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 yWindow="24" windowWidth="16260" windowHeight="5856"/>
  </bookViews>
  <sheets>
    <sheet name="About the DTS Model" sheetId="7" r:id="rId1"/>
    <sheet name="DTS Calculator" sheetId="1" r:id="rId2"/>
    <sheet name="Crunch sets" sheetId="3" state="hidden" r:id="rId3"/>
    <sheet name="Raw Data" sheetId="2" state="hidden" r:id="rId4"/>
    <sheet name="Sheet1" sheetId="4" state="hidden" r:id="rId5"/>
    <sheet name="Sheet2" sheetId="5" state="hidden" r:id="rId6"/>
    <sheet name="Sheet3" sheetId="6" state="hidden" r:id="rId7"/>
  </sheets>
  <definedNames>
    <definedName name="Bla1stStD">'Crunch sets'!$C$255</definedName>
    <definedName name="Bla2ndStD">'Crunch sets'!$C$256</definedName>
    <definedName name="Bla3rdStD">'Crunch sets'!$C$257</definedName>
    <definedName name="BlaEggsStD">'Crunch sets'!$C$254</definedName>
    <definedName name="BlankOne">'DTS Calculator'!#REF!</definedName>
    <definedName name="BlaPupaeStD">'Crunch sets'!$C$258</definedName>
    <definedName name="Blu1stSTD">'Crunch sets'!$G$255</definedName>
    <definedName name="Blu2ndSTD">'Crunch sets'!$G$256</definedName>
    <definedName name="Blu3rdSTD">'Crunch sets'!$G$257</definedName>
    <definedName name="BluEggsSTD">'Crunch sets'!$G$254</definedName>
    <definedName name="BluPupaeSTD">'Crunch sets'!$G$258</definedName>
    <definedName name="Che1stSTD">'Crunch sets'!$K$255</definedName>
    <definedName name="Che2ndSTD">'Crunch sets'!$K$256</definedName>
    <definedName name="Che3rdSTD">'Crunch sets'!$K$257</definedName>
    <definedName name="CheEggsSTD">'Crunch sets'!$K$254</definedName>
    <definedName name="ChePupaeSTD">'Crunch sets'!$K$258</definedName>
    <definedName name="Gra1stSTD">'Crunch sets'!$O$255</definedName>
    <definedName name="Gra2ndSTD">'Crunch sets'!$O$256</definedName>
    <definedName name="Gra3rdSTD">'Crunch sets'!$O$257</definedName>
    <definedName name="GraEggsSTD">'Crunch sets'!$O$254</definedName>
    <definedName name="GraPupaeSTD">'Crunch sets'!$O$258</definedName>
    <definedName name="LSBla1st">'Crunch sets'!$Y$5</definedName>
    <definedName name="LSBla1stCI">'Crunch sets'!$U$30</definedName>
    <definedName name="LSBla2nd">'Crunch sets'!$Y$6</definedName>
    <definedName name="LSBla2ndCI">'Crunch sets'!$U$31</definedName>
    <definedName name="LSBla3rd">'Crunch sets'!$Y$7</definedName>
    <definedName name="LSBla3rdCI">'Crunch sets'!$U$32</definedName>
    <definedName name="LSBlaAdults">'Crunch sets'!$Y$9</definedName>
    <definedName name="LSBlaAdultsCI">'Crunch sets'!$U$34</definedName>
    <definedName name="LSBlaEggs">'Crunch sets'!$Y$4</definedName>
    <definedName name="LSBlaEggsCI">'Crunch sets'!$U$29</definedName>
    <definedName name="LSBlaPupae">'Crunch sets'!$Y$8</definedName>
    <definedName name="LSBlaPupaeCI">'Crunch sets'!$U$33</definedName>
    <definedName name="LSBlu1st">'Crunch sets'!$Y$40</definedName>
    <definedName name="LSBlu1stCI">'Crunch sets'!$U$65</definedName>
    <definedName name="LSBlu2nd">'Crunch sets'!$Y$41</definedName>
    <definedName name="LSBlu2ndCI">'Crunch sets'!$U$66</definedName>
    <definedName name="LSBlu3rd">'Crunch sets'!$Y$42</definedName>
    <definedName name="LSBlu3rdCI">'Crunch sets'!$U$67</definedName>
    <definedName name="LSBluAdults">'Crunch sets'!$Y$44</definedName>
    <definedName name="LSBluAdultsCI">'Crunch sets'!$U$69</definedName>
    <definedName name="LSBluEggs">'Crunch sets'!$Y$39</definedName>
    <definedName name="LSBluEggsCI">'Crunch sets'!$U$64</definedName>
    <definedName name="LSBluPupae">'Crunch sets'!$Y$43</definedName>
    <definedName name="LSBluPupaeCI">'Crunch sets'!$U$68</definedName>
    <definedName name="LSChe1st">'Crunch sets'!$Y$75</definedName>
    <definedName name="LSChe1stCI">'Crunch sets'!$U$100</definedName>
    <definedName name="LSChe2nd">'Crunch sets'!$Y$76</definedName>
    <definedName name="LSChe2ndCI">'Crunch sets'!$U$101</definedName>
    <definedName name="LSChe3rd">'Crunch sets'!$Y$77</definedName>
    <definedName name="LSChe3rdCI">'Crunch sets'!$U$102</definedName>
    <definedName name="LSCheAdults">'Crunch sets'!$Y$79</definedName>
    <definedName name="LSCheAdultsCI">'Crunch sets'!$U$104</definedName>
    <definedName name="LSCheEggs">'Crunch sets'!$Y$74</definedName>
    <definedName name="LSCheEggsCI">'Crunch sets'!$U$99</definedName>
    <definedName name="LSChePupae">'Crunch sets'!$Y$78</definedName>
    <definedName name="LSChePupaeCI">'Crunch sets'!$U$103</definedName>
    <definedName name="LSGra1st">'Crunch sets'!$Y$110</definedName>
    <definedName name="LSGra1stCI">'Crunch sets'!$U$135</definedName>
    <definedName name="LSGra2nd">'Crunch sets'!$Y$111</definedName>
    <definedName name="LSGra2ndCI">'Crunch sets'!$U$136</definedName>
    <definedName name="LSGra3rd">'Crunch sets'!$Y$112</definedName>
    <definedName name="LSGra3rdCI">'Crunch sets'!$U$137</definedName>
    <definedName name="LSGraAdults">'Crunch sets'!$Y$114</definedName>
    <definedName name="LSGraAdultsCI">'Crunch sets'!$U$139</definedName>
    <definedName name="LSGraEggs">'Crunch sets'!$Y$109</definedName>
    <definedName name="LSGraEggsCI">'Crunch sets'!$U$134</definedName>
    <definedName name="LSGraPupae">'Crunch sets'!$Y$113</definedName>
    <definedName name="LSGraPupaeCI">'Crunch sets'!$U$138</definedName>
    <definedName name="LSHT" comment="Life stage holding time (d)">'DTS Calculator'!$D$5</definedName>
    <definedName name="LSIT" comment="Life stage infestation time (d)">'DTS Calculator'!$D$4</definedName>
    <definedName name="LSRas1st">'Crunch sets'!$Y$180</definedName>
    <definedName name="LSRas1stCI">'Crunch sets'!$U$205</definedName>
    <definedName name="LSRas2nd">'Crunch sets'!$Y$181</definedName>
    <definedName name="LSRas2ndCI">'Crunch sets'!$U$206</definedName>
    <definedName name="LSRas3rd">'Crunch sets'!$Y$182</definedName>
    <definedName name="LSRas3rdCI">'Crunch sets'!$U$207</definedName>
    <definedName name="LSRasAdults">'Crunch sets'!$Y$184</definedName>
    <definedName name="LSRasAdultsCI">'Crunch sets'!$U$209</definedName>
    <definedName name="LSRasEggs">'Crunch sets'!$Y$179</definedName>
    <definedName name="LSRasEggsCI">'Crunch sets'!$U$204</definedName>
    <definedName name="LSRasPupae">'Crunch sets'!$Y$183</definedName>
    <definedName name="LSRasPupaeCI">'Crunch sets'!$U$208</definedName>
    <definedName name="LSStr1st">'Crunch sets'!$Y$215</definedName>
    <definedName name="LSStr1stCI">'Crunch sets'!$U$240</definedName>
    <definedName name="LSStr2nd">'Crunch sets'!$Y$216</definedName>
    <definedName name="LSStr2ndCI">'Crunch sets'!$U$241</definedName>
    <definedName name="LSStr3rd">'Crunch sets'!$Y$217</definedName>
    <definedName name="LSStr3rdCI">'Crunch sets'!$U$242</definedName>
    <definedName name="LSStrAdults">'Crunch sets'!$Y$219</definedName>
    <definedName name="LSStrAdultsCI">'Crunch sets'!$U$244</definedName>
    <definedName name="LSStrEggs">'Crunch sets'!$Y$214</definedName>
    <definedName name="LSStrEggsCI">'Crunch sets'!$U$239</definedName>
    <definedName name="LSStrPupae">'Crunch sets'!$Y$218</definedName>
    <definedName name="LSStrPupaeCI">'Crunch sets'!$U$243</definedName>
    <definedName name="LSTOT" comment="Total days from infestation to treatment">LSHT+LSIT</definedName>
    <definedName name="_xlnm.Print_Area" localSheetId="0">'About the DTS Model'!$A$1:$M$36</definedName>
    <definedName name="_xlnm.Print_Area" localSheetId="1">'DTS Calculator'!$A$1:$M$36</definedName>
    <definedName name="_xlnm.Print_Titles" localSheetId="1">'DTS Calculator'!$1:$1</definedName>
    <definedName name="Ras1stSTD">'Crunch sets'!$S$255</definedName>
    <definedName name="Ras2ndSTD">'Crunch sets'!$S$256</definedName>
    <definedName name="Ras3rdSTD">'Crunch sets'!$S$257</definedName>
    <definedName name="RasEggsSTD">'Crunch sets'!$S$254</definedName>
    <definedName name="RasPupaeSTD">'Crunch sets'!$S$258</definedName>
    <definedName name="RLSAdultAge" comment="Retroactive Life stage time of adult emergence (d)">'DTS Calculator'!$D$26</definedName>
    <definedName name="RLSBla1stA">'Crunch sets'!$B$255</definedName>
    <definedName name="RLSBla1stProb">'Crunch sets'!$J$562</definedName>
    <definedName name="RLSBla2ndA">'Crunch sets'!$B$256</definedName>
    <definedName name="RLSBla2ndProb">'Crunch sets'!$J$563</definedName>
    <definedName name="RLSBla3rdA">'Crunch sets'!$B$257</definedName>
    <definedName name="RLSBla3rdProb">'Crunch sets'!$J$564</definedName>
    <definedName name="RLSBlaEggsA">'Crunch sets'!$B$254</definedName>
    <definedName name="RLSBlaEggsProb">'Crunch sets'!$J$561</definedName>
    <definedName name="RLSBlaPupaeA">'Crunch sets'!$B$258</definedName>
    <definedName name="RLSBlaPupaeProb">'Crunch sets'!$J$565</definedName>
    <definedName name="RLSBlu1stA">'Crunch sets'!$F$255</definedName>
    <definedName name="RLSBlu1stProb">'Crunch sets'!$Z$562</definedName>
    <definedName name="RLSBlu2ndA">'Crunch sets'!$F$256</definedName>
    <definedName name="RLSBlu2ndProb">'Crunch sets'!$Z$563</definedName>
    <definedName name="RLSBlu3rdA">'Crunch sets'!$F$257</definedName>
    <definedName name="RLSBlu3rdProb">'Crunch sets'!$Z$564</definedName>
    <definedName name="RLSBluEggsA">'Crunch sets'!$F$254</definedName>
    <definedName name="RLSBluEggsProb">'Crunch sets'!$Z$561</definedName>
    <definedName name="RLSBluPupaeA">'Crunch sets'!$F$258</definedName>
    <definedName name="RLSBluPupaeProb">'Crunch sets'!$Z$565</definedName>
    <definedName name="RLSChe1stA">'Crunch sets'!$J$255</definedName>
    <definedName name="RLSChe1stProb">'Crunch sets'!$AP$562</definedName>
    <definedName name="RLSChe2ndA">'Crunch sets'!$J$256</definedName>
    <definedName name="RLSChe2ndProb">'Crunch sets'!$AP$563</definedName>
    <definedName name="RLSChe3rdA">'Crunch sets'!$J$257</definedName>
    <definedName name="RLSChe3rdProb">'Crunch sets'!$AP$564</definedName>
    <definedName name="RLSCheEggsA">'Crunch sets'!$J$254</definedName>
    <definedName name="RLSCheEggsProb">'Crunch sets'!$AP$561</definedName>
    <definedName name="RLSChePupaeA">'Crunch sets'!$J$258</definedName>
    <definedName name="RLSChePupaeProb">'Crunch sets'!$AP$565</definedName>
    <definedName name="RLSGra1stA">'Crunch sets'!$N$255</definedName>
    <definedName name="RLSGra1stProb">'Crunch sets'!$BF$562</definedName>
    <definedName name="RLSGra2ndA">'Crunch sets'!$N$256</definedName>
    <definedName name="RLSGra2ndProb">'Crunch sets'!$BF$563</definedName>
    <definedName name="RLSGra3rdA">'Crunch sets'!$N$257</definedName>
    <definedName name="RLSGra3rdProb">'Crunch sets'!$BF$564</definedName>
    <definedName name="RLSGraEggsA">'Crunch sets'!$N$254</definedName>
    <definedName name="RLSGraEggsProb">'Crunch sets'!$BF$561</definedName>
    <definedName name="RLSGraPupaeA">'Crunch sets'!$N$258</definedName>
    <definedName name="RLSGraPupaeProb">'Crunch sets'!$BF$565</definedName>
    <definedName name="RLSIT" comment="Retroactive life stage infestation time (d)">'DTS Calculator'!$D$24</definedName>
    <definedName name="RLSRas1stA">'Crunch sets'!$R$255</definedName>
    <definedName name="RLSRas1stProb">'Crunch sets'!$BV$562</definedName>
    <definedName name="RLSRas2ndA">'Crunch sets'!$R$256</definedName>
    <definedName name="RLSRas2ndProb">'Crunch sets'!$BV$563</definedName>
    <definedName name="RLSRas3rdA">'Crunch sets'!$R$257</definedName>
    <definedName name="RLSRas3rdProb">'Crunch sets'!$BV$564</definedName>
    <definedName name="RLSRasEggsA">'Crunch sets'!$R$254</definedName>
    <definedName name="RLSRasEggsProb">'Crunch sets'!$BV$561</definedName>
    <definedName name="RLSRasPupaeA">'Crunch sets'!$R$258</definedName>
    <definedName name="RLSRasPupaeProb">'Crunch sets'!$BV$565</definedName>
    <definedName name="RLSStr1stA">'Crunch sets'!$V$255</definedName>
    <definedName name="RLSStr1stProb">'Crunch sets'!$CL$562</definedName>
    <definedName name="RLSStr2ndA">'Crunch sets'!$V$256</definedName>
    <definedName name="RLSStr2ndProb">'Crunch sets'!$CL$563</definedName>
    <definedName name="RLSStr3rdA">'Crunch sets'!$V$257</definedName>
    <definedName name="RLSStr3rdProb">'Crunch sets'!$CL$564</definedName>
    <definedName name="RLSStrEggsA">'Crunch sets'!$V$254</definedName>
    <definedName name="RLSStrEggsProb">'Crunch sets'!$CL$561</definedName>
    <definedName name="RLSStrPupaeA">'Crunch sets'!$V$258</definedName>
    <definedName name="RLSStrPupaeProb">'Crunch sets'!$CL$565</definedName>
    <definedName name="RLSTT" comment="Retroactive Life stage treatment time (d)">'DTS Calculator'!$D$25</definedName>
    <definedName name="RSTOT">LSTOT</definedName>
    <definedName name="Str1stSTD">'Crunch sets'!$W$255</definedName>
    <definedName name="Str2ndSTD">'Crunch sets'!$W$256</definedName>
    <definedName name="Str3rdSTD">'Crunch sets'!$W$257</definedName>
    <definedName name="StrEggsSTD">'Crunch sets'!$W$254</definedName>
    <definedName name="StrPupaeSTD">'Crunch sets'!$W$258</definedName>
    <definedName name="Validity">'DTS Calculator'!$P$1</definedName>
  </definedNames>
  <calcPr calcId="145621"/>
</workbook>
</file>

<file path=xl/calcChain.xml><?xml version="1.0" encoding="utf-8"?>
<calcChain xmlns="http://schemas.openxmlformats.org/spreadsheetml/2006/main">
  <c r="N258" i="3" l="1"/>
  <c r="N257" i="3"/>
  <c r="N256" i="3"/>
  <c r="N255" i="3"/>
  <c r="N254" i="3"/>
  <c r="R258" i="3" l="1"/>
  <c r="R257" i="3"/>
  <c r="R256" i="3"/>
  <c r="R255" i="3"/>
  <c r="R254" i="3"/>
  <c r="J258" i="3" l="1"/>
  <c r="J257" i="3"/>
  <c r="J256" i="3"/>
  <c r="J255" i="3"/>
  <c r="J254" i="3"/>
  <c r="B258" i="3" l="1"/>
  <c r="B257" i="3"/>
  <c r="B256" i="3"/>
  <c r="B255" i="3"/>
  <c r="B254" i="3"/>
  <c r="F258" i="3" l="1"/>
  <c r="F257" i="3"/>
  <c r="F256" i="3"/>
  <c r="F255" i="3"/>
  <c r="F254" i="3"/>
  <c r="V258" i="3" l="1"/>
  <c r="V257" i="3"/>
  <c r="V256" i="3"/>
  <c r="V255" i="3"/>
  <c r="V254" i="3"/>
  <c r="E5" i="1" l="1"/>
  <c r="E4" i="1"/>
  <c r="N31" i="3"/>
  <c r="N30" i="3"/>
  <c r="N29" i="3"/>
  <c r="P1" i="1" l="1"/>
  <c r="D6" i="1"/>
  <c r="B6" i="1"/>
  <c r="AA122" i="3"/>
  <c r="Y110" i="3"/>
  <c r="CI557" i="3"/>
  <c r="CI556" i="3"/>
  <c r="CI555" i="3"/>
  <c r="CI554" i="3"/>
  <c r="CI553" i="3"/>
  <c r="CI552" i="3"/>
  <c r="CI551" i="3"/>
  <c r="CI550" i="3"/>
  <c r="CI549" i="3"/>
  <c r="CI548" i="3"/>
  <c r="CI547" i="3"/>
  <c r="CI546" i="3"/>
  <c r="CI545" i="3"/>
  <c r="CI544" i="3"/>
  <c r="CI543" i="3"/>
  <c r="CI542" i="3"/>
  <c r="CI541" i="3"/>
  <c r="CI540" i="3"/>
  <c r="CI539" i="3"/>
  <c r="CI538" i="3"/>
  <c r="CI537" i="3"/>
  <c r="CI536" i="3"/>
  <c r="CI535" i="3"/>
  <c r="CI534" i="3"/>
  <c r="CI533" i="3"/>
  <c r="CI532" i="3"/>
  <c r="CI531" i="3"/>
  <c r="CI530" i="3"/>
  <c r="CI529" i="3"/>
  <c r="CI528" i="3"/>
  <c r="CI527" i="3"/>
  <c r="CI526" i="3"/>
  <c r="CI525" i="3"/>
  <c r="CI524" i="3"/>
  <c r="CI523" i="3"/>
  <c r="CI522" i="3"/>
  <c r="CI521" i="3"/>
  <c r="CI520" i="3"/>
  <c r="CI519" i="3"/>
  <c r="CI518" i="3"/>
  <c r="CI517" i="3"/>
  <c r="CI516" i="3"/>
  <c r="CI515" i="3"/>
  <c r="CI514" i="3"/>
  <c r="CI513" i="3"/>
  <c r="CI512" i="3"/>
  <c r="CI511" i="3"/>
  <c r="CI510" i="3"/>
  <c r="CI509" i="3"/>
  <c r="CI508" i="3"/>
  <c r="CI507" i="3"/>
  <c r="CI506" i="3"/>
  <c r="CI505" i="3"/>
  <c r="CI504" i="3"/>
  <c r="CI503" i="3"/>
  <c r="CI502" i="3"/>
  <c r="CI501" i="3"/>
  <c r="CI500" i="3"/>
  <c r="CI499" i="3"/>
  <c r="CI498" i="3"/>
  <c r="CI497" i="3"/>
  <c r="CI496" i="3"/>
  <c r="CI495" i="3"/>
  <c r="CI494" i="3"/>
  <c r="CI493" i="3"/>
  <c r="CI492" i="3"/>
  <c r="CI491" i="3"/>
  <c r="CI490" i="3"/>
  <c r="CI489" i="3"/>
  <c r="CI488" i="3"/>
  <c r="CI487" i="3"/>
  <c r="CI486" i="3"/>
  <c r="CI485" i="3"/>
  <c r="CI484" i="3"/>
  <c r="CI483" i="3"/>
  <c r="CI482" i="3"/>
  <c r="CI481" i="3"/>
  <c r="CI480" i="3"/>
  <c r="CI479" i="3"/>
  <c r="CI478" i="3"/>
  <c r="CI477" i="3"/>
  <c r="CI476" i="3"/>
  <c r="CI475" i="3"/>
  <c r="CI474" i="3"/>
  <c r="CI473" i="3"/>
  <c r="CI472" i="3"/>
  <c r="CI471" i="3"/>
  <c r="CI470" i="3"/>
  <c r="CI469" i="3"/>
  <c r="CI468" i="3"/>
  <c r="CI467" i="3"/>
  <c r="CI466" i="3"/>
  <c r="CI465" i="3"/>
  <c r="CI464" i="3"/>
  <c r="CI463" i="3"/>
  <c r="CI462" i="3"/>
  <c r="CI461" i="3"/>
  <c r="CI460" i="3"/>
  <c r="CI459" i="3"/>
  <c r="CI458" i="3"/>
  <c r="CI457" i="3"/>
  <c r="CI456" i="3"/>
  <c r="CI455" i="3"/>
  <c r="CI454" i="3"/>
  <c r="CI453" i="3"/>
  <c r="CI452" i="3"/>
  <c r="CI451" i="3"/>
  <c r="CI450" i="3"/>
  <c r="CI449" i="3"/>
  <c r="CI448" i="3"/>
  <c r="CI447" i="3"/>
  <c r="CI446" i="3"/>
  <c r="CI445" i="3"/>
  <c r="CI444" i="3"/>
  <c r="CI443" i="3"/>
  <c r="CI442" i="3"/>
  <c r="CI441" i="3"/>
  <c r="CI440" i="3"/>
  <c r="CI439" i="3"/>
  <c r="CI438" i="3"/>
  <c r="CI437" i="3"/>
  <c r="CI436" i="3"/>
  <c r="CI435" i="3"/>
  <c r="CI434" i="3"/>
  <c r="CI433" i="3"/>
  <c r="CI432" i="3"/>
  <c r="CI431" i="3"/>
  <c r="CI430" i="3"/>
  <c r="CI429" i="3"/>
  <c r="CI428" i="3"/>
  <c r="CI427" i="3"/>
  <c r="CI426" i="3"/>
  <c r="CI425" i="3"/>
  <c r="CI424" i="3"/>
  <c r="CI423" i="3"/>
  <c r="CI422" i="3"/>
  <c r="CI421" i="3"/>
  <c r="CI420" i="3"/>
  <c r="CI419" i="3"/>
  <c r="CI418" i="3"/>
  <c r="CI417" i="3"/>
  <c r="CI416" i="3"/>
  <c r="CI415" i="3"/>
  <c r="CI414" i="3"/>
  <c r="CI413" i="3"/>
  <c r="CI412" i="3"/>
  <c r="CI411" i="3"/>
  <c r="CI410" i="3"/>
  <c r="CI409" i="3"/>
  <c r="CI408" i="3"/>
  <c r="CI407" i="3"/>
  <c r="CI406" i="3"/>
  <c r="CI405" i="3"/>
  <c r="CI404" i="3"/>
  <c r="CI403" i="3"/>
  <c r="CI402" i="3"/>
  <c r="CI401" i="3"/>
  <c r="CI400" i="3"/>
  <c r="CI399" i="3"/>
  <c r="CI398" i="3"/>
  <c r="CI397" i="3"/>
  <c r="CI396" i="3"/>
  <c r="CI395" i="3"/>
  <c r="CI394" i="3"/>
  <c r="CI393" i="3"/>
  <c r="CI392" i="3"/>
  <c r="CI391" i="3"/>
  <c r="CI390" i="3"/>
  <c r="CI389" i="3"/>
  <c r="CI388" i="3"/>
  <c r="CI387" i="3"/>
  <c r="CI386" i="3"/>
  <c r="CI385" i="3"/>
  <c r="CI384" i="3"/>
  <c r="CI383" i="3"/>
  <c r="CI382" i="3"/>
  <c r="CI381" i="3"/>
  <c r="CI380" i="3"/>
  <c r="CI379" i="3"/>
  <c r="CI378" i="3"/>
  <c r="CI377" i="3"/>
  <c r="CI376" i="3"/>
  <c r="CI375" i="3"/>
  <c r="CI374" i="3"/>
  <c r="CI373" i="3"/>
  <c r="CI372" i="3"/>
  <c r="CI371" i="3"/>
  <c r="CI370" i="3"/>
  <c r="CI369" i="3"/>
  <c r="CI368" i="3"/>
  <c r="CI367" i="3"/>
  <c r="CI366" i="3"/>
  <c r="CI365" i="3"/>
  <c r="CI364" i="3"/>
  <c r="CI363" i="3"/>
  <c r="CI362" i="3"/>
  <c r="CI361" i="3"/>
  <c r="CI360" i="3"/>
  <c r="CI359" i="3"/>
  <c r="CI358" i="3"/>
  <c r="CI357" i="3"/>
  <c r="CI356" i="3"/>
  <c r="CI355" i="3"/>
  <c r="CI354" i="3"/>
  <c r="CI353" i="3"/>
  <c r="CI352" i="3"/>
  <c r="CI351" i="3"/>
  <c r="CI350" i="3"/>
  <c r="CI349" i="3"/>
  <c r="CI348" i="3"/>
  <c r="CI347" i="3"/>
  <c r="CI346" i="3"/>
  <c r="CI345" i="3"/>
  <c r="CI344" i="3"/>
  <c r="CI343" i="3"/>
  <c r="CI342" i="3"/>
  <c r="CI341" i="3"/>
  <c r="CI340" i="3"/>
  <c r="CI339" i="3"/>
  <c r="CI338" i="3"/>
  <c r="CI337" i="3"/>
  <c r="CI336" i="3"/>
  <c r="CI335" i="3"/>
  <c r="CI334" i="3"/>
  <c r="CI333" i="3"/>
  <c r="CI332" i="3"/>
  <c r="CI331" i="3"/>
  <c r="CI330" i="3"/>
  <c r="CI329" i="3"/>
  <c r="CI328" i="3"/>
  <c r="CI327" i="3"/>
  <c r="CI326" i="3"/>
  <c r="CI325" i="3"/>
  <c r="CI324" i="3"/>
  <c r="CI323" i="3"/>
  <c r="CI322" i="3"/>
  <c r="CI321" i="3"/>
  <c r="CI320" i="3"/>
  <c r="CI319" i="3"/>
  <c r="CI318" i="3"/>
  <c r="CI317" i="3"/>
  <c r="CI316" i="3"/>
  <c r="CI315" i="3"/>
  <c r="CI314" i="3"/>
  <c r="CI313" i="3"/>
  <c r="CI312" i="3"/>
  <c r="CI311" i="3"/>
  <c r="CI310" i="3"/>
  <c r="CI309" i="3"/>
  <c r="CI308" i="3"/>
  <c r="CI307" i="3"/>
  <c r="CI306" i="3"/>
  <c r="CI305" i="3"/>
  <c r="CI304" i="3"/>
  <c r="CI303" i="3"/>
  <c r="CI302" i="3"/>
  <c r="CI301" i="3"/>
  <c r="CI300" i="3"/>
  <c r="CI299" i="3"/>
  <c r="CI298" i="3"/>
  <c r="CI297" i="3"/>
  <c r="CI296" i="3"/>
  <c r="CI295" i="3"/>
  <c r="CI294" i="3"/>
  <c r="CI293" i="3"/>
  <c r="CI292" i="3"/>
  <c r="CI291" i="3"/>
  <c r="CI290" i="3"/>
  <c r="CI289" i="3"/>
  <c r="CI288" i="3"/>
  <c r="CI287" i="3"/>
  <c r="CI286" i="3"/>
  <c r="CI285" i="3"/>
  <c r="CI284" i="3"/>
  <c r="CI283" i="3"/>
  <c r="CI282" i="3"/>
  <c r="CI281" i="3"/>
  <c r="CI280" i="3"/>
  <c r="CI279" i="3"/>
  <c r="CI278" i="3"/>
  <c r="CI277" i="3"/>
  <c r="CI276" i="3"/>
  <c r="CI275" i="3"/>
  <c r="CI274" i="3"/>
  <c r="CI273" i="3"/>
  <c r="CI272" i="3"/>
  <c r="CI271" i="3"/>
  <c r="CI270" i="3"/>
  <c r="CI269" i="3"/>
  <c r="CI268" i="3"/>
  <c r="CI267" i="3"/>
  <c r="CI266" i="3"/>
  <c r="CI265" i="3"/>
  <c r="CI264" i="3"/>
  <c r="CI263" i="3"/>
  <c r="BS557" i="3"/>
  <c r="BS556" i="3"/>
  <c r="BS555" i="3"/>
  <c r="BS554" i="3"/>
  <c r="BS553" i="3"/>
  <c r="BS552" i="3"/>
  <c r="BS551" i="3"/>
  <c r="BS550" i="3"/>
  <c r="BS549" i="3"/>
  <c r="BS548" i="3"/>
  <c r="BS547" i="3"/>
  <c r="BS546" i="3"/>
  <c r="BS545" i="3"/>
  <c r="BS544" i="3"/>
  <c r="BS543" i="3"/>
  <c r="BS542" i="3"/>
  <c r="BS541" i="3"/>
  <c r="BS540" i="3"/>
  <c r="BS539" i="3"/>
  <c r="BS538" i="3"/>
  <c r="BS537" i="3"/>
  <c r="BS536" i="3"/>
  <c r="BS535" i="3"/>
  <c r="BS534" i="3"/>
  <c r="BS533" i="3"/>
  <c r="BS532" i="3"/>
  <c r="BS531" i="3"/>
  <c r="BS530" i="3"/>
  <c r="BS529" i="3"/>
  <c r="BS528" i="3"/>
  <c r="BS527" i="3"/>
  <c r="BS526" i="3"/>
  <c r="BS525" i="3"/>
  <c r="BS524" i="3"/>
  <c r="BS523" i="3"/>
  <c r="BS522" i="3"/>
  <c r="BS521" i="3"/>
  <c r="BS520" i="3"/>
  <c r="BS519" i="3"/>
  <c r="BS518" i="3"/>
  <c r="BS517" i="3"/>
  <c r="BS516" i="3"/>
  <c r="BS515" i="3"/>
  <c r="BS514" i="3"/>
  <c r="BS513" i="3"/>
  <c r="BS512" i="3"/>
  <c r="BS511" i="3"/>
  <c r="BS510" i="3"/>
  <c r="BS509" i="3"/>
  <c r="BS508" i="3"/>
  <c r="BS507" i="3"/>
  <c r="BS506" i="3"/>
  <c r="BS505" i="3"/>
  <c r="BS504" i="3"/>
  <c r="BS503" i="3"/>
  <c r="BS502" i="3"/>
  <c r="BS501" i="3"/>
  <c r="BS500" i="3"/>
  <c r="BS499" i="3"/>
  <c r="BS498" i="3"/>
  <c r="BS497" i="3"/>
  <c r="BS496" i="3"/>
  <c r="BS495" i="3"/>
  <c r="BS494" i="3"/>
  <c r="BS493" i="3"/>
  <c r="BS492" i="3"/>
  <c r="BS491" i="3"/>
  <c r="BS490" i="3"/>
  <c r="BS489" i="3"/>
  <c r="BS488" i="3"/>
  <c r="BS487" i="3"/>
  <c r="BS486" i="3"/>
  <c r="BS485" i="3"/>
  <c r="BS484" i="3"/>
  <c r="BS483" i="3"/>
  <c r="BS482" i="3"/>
  <c r="BS481" i="3"/>
  <c r="BS480" i="3"/>
  <c r="BS479" i="3"/>
  <c r="BS478" i="3"/>
  <c r="BS477" i="3"/>
  <c r="BS476" i="3"/>
  <c r="BS475" i="3"/>
  <c r="BS474" i="3"/>
  <c r="BS473" i="3"/>
  <c r="BS472" i="3"/>
  <c r="BS471" i="3"/>
  <c r="BS470" i="3"/>
  <c r="BS469" i="3"/>
  <c r="BS468" i="3"/>
  <c r="BS467" i="3"/>
  <c r="BS466" i="3"/>
  <c r="BS465" i="3"/>
  <c r="BS464" i="3"/>
  <c r="BS463" i="3"/>
  <c r="BS462" i="3"/>
  <c r="BS461" i="3"/>
  <c r="BS460" i="3"/>
  <c r="BS459" i="3"/>
  <c r="BS458" i="3"/>
  <c r="BS457" i="3"/>
  <c r="BS456" i="3"/>
  <c r="BS455" i="3"/>
  <c r="BS454" i="3"/>
  <c r="BS453" i="3"/>
  <c r="BS452" i="3"/>
  <c r="BS451" i="3"/>
  <c r="BS450" i="3"/>
  <c r="BS449" i="3"/>
  <c r="BS448" i="3"/>
  <c r="BS447" i="3"/>
  <c r="BS446" i="3"/>
  <c r="BS445" i="3"/>
  <c r="BS444" i="3"/>
  <c r="BS443" i="3"/>
  <c r="BS442" i="3"/>
  <c r="BS441" i="3"/>
  <c r="BS440" i="3"/>
  <c r="BS439" i="3"/>
  <c r="BS438" i="3"/>
  <c r="BS437" i="3"/>
  <c r="BS436" i="3"/>
  <c r="BS435" i="3"/>
  <c r="BS434" i="3"/>
  <c r="BS433" i="3"/>
  <c r="BS432" i="3"/>
  <c r="BS431" i="3"/>
  <c r="BS430" i="3"/>
  <c r="BS429" i="3"/>
  <c r="BS428" i="3"/>
  <c r="BS427" i="3"/>
  <c r="BS426" i="3"/>
  <c r="BS425" i="3"/>
  <c r="BS424" i="3"/>
  <c r="BS423" i="3"/>
  <c r="BS422" i="3"/>
  <c r="BS421" i="3"/>
  <c r="BS420" i="3"/>
  <c r="BS419" i="3"/>
  <c r="BS418" i="3"/>
  <c r="BS417" i="3"/>
  <c r="BS416" i="3"/>
  <c r="BS415" i="3"/>
  <c r="BS414" i="3"/>
  <c r="BS413" i="3"/>
  <c r="BS412" i="3"/>
  <c r="BS411" i="3"/>
  <c r="BS410" i="3"/>
  <c r="BS409" i="3"/>
  <c r="BS408" i="3"/>
  <c r="BS407" i="3"/>
  <c r="BS406" i="3"/>
  <c r="BS405" i="3"/>
  <c r="BS404" i="3"/>
  <c r="BS403" i="3"/>
  <c r="BS402" i="3"/>
  <c r="BS401" i="3"/>
  <c r="BS400" i="3"/>
  <c r="BS399" i="3"/>
  <c r="BS398" i="3"/>
  <c r="BS397" i="3"/>
  <c r="BS396" i="3"/>
  <c r="BS395" i="3"/>
  <c r="BS394" i="3"/>
  <c r="BS393" i="3"/>
  <c r="BS392" i="3"/>
  <c r="BS391" i="3"/>
  <c r="BS390" i="3"/>
  <c r="BS389" i="3"/>
  <c r="BS388" i="3"/>
  <c r="BS387" i="3"/>
  <c r="BS386" i="3"/>
  <c r="BS385" i="3"/>
  <c r="BS384" i="3"/>
  <c r="BS383" i="3"/>
  <c r="BS382" i="3"/>
  <c r="BS381" i="3"/>
  <c r="BS380" i="3"/>
  <c r="BS379" i="3"/>
  <c r="BS378" i="3"/>
  <c r="BS377" i="3"/>
  <c r="BS376" i="3"/>
  <c r="BS375" i="3"/>
  <c r="BS374" i="3"/>
  <c r="BS373" i="3"/>
  <c r="BS372" i="3"/>
  <c r="BS371" i="3"/>
  <c r="BS370" i="3"/>
  <c r="BS369" i="3"/>
  <c r="BS368" i="3"/>
  <c r="BS367" i="3"/>
  <c r="BS366" i="3"/>
  <c r="BS365" i="3"/>
  <c r="BS364" i="3"/>
  <c r="BS363" i="3"/>
  <c r="BS362" i="3"/>
  <c r="BS361" i="3"/>
  <c r="BS360" i="3"/>
  <c r="BS359" i="3"/>
  <c r="BS358" i="3"/>
  <c r="BS357" i="3"/>
  <c r="BS356" i="3"/>
  <c r="BS355" i="3"/>
  <c r="BS354" i="3"/>
  <c r="BS353" i="3"/>
  <c r="BS352" i="3"/>
  <c r="BS351" i="3"/>
  <c r="BS350" i="3"/>
  <c r="BS349" i="3"/>
  <c r="BS348" i="3"/>
  <c r="BS347" i="3"/>
  <c r="BS346" i="3"/>
  <c r="BS345" i="3"/>
  <c r="BS344" i="3"/>
  <c r="BS343" i="3"/>
  <c r="BS342" i="3"/>
  <c r="BS341" i="3"/>
  <c r="BS340" i="3"/>
  <c r="BS339" i="3"/>
  <c r="BS338" i="3"/>
  <c r="BS337" i="3"/>
  <c r="BS336" i="3"/>
  <c r="BS335" i="3"/>
  <c r="BS334" i="3"/>
  <c r="BS333" i="3"/>
  <c r="BS332" i="3"/>
  <c r="BS331" i="3"/>
  <c r="BS330" i="3"/>
  <c r="BS329" i="3"/>
  <c r="BS328" i="3"/>
  <c r="BS327" i="3"/>
  <c r="BS326" i="3"/>
  <c r="BS325" i="3"/>
  <c r="BS324" i="3"/>
  <c r="BS323" i="3"/>
  <c r="BS322" i="3"/>
  <c r="BS321" i="3"/>
  <c r="BS320" i="3"/>
  <c r="BS319" i="3"/>
  <c r="BS318" i="3"/>
  <c r="BS317" i="3"/>
  <c r="BS316" i="3"/>
  <c r="BS315" i="3"/>
  <c r="BS314" i="3"/>
  <c r="BS313" i="3"/>
  <c r="BS312" i="3"/>
  <c r="BS311" i="3"/>
  <c r="BS310" i="3"/>
  <c r="BS309" i="3"/>
  <c r="BS308" i="3"/>
  <c r="BS307" i="3"/>
  <c r="BS306" i="3"/>
  <c r="BS305" i="3"/>
  <c r="BS304" i="3"/>
  <c r="BS303" i="3"/>
  <c r="BS302" i="3"/>
  <c r="BS301" i="3"/>
  <c r="BS300" i="3"/>
  <c r="BS299" i="3"/>
  <c r="BS298" i="3"/>
  <c r="BS297" i="3"/>
  <c r="BS296" i="3"/>
  <c r="BS295" i="3"/>
  <c r="BS294" i="3"/>
  <c r="BS293" i="3"/>
  <c r="BS292" i="3"/>
  <c r="BS291" i="3"/>
  <c r="BS290" i="3"/>
  <c r="BS289" i="3"/>
  <c r="BS288" i="3"/>
  <c r="BS287" i="3"/>
  <c r="BS286" i="3"/>
  <c r="BS285" i="3"/>
  <c r="BS284" i="3"/>
  <c r="BS283" i="3"/>
  <c r="BS282" i="3"/>
  <c r="BS281" i="3"/>
  <c r="BS280" i="3"/>
  <c r="BS279" i="3"/>
  <c r="BS278" i="3"/>
  <c r="BS277" i="3"/>
  <c r="BS276" i="3"/>
  <c r="BS275" i="3"/>
  <c r="BS274" i="3"/>
  <c r="BS273" i="3"/>
  <c r="BS272" i="3"/>
  <c r="BS271" i="3"/>
  <c r="BS270" i="3"/>
  <c r="BS269" i="3"/>
  <c r="BS268" i="3"/>
  <c r="BS267" i="3"/>
  <c r="BS266" i="3"/>
  <c r="BS265" i="3"/>
  <c r="BS264" i="3"/>
  <c r="BS263" i="3"/>
  <c r="BC557" i="3"/>
  <c r="BC556" i="3"/>
  <c r="BC555" i="3"/>
  <c r="BC554" i="3"/>
  <c r="BC553" i="3"/>
  <c r="BC552" i="3"/>
  <c r="BC551" i="3"/>
  <c r="BC550" i="3"/>
  <c r="BC549" i="3"/>
  <c r="BC548" i="3"/>
  <c r="BC547" i="3"/>
  <c r="BC546" i="3"/>
  <c r="BC545" i="3"/>
  <c r="BC544" i="3"/>
  <c r="BC543" i="3"/>
  <c r="BC542" i="3"/>
  <c r="BC541" i="3"/>
  <c r="BC540" i="3"/>
  <c r="BC539" i="3"/>
  <c r="BC538" i="3"/>
  <c r="BC537" i="3"/>
  <c r="BC536" i="3"/>
  <c r="BC535" i="3"/>
  <c r="BC534" i="3"/>
  <c r="BC533" i="3"/>
  <c r="BC532" i="3"/>
  <c r="BC531" i="3"/>
  <c r="BC530" i="3"/>
  <c r="BC529" i="3"/>
  <c r="BC528" i="3"/>
  <c r="BC527" i="3"/>
  <c r="BC526" i="3"/>
  <c r="BC525" i="3"/>
  <c r="BC524" i="3"/>
  <c r="BC523" i="3"/>
  <c r="BC522" i="3"/>
  <c r="BC521" i="3"/>
  <c r="BC520" i="3"/>
  <c r="BC519" i="3"/>
  <c r="BC518" i="3"/>
  <c r="BC517" i="3"/>
  <c r="BC516" i="3"/>
  <c r="BC515" i="3"/>
  <c r="BC514" i="3"/>
  <c r="BC513" i="3"/>
  <c r="BC512" i="3"/>
  <c r="BC511" i="3"/>
  <c r="BC510" i="3"/>
  <c r="BC509" i="3"/>
  <c r="BC508" i="3"/>
  <c r="BC507" i="3"/>
  <c r="BC506" i="3"/>
  <c r="BC505" i="3"/>
  <c r="BC504" i="3"/>
  <c r="BC503" i="3"/>
  <c r="BC502" i="3"/>
  <c r="BC501" i="3"/>
  <c r="BC500" i="3"/>
  <c r="BC499" i="3"/>
  <c r="BC498" i="3"/>
  <c r="BC497" i="3"/>
  <c r="BC496" i="3"/>
  <c r="BC495" i="3"/>
  <c r="BC494" i="3"/>
  <c r="BC493" i="3"/>
  <c r="BC492" i="3"/>
  <c r="BC491" i="3"/>
  <c r="BC490" i="3"/>
  <c r="BC489" i="3"/>
  <c r="BC488" i="3"/>
  <c r="BC487" i="3"/>
  <c r="BC486" i="3"/>
  <c r="BC485" i="3"/>
  <c r="BC484" i="3"/>
  <c r="BC483" i="3"/>
  <c r="BC482" i="3"/>
  <c r="BC481" i="3"/>
  <c r="BC480" i="3"/>
  <c r="BC479" i="3"/>
  <c r="BC478" i="3"/>
  <c r="BC477" i="3"/>
  <c r="BC476" i="3"/>
  <c r="BC475" i="3"/>
  <c r="BC474" i="3"/>
  <c r="BC473" i="3"/>
  <c r="BC472" i="3"/>
  <c r="BC471" i="3"/>
  <c r="BC470" i="3"/>
  <c r="BC469" i="3"/>
  <c r="BC468" i="3"/>
  <c r="BC467" i="3"/>
  <c r="BC466" i="3"/>
  <c r="BC465" i="3"/>
  <c r="BC464" i="3"/>
  <c r="BC463" i="3"/>
  <c r="BC462" i="3"/>
  <c r="BC461" i="3"/>
  <c r="BC460" i="3"/>
  <c r="BC459" i="3"/>
  <c r="BC458" i="3"/>
  <c r="BC457" i="3"/>
  <c r="BC456" i="3"/>
  <c r="BC455" i="3"/>
  <c r="BC454" i="3"/>
  <c r="BC453" i="3"/>
  <c r="BC452" i="3"/>
  <c r="BC451" i="3"/>
  <c r="BC450" i="3"/>
  <c r="BC449" i="3"/>
  <c r="BC448" i="3"/>
  <c r="BC447" i="3"/>
  <c r="BC446" i="3"/>
  <c r="BC445" i="3"/>
  <c r="BC444" i="3"/>
  <c r="BC443" i="3"/>
  <c r="BC442" i="3"/>
  <c r="BC441" i="3"/>
  <c r="BC440" i="3"/>
  <c r="BC439" i="3"/>
  <c r="BC438" i="3"/>
  <c r="BC437" i="3"/>
  <c r="BC436" i="3"/>
  <c r="BC435" i="3"/>
  <c r="BC434" i="3"/>
  <c r="BC433" i="3"/>
  <c r="BC432" i="3"/>
  <c r="BC431" i="3"/>
  <c r="BC430" i="3"/>
  <c r="BC429" i="3"/>
  <c r="BC428" i="3"/>
  <c r="BC427" i="3"/>
  <c r="BC426" i="3"/>
  <c r="BC425" i="3"/>
  <c r="BC424" i="3"/>
  <c r="BC423" i="3"/>
  <c r="BC422" i="3"/>
  <c r="BC421" i="3"/>
  <c r="BC420" i="3"/>
  <c r="BC419" i="3"/>
  <c r="BC418" i="3"/>
  <c r="BC417" i="3"/>
  <c r="BC416" i="3"/>
  <c r="BC415" i="3"/>
  <c r="BC414" i="3"/>
  <c r="BC413" i="3"/>
  <c r="BC412" i="3"/>
  <c r="BC411" i="3"/>
  <c r="BC410" i="3"/>
  <c r="BC409" i="3"/>
  <c r="BC408" i="3"/>
  <c r="BC407" i="3"/>
  <c r="BC406" i="3"/>
  <c r="BC405" i="3"/>
  <c r="BC404" i="3"/>
  <c r="BC403" i="3"/>
  <c r="BC402" i="3"/>
  <c r="BC401" i="3"/>
  <c r="BC400" i="3"/>
  <c r="BC399" i="3"/>
  <c r="BC398" i="3"/>
  <c r="BC397" i="3"/>
  <c r="BC396" i="3"/>
  <c r="BC395" i="3"/>
  <c r="BC394" i="3"/>
  <c r="BC393" i="3"/>
  <c r="BC392" i="3"/>
  <c r="BC391" i="3"/>
  <c r="BC390" i="3"/>
  <c r="BC389" i="3"/>
  <c r="BC388" i="3"/>
  <c r="BC387" i="3"/>
  <c r="BC386" i="3"/>
  <c r="BC385" i="3"/>
  <c r="BC384" i="3"/>
  <c r="BC383" i="3"/>
  <c r="BC382" i="3"/>
  <c r="BC381" i="3"/>
  <c r="BC380" i="3"/>
  <c r="BC379" i="3"/>
  <c r="BC378" i="3"/>
  <c r="BC377" i="3"/>
  <c r="BC376" i="3"/>
  <c r="BC375" i="3"/>
  <c r="BC374" i="3"/>
  <c r="BC373" i="3"/>
  <c r="BC372" i="3"/>
  <c r="BC371" i="3"/>
  <c r="BC370" i="3"/>
  <c r="BC369" i="3"/>
  <c r="BC368" i="3"/>
  <c r="BC367" i="3"/>
  <c r="BC366" i="3"/>
  <c r="BC365" i="3"/>
  <c r="BC364" i="3"/>
  <c r="BC363" i="3"/>
  <c r="BC362" i="3"/>
  <c r="BC361" i="3"/>
  <c r="BC360" i="3"/>
  <c r="BC359" i="3"/>
  <c r="BC358" i="3"/>
  <c r="BC357" i="3"/>
  <c r="BC356" i="3"/>
  <c r="BC355" i="3"/>
  <c r="BC354" i="3"/>
  <c r="BC353" i="3"/>
  <c r="BC352" i="3"/>
  <c r="BC351" i="3"/>
  <c r="BC350" i="3"/>
  <c r="BC349" i="3"/>
  <c r="BC348" i="3"/>
  <c r="BC347" i="3"/>
  <c r="BC346" i="3"/>
  <c r="BC345" i="3"/>
  <c r="BC344" i="3"/>
  <c r="BC343" i="3"/>
  <c r="BC342" i="3"/>
  <c r="BC341" i="3"/>
  <c r="BC340" i="3"/>
  <c r="BC339" i="3"/>
  <c r="BC338" i="3"/>
  <c r="BC337" i="3"/>
  <c r="BC336" i="3"/>
  <c r="BC335" i="3"/>
  <c r="BC334" i="3"/>
  <c r="BC333" i="3"/>
  <c r="BC332" i="3"/>
  <c r="BC331" i="3"/>
  <c r="BC330" i="3"/>
  <c r="BC329" i="3"/>
  <c r="BC328" i="3"/>
  <c r="BC327" i="3"/>
  <c r="BC326" i="3"/>
  <c r="BC325" i="3"/>
  <c r="BC324" i="3"/>
  <c r="BC323" i="3"/>
  <c r="BC322" i="3"/>
  <c r="BC321" i="3"/>
  <c r="BC320" i="3"/>
  <c r="BC319" i="3"/>
  <c r="BC318" i="3"/>
  <c r="BC317" i="3"/>
  <c r="BC316" i="3"/>
  <c r="BC315" i="3"/>
  <c r="BC314" i="3"/>
  <c r="BC313" i="3"/>
  <c r="BC312" i="3"/>
  <c r="BC311" i="3"/>
  <c r="BC310" i="3"/>
  <c r="BC309" i="3"/>
  <c r="BC308" i="3"/>
  <c r="BC307" i="3"/>
  <c r="BC306" i="3"/>
  <c r="BC305" i="3"/>
  <c r="BC304" i="3"/>
  <c r="BC303" i="3"/>
  <c r="BC302" i="3"/>
  <c r="BC301" i="3"/>
  <c r="BC300" i="3"/>
  <c r="BC299" i="3"/>
  <c r="BC298" i="3"/>
  <c r="BC297" i="3"/>
  <c r="BC296" i="3"/>
  <c r="BC295" i="3"/>
  <c r="BC294" i="3"/>
  <c r="BC293" i="3"/>
  <c r="BC292" i="3"/>
  <c r="BC291" i="3"/>
  <c r="BC290" i="3"/>
  <c r="BC289" i="3"/>
  <c r="BC288" i="3"/>
  <c r="BC287" i="3"/>
  <c r="BC286" i="3"/>
  <c r="BC285" i="3"/>
  <c r="BC284" i="3"/>
  <c r="BC283" i="3"/>
  <c r="BC282" i="3"/>
  <c r="BC281" i="3"/>
  <c r="BC280" i="3"/>
  <c r="BC279" i="3"/>
  <c r="BC278" i="3"/>
  <c r="BC277" i="3"/>
  <c r="BC276" i="3"/>
  <c r="BC275" i="3"/>
  <c r="BC274" i="3"/>
  <c r="BC273" i="3"/>
  <c r="BC272" i="3"/>
  <c r="BC271" i="3"/>
  <c r="BC270" i="3"/>
  <c r="BC269" i="3"/>
  <c r="BC268" i="3"/>
  <c r="BC267" i="3"/>
  <c r="BC266" i="3"/>
  <c r="BC265" i="3"/>
  <c r="BC264" i="3"/>
  <c r="BC263" i="3"/>
  <c r="AM557" i="3"/>
  <c r="AM556" i="3"/>
  <c r="AM555" i="3"/>
  <c r="AM554" i="3"/>
  <c r="AM553" i="3"/>
  <c r="AM552" i="3"/>
  <c r="AM551" i="3"/>
  <c r="AM550" i="3"/>
  <c r="AM549" i="3"/>
  <c r="AM548" i="3"/>
  <c r="AM547" i="3"/>
  <c r="AM546" i="3"/>
  <c r="AM545" i="3"/>
  <c r="AM544" i="3"/>
  <c r="AM543" i="3"/>
  <c r="AM542" i="3"/>
  <c r="AM541" i="3"/>
  <c r="AM540" i="3"/>
  <c r="AM539" i="3"/>
  <c r="AM538" i="3"/>
  <c r="AM537" i="3"/>
  <c r="AM536" i="3"/>
  <c r="AM535" i="3"/>
  <c r="AM534" i="3"/>
  <c r="AM533" i="3"/>
  <c r="AM532" i="3"/>
  <c r="AM531" i="3"/>
  <c r="AM530" i="3"/>
  <c r="AM529" i="3"/>
  <c r="AM528" i="3"/>
  <c r="AM527" i="3"/>
  <c r="AM526" i="3"/>
  <c r="AM525" i="3"/>
  <c r="AM524" i="3"/>
  <c r="AM523" i="3"/>
  <c r="AM522" i="3"/>
  <c r="AM521" i="3"/>
  <c r="AM520" i="3"/>
  <c r="AM519" i="3"/>
  <c r="AM518" i="3"/>
  <c r="AM517" i="3"/>
  <c r="AM516" i="3"/>
  <c r="AM515" i="3"/>
  <c r="AM514" i="3"/>
  <c r="AM513" i="3"/>
  <c r="AM512" i="3"/>
  <c r="AM511" i="3"/>
  <c r="AM510" i="3"/>
  <c r="AM509" i="3"/>
  <c r="AM508" i="3"/>
  <c r="AM507" i="3"/>
  <c r="AM506" i="3"/>
  <c r="AM505" i="3"/>
  <c r="AM504" i="3"/>
  <c r="AM503" i="3"/>
  <c r="AM502" i="3"/>
  <c r="AM501"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AM402" i="3"/>
  <c r="AM401" i="3"/>
  <c r="AM400" i="3"/>
  <c r="AM399" i="3"/>
  <c r="AM398" i="3"/>
  <c r="AM397" i="3"/>
  <c r="AM396" i="3"/>
  <c r="AM395" i="3"/>
  <c r="AM394" i="3"/>
  <c r="AM393" i="3"/>
  <c r="AM392" i="3"/>
  <c r="AM391" i="3"/>
  <c r="AM390" i="3"/>
  <c r="AM389" i="3"/>
  <c r="AM388" i="3"/>
  <c r="AM387" i="3"/>
  <c r="AM386" i="3"/>
  <c r="AM385" i="3"/>
  <c r="AM384" i="3"/>
  <c r="AM383" i="3"/>
  <c r="AM382" i="3"/>
  <c r="AM381" i="3"/>
  <c r="AM380" i="3"/>
  <c r="AM379" i="3"/>
  <c r="AM378" i="3"/>
  <c r="AM377" i="3"/>
  <c r="AM376" i="3"/>
  <c r="AM375" i="3"/>
  <c r="AM374" i="3"/>
  <c r="AM373" i="3"/>
  <c r="AM372" i="3"/>
  <c r="AM371" i="3"/>
  <c r="AM370" i="3"/>
  <c r="AM369" i="3"/>
  <c r="AM368" i="3"/>
  <c r="AM367" i="3"/>
  <c r="AM366" i="3"/>
  <c r="AM365" i="3"/>
  <c r="AM364" i="3"/>
  <c r="AM363" i="3"/>
  <c r="AM362" i="3"/>
  <c r="AM361" i="3"/>
  <c r="AM360" i="3"/>
  <c r="AM359" i="3"/>
  <c r="AM358" i="3"/>
  <c r="AM357" i="3"/>
  <c r="AM356" i="3"/>
  <c r="AM355" i="3"/>
  <c r="AM354" i="3"/>
  <c r="AM353" i="3"/>
  <c r="AM352" i="3"/>
  <c r="AM351" i="3"/>
  <c r="AM350" i="3"/>
  <c r="AM349" i="3"/>
  <c r="AM348" i="3"/>
  <c r="AM347" i="3"/>
  <c r="AM346" i="3"/>
  <c r="AM345" i="3"/>
  <c r="AM344" i="3"/>
  <c r="AM343" i="3"/>
  <c r="AM342" i="3"/>
  <c r="AM341" i="3"/>
  <c r="AM340" i="3"/>
  <c r="AM339" i="3"/>
  <c r="AM338" i="3"/>
  <c r="AM337" i="3"/>
  <c r="AM336" i="3"/>
  <c r="AM335" i="3"/>
  <c r="AM334" i="3"/>
  <c r="AM333" i="3"/>
  <c r="AM332" i="3"/>
  <c r="AM331" i="3"/>
  <c r="AM330" i="3"/>
  <c r="AM329" i="3"/>
  <c r="AM328" i="3"/>
  <c r="AM327" i="3"/>
  <c r="AM326" i="3"/>
  <c r="AM325" i="3"/>
  <c r="AM324" i="3"/>
  <c r="AM323" i="3"/>
  <c r="AM322" i="3"/>
  <c r="AM321" i="3"/>
  <c r="AM320" i="3"/>
  <c r="AM319" i="3"/>
  <c r="AM318" i="3"/>
  <c r="AM317" i="3"/>
  <c r="AM316" i="3"/>
  <c r="AM315" i="3"/>
  <c r="AM314" i="3"/>
  <c r="AM313" i="3"/>
  <c r="AM312" i="3"/>
  <c r="AM311" i="3"/>
  <c r="AM310" i="3"/>
  <c r="AM309" i="3"/>
  <c r="AM308" i="3"/>
  <c r="AM307" i="3"/>
  <c r="AM306" i="3"/>
  <c r="AM305" i="3"/>
  <c r="AM304" i="3"/>
  <c r="AM303" i="3"/>
  <c r="AM302" i="3"/>
  <c r="AM301" i="3"/>
  <c r="AM300" i="3"/>
  <c r="AM299" i="3"/>
  <c r="AM298" i="3"/>
  <c r="AM297" i="3"/>
  <c r="AM296" i="3"/>
  <c r="AM295" i="3"/>
  <c r="AM294" i="3"/>
  <c r="AM293" i="3"/>
  <c r="AM292" i="3"/>
  <c r="AM291" i="3"/>
  <c r="AM290" i="3"/>
  <c r="AM289" i="3"/>
  <c r="AM288" i="3"/>
  <c r="AM287" i="3"/>
  <c r="AM286" i="3"/>
  <c r="AM285" i="3"/>
  <c r="AM284" i="3"/>
  <c r="AM283" i="3"/>
  <c r="AM282" i="3"/>
  <c r="AM281" i="3"/>
  <c r="AM280" i="3"/>
  <c r="AM279" i="3"/>
  <c r="AM278" i="3"/>
  <c r="AM277" i="3"/>
  <c r="AM276" i="3"/>
  <c r="AM275" i="3"/>
  <c r="AM274" i="3"/>
  <c r="AM273" i="3"/>
  <c r="AM272" i="3"/>
  <c r="AM271" i="3"/>
  <c r="AM270" i="3"/>
  <c r="AM269" i="3"/>
  <c r="AM268" i="3"/>
  <c r="AM267" i="3"/>
  <c r="AM266" i="3"/>
  <c r="AM265" i="3"/>
  <c r="AM264" i="3"/>
  <c r="AM263" i="3"/>
  <c r="W557" i="3"/>
  <c r="W556" i="3"/>
  <c r="W555" i="3"/>
  <c r="W554" i="3"/>
  <c r="W553" i="3"/>
  <c r="W552" i="3"/>
  <c r="W551" i="3"/>
  <c r="W550" i="3"/>
  <c r="W549" i="3"/>
  <c r="W548" i="3"/>
  <c r="W547" i="3"/>
  <c r="W546" i="3"/>
  <c r="W545" i="3"/>
  <c r="W544" i="3"/>
  <c r="W543" i="3"/>
  <c r="W542" i="3"/>
  <c r="W541" i="3"/>
  <c r="W540" i="3"/>
  <c r="W539" i="3"/>
  <c r="W538" i="3"/>
  <c r="W537" i="3"/>
  <c r="W536" i="3"/>
  <c r="W535" i="3"/>
  <c r="W534" i="3"/>
  <c r="W533" i="3"/>
  <c r="W532" i="3"/>
  <c r="W531" i="3"/>
  <c r="W530" i="3"/>
  <c r="W529" i="3"/>
  <c r="W528" i="3"/>
  <c r="W527" i="3"/>
  <c r="W526" i="3"/>
  <c r="W525" i="3"/>
  <c r="W524" i="3"/>
  <c r="W523" i="3"/>
  <c r="W522" i="3"/>
  <c r="W521" i="3"/>
  <c r="W520" i="3"/>
  <c r="W519" i="3"/>
  <c r="W518" i="3"/>
  <c r="W517" i="3"/>
  <c r="W516" i="3"/>
  <c r="W515" i="3"/>
  <c r="W514" i="3"/>
  <c r="W513" i="3"/>
  <c r="W512" i="3"/>
  <c r="W511" i="3"/>
  <c r="W510" i="3"/>
  <c r="W509" i="3"/>
  <c r="W508" i="3"/>
  <c r="W507" i="3"/>
  <c r="W506" i="3"/>
  <c r="W505" i="3"/>
  <c r="W504" i="3"/>
  <c r="W503" i="3"/>
  <c r="W502" i="3"/>
  <c r="W501" i="3"/>
  <c r="W500" i="3"/>
  <c r="W499" i="3"/>
  <c r="W498" i="3"/>
  <c r="W497" i="3"/>
  <c r="W496" i="3"/>
  <c r="W495" i="3"/>
  <c r="W494" i="3"/>
  <c r="W493" i="3"/>
  <c r="W492" i="3"/>
  <c r="W491" i="3"/>
  <c r="W490" i="3"/>
  <c r="W489" i="3"/>
  <c r="W488" i="3"/>
  <c r="W487" i="3"/>
  <c r="W486" i="3"/>
  <c r="W485" i="3"/>
  <c r="W484" i="3"/>
  <c r="W483" i="3"/>
  <c r="W482" i="3"/>
  <c r="W481" i="3"/>
  <c r="W480" i="3"/>
  <c r="W479" i="3"/>
  <c r="W478" i="3"/>
  <c r="W477" i="3"/>
  <c r="W476" i="3"/>
  <c r="W475" i="3"/>
  <c r="W474" i="3"/>
  <c r="W473" i="3"/>
  <c r="W472" i="3"/>
  <c r="W471" i="3"/>
  <c r="W470" i="3"/>
  <c r="W469" i="3"/>
  <c r="W468" i="3"/>
  <c r="W467" i="3"/>
  <c r="W466" i="3"/>
  <c r="W465" i="3"/>
  <c r="W464" i="3"/>
  <c r="W463" i="3"/>
  <c r="W462" i="3"/>
  <c r="W461" i="3"/>
  <c r="W460" i="3"/>
  <c r="W459" i="3"/>
  <c r="W458" i="3"/>
  <c r="W457" i="3"/>
  <c r="W456" i="3"/>
  <c r="W455" i="3"/>
  <c r="W454" i="3"/>
  <c r="W453" i="3"/>
  <c r="W452" i="3"/>
  <c r="W451" i="3"/>
  <c r="W450" i="3"/>
  <c r="W449" i="3"/>
  <c r="W448" i="3"/>
  <c r="W447" i="3"/>
  <c r="W446" i="3"/>
  <c r="W445" i="3"/>
  <c r="W444" i="3"/>
  <c r="W443" i="3"/>
  <c r="W442" i="3"/>
  <c r="W441" i="3"/>
  <c r="W440" i="3"/>
  <c r="W439" i="3"/>
  <c r="W438" i="3"/>
  <c r="W437" i="3"/>
  <c r="W436" i="3"/>
  <c r="W435" i="3"/>
  <c r="W434" i="3"/>
  <c r="W433" i="3"/>
  <c r="W432" i="3"/>
  <c r="W431" i="3"/>
  <c r="W430" i="3"/>
  <c r="W429" i="3"/>
  <c r="W428" i="3"/>
  <c r="W427" i="3"/>
  <c r="W426" i="3"/>
  <c r="W425" i="3"/>
  <c r="W424" i="3"/>
  <c r="W423" i="3"/>
  <c r="W422" i="3"/>
  <c r="W421" i="3"/>
  <c r="W420" i="3"/>
  <c r="W419" i="3"/>
  <c r="W418" i="3"/>
  <c r="W417" i="3"/>
  <c r="W416" i="3"/>
  <c r="W415" i="3"/>
  <c r="W414" i="3"/>
  <c r="W413" i="3"/>
  <c r="W412" i="3"/>
  <c r="W411" i="3"/>
  <c r="W410" i="3"/>
  <c r="W409" i="3"/>
  <c r="W408" i="3"/>
  <c r="W407" i="3"/>
  <c r="W406" i="3"/>
  <c r="W405" i="3"/>
  <c r="W404" i="3"/>
  <c r="W403" i="3"/>
  <c r="W402" i="3"/>
  <c r="W401" i="3"/>
  <c r="W400" i="3"/>
  <c r="W399" i="3"/>
  <c r="W398" i="3"/>
  <c r="W397" i="3"/>
  <c r="W396" i="3"/>
  <c r="W395" i="3"/>
  <c r="W394" i="3"/>
  <c r="W393" i="3"/>
  <c r="W392" i="3"/>
  <c r="W391" i="3"/>
  <c r="W390" i="3"/>
  <c r="W389" i="3"/>
  <c r="W388" i="3"/>
  <c r="W387" i="3"/>
  <c r="W386" i="3"/>
  <c r="W385" i="3"/>
  <c r="W384" i="3"/>
  <c r="W383" i="3"/>
  <c r="W382" i="3"/>
  <c r="W381" i="3"/>
  <c r="W380" i="3"/>
  <c r="W379" i="3"/>
  <c r="W378" i="3"/>
  <c r="W377" i="3"/>
  <c r="W376" i="3"/>
  <c r="W375" i="3"/>
  <c r="W374" i="3"/>
  <c r="W373" i="3"/>
  <c r="W372" i="3"/>
  <c r="W371" i="3"/>
  <c r="W370" i="3"/>
  <c r="W369" i="3"/>
  <c r="W368" i="3"/>
  <c r="W367" i="3"/>
  <c r="W366" i="3"/>
  <c r="W365" i="3"/>
  <c r="W364" i="3"/>
  <c r="W363" i="3"/>
  <c r="W362" i="3"/>
  <c r="W361" i="3"/>
  <c r="W360" i="3"/>
  <c r="W359" i="3"/>
  <c r="W358" i="3"/>
  <c r="W357" i="3"/>
  <c r="W356" i="3"/>
  <c r="W355" i="3"/>
  <c r="W354" i="3"/>
  <c r="W353" i="3"/>
  <c r="W352" i="3"/>
  <c r="W351" i="3"/>
  <c r="W350" i="3"/>
  <c r="W349" i="3"/>
  <c r="W348" i="3"/>
  <c r="W347" i="3"/>
  <c r="W346" i="3"/>
  <c r="W345" i="3"/>
  <c r="W344" i="3"/>
  <c r="W343" i="3"/>
  <c r="W342" i="3"/>
  <c r="W341" i="3"/>
  <c r="W340" i="3"/>
  <c r="W339" i="3"/>
  <c r="W338" i="3"/>
  <c r="W337" i="3"/>
  <c r="W336" i="3"/>
  <c r="W335" i="3"/>
  <c r="W334" i="3"/>
  <c r="W333" i="3"/>
  <c r="W332" i="3"/>
  <c r="W331" i="3"/>
  <c r="W330" i="3"/>
  <c r="W329" i="3"/>
  <c r="W328" i="3"/>
  <c r="W327" i="3"/>
  <c r="W326" i="3"/>
  <c r="W325" i="3"/>
  <c r="W324" i="3"/>
  <c r="W323" i="3"/>
  <c r="W322" i="3"/>
  <c r="W321" i="3"/>
  <c r="W320" i="3"/>
  <c r="W319" i="3"/>
  <c r="W318" i="3"/>
  <c r="W317" i="3"/>
  <c r="W316" i="3"/>
  <c r="W315" i="3"/>
  <c r="W314" i="3"/>
  <c r="W313" i="3"/>
  <c r="W312" i="3"/>
  <c r="W311" i="3"/>
  <c r="W310" i="3"/>
  <c r="W309" i="3"/>
  <c r="W308" i="3"/>
  <c r="W307" i="3"/>
  <c r="W306" i="3"/>
  <c r="W305" i="3"/>
  <c r="W304" i="3"/>
  <c r="W303" i="3"/>
  <c r="W302" i="3"/>
  <c r="W301" i="3"/>
  <c r="W300" i="3"/>
  <c r="W299" i="3"/>
  <c r="W298" i="3"/>
  <c r="W297" i="3"/>
  <c r="W296" i="3"/>
  <c r="W295" i="3"/>
  <c r="W294" i="3"/>
  <c r="W293" i="3"/>
  <c r="W292" i="3"/>
  <c r="W291" i="3"/>
  <c r="W290" i="3"/>
  <c r="W289" i="3"/>
  <c r="W288" i="3"/>
  <c r="W287" i="3"/>
  <c r="W286" i="3"/>
  <c r="W285" i="3"/>
  <c r="W284" i="3"/>
  <c r="W283" i="3"/>
  <c r="W282" i="3"/>
  <c r="W281" i="3"/>
  <c r="W280" i="3"/>
  <c r="W279" i="3"/>
  <c r="W278" i="3"/>
  <c r="W277" i="3"/>
  <c r="W276" i="3"/>
  <c r="W275" i="3"/>
  <c r="W274" i="3"/>
  <c r="W273" i="3"/>
  <c r="W272" i="3"/>
  <c r="W271" i="3"/>
  <c r="W270" i="3"/>
  <c r="W269" i="3"/>
  <c r="W268" i="3"/>
  <c r="W267" i="3"/>
  <c r="W266" i="3"/>
  <c r="W265" i="3"/>
  <c r="W264" i="3"/>
  <c r="W263" i="3"/>
  <c r="D25" i="1"/>
  <c r="D24" i="1"/>
  <c r="H14" i="1" l="1"/>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AY263" i="3"/>
  <c r="AX264" i="3" l="1"/>
  <c r="AX266" i="3"/>
  <c r="AX268" i="3"/>
  <c r="AX270" i="3"/>
  <c r="AX272" i="3"/>
  <c r="AX274" i="3"/>
  <c r="AX276" i="3"/>
  <c r="AX278" i="3"/>
  <c r="AX280" i="3"/>
  <c r="AX282" i="3"/>
  <c r="AX284" i="3"/>
  <c r="AX286" i="3"/>
  <c r="AX288" i="3"/>
  <c r="AX290" i="3"/>
  <c r="AX292" i="3"/>
  <c r="AX294" i="3"/>
  <c r="AX296" i="3"/>
  <c r="AX298" i="3"/>
  <c r="AX300" i="3"/>
  <c r="AX302" i="3"/>
  <c r="AX265" i="3"/>
  <c r="AX267" i="3"/>
  <c r="AX269" i="3"/>
  <c r="AX271" i="3"/>
  <c r="AX273" i="3"/>
  <c r="AX275" i="3"/>
  <c r="AX277" i="3"/>
  <c r="AX279" i="3"/>
  <c r="AX281" i="3"/>
  <c r="AX283" i="3"/>
  <c r="AX285" i="3"/>
  <c r="AX287" i="3"/>
  <c r="AX289" i="3"/>
  <c r="AX291" i="3"/>
  <c r="AX293" i="3"/>
  <c r="AX295" i="3"/>
  <c r="AX297" i="3"/>
  <c r="AX299" i="3"/>
  <c r="AX301" i="3"/>
  <c r="AX263" i="3"/>
  <c r="R265" i="3"/>
  <c r="R267" i="3"/>
  <c r="R269" i="3"/>
  <c r="R271" i="3"/>
  <c r="R273" i="3"/>
  <c r="R275" i="3"/>
  <c r="R277" i="3"/>
  <c r="R279" i="3"/>
  <c r="R281" i="3"/>
  <c r="R283" i="3"/>
  <c r="R285" i="3"/>
  <c r="R287" i="3"/>
  <c r="R289" i="3"/>
  <c r="R291" i="3"/>
  <c r="R293" i="3"/>
  <c r="R295" i="3"/>
  <c r="R297" i="3"/>
  <c r="R299" i="3"/>
  <c r="R301" i="3"/>
  <c r="R303" i="3"/>
  <c r="R305" i="3"/>
  <c r="R307" i="3"/>
  <c r="R309" i="3"/>
  <c r="R311" i="3"/>
  <c r="R313" i="3"/>
  <c r="R315" i="3"/>
  <c r="R264" i="3"/>
  <c r="R266" i="3"/>
  <c r="R268" i="3"/>
  <c r="R270" i="3"/>
  <c r="R272" i="3"/>
  <c r="R274" i="3"/>
  <c r="R276" i="3"/>
  <c r="R278" i="3"/>
  <c r="R280" i="3"/>
  <c r="R282" i="3"/>
  <c r="R284" i="3"/>
  <c r="R286" i="3"/>
  <c r="R288" i="3"/>
  <c r="R290" i="3"/>
  <c r="R292" i="3"/>
  <c r="R294" i="3"/>
  <c r="R296" i="3"/>
  <c r="R298" i="3"/>
  <c r="R300" i="3"/>
  <c r="R302" i="3"/>
  <c r="R304" i="3"/>
  <c r="R306" i="3"/>
  <c r="R308" i="3"/>
  <c r="R310" i="3"/>
  <c r="R312" i="3"/>
  <c r="R314" i="3"/>
  <c r="R316" i="3"/>
  <c r="R263" i="3"/>
  <c r="V543" i="3"/>
  <c r="V545" i="3"/>
  <c r="V547" i="3"/>
  <c r="V549" i="3"/>
  <c r="V551" i="3"/>
  <c r="V542" i="3"/>
  <c r="V544" i="3"/>
  <c r="V546" i="3"/>
  <c r="V548" i="3"/>
  <c r="V550" i="3"/>
  <c r="V552" i="3"/>
  <c r="AI265" i="3"/>
  <c r="AI267" i="3"/>
  <c r="AI269" i="3"/>
  <c r="AI271" i="3"/>
  <c r="AI273" i="3"/>
  <c r="AI275" i="3"/>
  <c r="AI277" i="3"/>
  <c r="AI279" i="3"/>
  <c r="AI281" i="3"/>
  <c r="AI283" i="3"/>
  <c r="AI285" i="3"/>
  <c r="AI287" i="3"/>
  <c r="AI264" i="3"/>
  <c r="AI266" i="3"/>
  <c r="AI268" i="3"/>
  <c r="AI270" i="3"/>
  <c r="AI272" i="3"/>
  <c r="AI274" i="3"/>
  <c r="AI276" i="3"/>
  <c r="AI278" i="3"/>
  <c r="AI280" i="3"/>
  <c r="AI282" i="3"/>
  <c r="AI284" i="3"/>
  <c r="AI286" i="3"/>
  <c r="AI288" i="3"/>
  <c r="AI263" i="3"/>
  <c r="CD265" i="3"/>
  <c r="CD267" i="3"/>
  <c r="CD269" i="3"/>
  <c r="CD271" i="3"/>
  <c r="CD273" i="3"/>
  <c r="CD275" i="3"/>
  <c r="CD277" i="3"/>
  <c r="CD279" i="3"/>
  <c r="CD281" i="3"/>
  <c r="CD283" i="3"/>
  <c r="CD264" i="3"/>
  <c r="CD266" i="3"/>
  <c r="CD268" i="3"/>
  <c r="CD270" i="3"/>
  <c r="CD272" i="3"/>
  <c r="CD274" i="3"/>
  <c r="CD276" i="3"/>
  <c r="CD278" i="3"/>
  <c r="CD280" i="3"/>
  <c r="CD282" i="3"/>
  <c r="CD284" i="3"/>
  <c r="CD285" i="3"/>
  <c r="CD287" i="3"/>
  <c r="CD289" i="3"/>
  <c r="CD286" i="3"/>
  <c r="CD288" i="3"/>
  <c r="CD290" i="3"/>
  <c r="CD263" i="3"/>
  <c r="CH548" i="3"/>
  <c r="CH550" i="3"/>
  <c r="CH552" i="3"/>
  <c r="CH554" i="3"/>
  <c r="CH556" i="3"/>
  <c r="CH549" i="3"/>
  <c r="CH551" i="3"/>
  <c r="CH553" i="3"/>
  <c r="CH555" i="3"/>
  <c r="CH557" i="3"/>
  <c r="AH264" i="3"/>
  <c r="AH266" i="3"/>
  <c r="AH268" i="3"/>
  <c r="AH270" i="3"/>
  <c r="AH272" i="3"/>
  <c r="AH274" i="3"/>
  <c r="AH276" i="3"/>
  <c r="AH278" i="3"/>
  <c r="AH280" i="3"/>
  <c r="AH282" i="3"/>
  <c r="AH284" i="3"/>
  <c r="AH286" i="3"/>
  <c r="AH288" i="3"/>
  <c r="AH290" i="3"/>
  <c r="AH292" i="3"/>
  <c r="AH294" i="3"/>
  <c r="AH296" i="3"/>
  <c r="AH298" i="3"/>
  <c r="AH300" i="3"/>
  <c r="AH302" i="3"/>
  <c r="AH304" i="3"/>
  <c r="AH306" i="3"/>
  <c r="AH308" i="3"/>
  <c r="AH310" i="3"/>
  <c r="AH312" i="3"/>
  <c r="AH314" i="3"/>
  <c r="AH316" i="3"/>
  <c r="AH265" i="3"/>
  <c r="AH267" i="3"/>
  <c r="AH269" i="3"/>
  <c r="AH271" i="3"/>
  <c r="AH273" i="3"/>
  <c r="AH275" i="3"/>
  <c r="AH277" i="3"/>
  <c r="AH279" i="3"/>
  <c r="AH281" i="3"/>
  <c r="AH283" i="3"/>
  <c r="AH285" i="3"/>
  <c r="AH287" i="3"/>
  <c r="AH289" i="3"/>
  <c r="AH291" i="3"/>
  <c r="AH293" i="3"/>
  <c r="AH295" i="3"/>
  <c r="AH297" i="3"/>
  <c r="AH299" i="3"/>
  <c r="AH301" i="3"/>
  <c r="AH303" i="3"/>
  <c r="AH305" i="3"/>
  <c r="AH307" i="3"/>
  <c r="AH309" i="3"/>
  <c r="AH311" i="3"/>
  <c r="AH313" i="3"/>
  <c r="AH315" i="3"/>
  <c r="AH317" i="3"/>
  <c r="AH263" i="3"/>
  <c r="AL526" i="3"/>
  <c r="AL528" i="3"/>
  <c r="AL530" i="3"/>
  <c r="AL532" i="3"/>
  <c r="AL534" i="3"/>
  <c r="AL536" i="3"/>
  <c r="AL538" i="3"/>
  <c r="AL540" i="3"/>
  <c r="AL542" i="3"/>
  <c r="AL544" i="3"/>
  <c r="AL546" i="3"/>
  <c r="AL548" i="3"/>
  <c r="AL550" i="3"/>
  <c r="AL552" i="3"/>
  <c r="AL527" i="3"/>
  <c r="AL529" i="3"/>
  <c r="AL531" i="3"/>
  <c r="AL533" i="3"/>
  <c r="AL535" i="3"/>
  <c r="AL537" i="3"/>
  <c r="AL539" i="3"/>
  <c r="AL541" i="3"/>
  <c r="AL543" i="3"/>
  <c r="AL545" i="3"/>
  <c r="AL547" i="3"/>
  <c r="AL549" i="3"/>
  <c r="AL551" i="3"/>
  <c r="AL553" i="3"/>
  <c r="AY265" i="3"/>
  <c r="AY267" i="3"/>
  <c r="AY269" i="3"/>
  <c r="AY271" i="3"/>
  <c r="AY273" i="3"/>
  <c r="AY275" i="3"/>
  <c r="AY277" i="3"/>
  <c r="AY279" i="3"/>
  <c r="AY281" i="3"/>
  <c r="AY283" i="3"/>
  <c r="AY285" i="3"/>
  <c r="AY287" i="3"/>
  <c r="AY289" i="3"/>
  <c r="AY291" i="3"/>
  <c r="AY293" i="3"/>
  <c r="AY295" i="3"/>
  <c r="AY297" i="3"/>
  <c r="AY299" i="3"/>
  <c r="AY301" i="3"/>
  <c r="AY303" i="3"/>
  <c r="AY305" i="3"/>
  <c r="AY307" i="3"/>
  <c r="AY309" i="3"/>
  <c r="AY311" i="3"/>
  <c r="AY313" i="3"/>
  <c r="AY315" i="3"/>
  <c r="AY317" i="3"/>
  <c r="AY319" i="3"/>
  <c r="AY321" i="3"/>
  <c r="AY323" i="3"/>
  <c r="AY325" i="3"/>
  <c r="AY264" i="3"/>
  <c r="AY266" i="3"/>
  <c r="AY268" i="3"/>
  <c r="AY270" i="3"/>
  <c r="AY272" i="3"/>
  <c r="AY274" i="3"/>
  <c r="AY276" i="3"/>
  <c r="AY278" i="3"/>
  <c r="AY280" i="3"/>
  <c r="AY282" i="3"/>
  <c r="AY284" i="3"/>
  <c r="AY286" i="3"/>
  <c r="AY288" i="3"/>
  <c r="AY290" i="3"/>
  <c r="AY292" i="3"/>
  <c r="AY294" i="3"/>
  <c r="AY296" i="3"/>
  <c r="AY298" i="3"/>
  <c r="AY300" i="3"/>
  <c r="AY302" i="3"/>
  <c r="AY304" i="3"/>
  <c r="AY306" i="3"/>
  <c r="AY308" i="3"/>
  <c r="AY310" i="3"/>
  <c r="AY312" i="3"/>
  <c r="AY314" i="3"/>
  <c r="AY316" i="3"/>
  <c r="AY318" i="3"/>
  <c r="AY320" i="3"/>
  <c r="AY322" i="3"/>
  <c r="AY324" i="3"/>
  <c r="AY326" i="3"/>
  <c r="BN264" i="3"/>
  <c r="BN266" i="3"/>
  <c r="BN268" i="3"/>
  <c r="BN270" i="3"/>
  <c r="BN272" i="3"/>
  <c r="BN274" i="3"/>
  <c r="BN276" i="3"/>
  <c r="BN278" i="3"/>
  <c r="BN280" i="3"/>
  <c r="BN282" i="3"/>
  <c r="BN265" i="3"/>
  <c r="BN267" i="3"/>
  <c r="BN269" i="3"/>
  <c r="BN271" i="3"/>
  <c r="BN273" i="3"/>
  <c r="BN275" i="3"/>
  <c r="BN277" i="3"/>
  <c r="BN279" i="3"/>
  <c r="BN281" i="3"/>
  <c r="BN283" i="3"/>
  <c r="BN284" i="3"/>
  <c r="BN286" i="3"/>
  <c r="BN288" i="3"/>
  <c r="BN285" i="3"/>
  <c r="BN287" i="3"/>
  <c r="BN263" i="3"/>
  <c r="BR543" i="3"/>
  <c r="BR545" i="3"/>
  <c r="BR547" i="3"/>
  <c r="BR549" i="3"/>
  <c r="BR551" i="3"/>
  <c r="BR553" i="3"/>
  <c r="BR555" i="3"/>
  <c r="BR557" i="3"/>
  <c r="BR542" i="3"/>
  <c r="BR544" i="3"/>
  <c r="BR546" i="3"/>
  <c r="BR548" i="3"/>
  <c r="BR550" i="3"/>
  <c r="BR552" i="3"/>
  <c r="BR554" i="3"/>
  <c r="BR556" i="3"/>
  <c r="B264" i="3"/>
  <c r="B266" i="3"/>
  <c r="B268" i="3"/>
  <c r="B270" i="3"/>
  <c r="B272" i="3"/>
  <c r="B274" i="3"/>
  <c r="B276" i="3"/>
  <c r="B278" i="3"/>
  <c r="B280" i="3"/>
  <c r="B282" i="3"/>
  <c r="B284" i="3"/>
  <c r="B286" i="3"/>
  <c r="B288" i="3"/>
  <c r="B290" i="3"/>
  <c r="B292" i="3"/>
  <c r="B294" i="3"/>
  <c r="B296" i="3"/>
  <c r="B265" i="3"/>
  <c r="B267" i="3"/>
  <c r="B269" i="3"/>
  <c r="B271" i="3"/>
  <c r="B273" i="3"/>
  <c r="B275" i="3"/>
  <c r="B277" i="3"/>
  <c r="B279" i="3"/>
  <c r="B281" i="3"/>
  <c r="B283" i="3"/>
  <c r="B285" i="3"/>
  <c r="B287" i="3"/>
  <c r="B289" i="3"/>
  <c r="B291" i="3"/>
  <c r="B293" i="3"/>
  <c r="B295" i="3"/>
  <c r="B297" i="3"/>
  <c r="B299" i="3"/>
  <c r="B301" i="3"/>
  <c r="B303" i="3"/>
  <c r="B305" i="3"/>
  <c r="B307" i="3"/>
  <c r="B309" i="3"/>
  <c r="B311" i="3"/>
  <c r="B313" i="3"/>
  <c r="B315" i="3"/>
  <c r="B317" i="3"/>
  <c r="B319" i="3"/>
  <c r="B298" i="3"/>
  <c r="B300" i="3"/>
  <c r="B302" i="3"/>
  <c r="B304" i="3"/>
  <c r="B306" i="3"/>
  <c r="B308" i="3"/>
  <c r="B310" i="3"/>
  <c r="B312" i="3"/>
  <c r="B314" i="3"/>
  <c r="B316" i="3"/>
  <c r="B318" i="3"/>
  <c r="B263" i="3"/>
  <c r="C265" i="3"/>
  <c r="C267" i="3"/>
  <c r="C269" i="3"/>
  <c r="C271" i="3"/>
  <c r="C273" i="3"/>
  <c r="C275" i="3"/>
  <c r="C277" i="3"/>
  <c r="C279" i="3"/>
  <c r="C281" i="3"/>
  <c r="C283" i="3"/>
  <c r="C285" i="3"/>
  <c r="C287" i="3"/>
  <c r="C289" i="3"/>
  <c r="C291" i="3"/>
  <c r="C264" i="3"/>
  <c r="C266" i="3"/>
  <c r="C268" i="3"/>
  <c r="C270" i="3"/>
  <c r="C272" i="3"/>
  <c r="C274" i="3"/>
  <c r="C276" i="3"/>
  <c r="C278" i="3"/>
  <c r="C280" i="3"/>
  <c r="C282" i="3"/>
  <c r="C284" i="3"/>
  <c r="C286" i="3"/>
  <c r="C288" i="3"/>
  <c r="C290" i="3"/>
  <c r="C263" i="3"/>
  <c r="F554" i="3"/>
  <c r="F552" i="3"/>
  <c r="F550" i="3"/>
  <c r="F548" i="3"/>
  <c r="F546" i="3"/>
  <c r="F553" i="3"/>
  <c r="F551" i="3"/>
  <c r="F549" i="3"/>
  <c r="F547" i="3"/>
  <c r="W240" i="3" l="1"/>
  <c r="W242" i="3" s="1"/>
  <c r="W239" i="3"/>
  <c r="W238" i="3"/>
  <c r="W237" i="3"/>
  <c r="W236" i="3"/>
  <c r="W235" i="3"/>
  <c r="W234" i="3"/>
  <c r="W233" i="3"/>
  <c r="W232" i="3"/>
  <c r="W231" i="3"/>
  <c r="W230" i="3"/>
  <c r="W229" i="3"/>
  <c r="W228" i="3"/>
  <c r="W227" i="3"/>
  <c r="W226" i="3"/>
  <c r="W225" i="3"/>
  <c r="W206" i="3"/>
  <c r="W208" i="3" s="1"/>
  <c r="W205" i="3"/>
  <c r="W204" i="3"/>
  <c r="W203" i="3"/>
  <c r="W202" i="3"/>
  <c r="W201" i="3"/>
  <c r="W200" i="3"/>
  <c r="W199" i="3"/>
  <c r="W198" i="3"/>
  <c r="W197" i="3"/>
  <c r="W196" i="3"/>
  <c r="W195" i="3"/>
  <c r="W194" i="3"/>
  <c r="W193" i="3"/>
  <c r="W192" i="3"/>
  <c r="W191" i="3"/>
  <c r="W190" i="3"/>
  <c r="W136" i="3"/>
  <c r="W138" i="3" s="1"/>
  <c r="W135" i="3"/>
  <c r="W134" i="3"/>
  <c r="W133" i="3"/>
  <c r="W132" i="3"/>
  <c r="W131" i="3"/>
  <c r="W130" i="3"/>
  <c r="W129" i="3"/>
  <c r="W128" i="3"/>
  <c r="W127" i="3"/>
  <c r="W126" i="3"/>
  <c r="W125" i="3"/>
  <c r="W124" i="3"/>
  <c r="W123" i="3"/>
  <c r="W122" i="3"/>
  <c r="W121" i="3"/>
  <c r="W120" i="3"/>
  <c r="W100" i="3"/>
  <c r="W103" i="3" s="1"/>
  <c r="W99" i="3"/>
  <c r="W98" i="3"/>
  <c r="W97" i="3"/>
  <c r="W96" i="3"/>
  <c r="W95" i="3"/>
  <c r="W94" i="3"/>
  <c r="W93" i="3"/>
  <c r="W102" i="3"/>
  <c r="W104" i="3"/>
  <c r="W92" i="3"/>
  <c r="W91" i="3"/>
  <c r="W90" i="3"/>
  <c r="W89" i="3"/>
  <c r="W88" i="3"/>
  <c r="W87" i="3"/>
  <c r="W86" i="3"/>
  <c r="W85" i="3"/>
  <c r="W65" i="3"/>
  <c r="W67" i="3" s="1"/>
  <c r="W64" i="3"/>
  <c r="W63" i="3"/>
  <c r="W62" i="3"/>
  <c r="W61" i="3"/>
  <c r="W60" i="3"/>
  <c r="W59" i="3"/>
  <c r="W68" i="3"/>
  <c r="W66" i="3"/>
  <c r="W58" i="3"/>
  <c r="W57" i="3"/>
  <c r="W56" i="3"/>
  <c r="W55" i="3"/>
  <c r="W54" i="3"/>
  <c r="W53" i="3"/>
  <c r="W52" i="3"/>
  <c r="W51" i="3"/>
  <c r="W50" i="3"/>
  <c r="W170" i="3"/>
  <c r="W169" i="3"/>
  <c r="W168" i="3"/>
  <c r="W167" i="3"/>
  <c r="W166" i="3"/>
  <c r="W165" i="3"/>
  <c r="W164" i="3"/>
  <c r="W163" i="3"/>
  <c r="W162" i="3"/>
  <c r="W161" i="3"/>
  <c r="W160" i="3"/>
  <c r="W159" i="3"/>
  <c r="W158" i="3"/>
  <c r="W157" i="3"/>
  <c r="W156" i="3"/>
  <c r="W155" i="3"/>
  <c r="W30" i="3"/>
  <c r="W32" i="3" s="1"/>
  <c r="W29" i="3"/>
  <c r="W28" i="3"/>
  <c r="W27" i="3"/>
  <c r="W26" i="3"/>
  <c r="W25" i="3"/>
  <c r="W24" i="3"/>
  <c r="W23" i="3"/>
  <c r="W22" i="3"/>
  <c r="W21" i="3"/>
  <c r="W20" i="3"/>
  <c r="W19" i="3"/>
  <c r="W18" i="3"/>
  <c r="W17" i="3"/>
  <c r="W16" i="3"/>
  <c r="W15" i="3"/>
  <c r="W171" i="3" l="1"/>
  <c r="W173" i="3"/>
  <c r="W139" i="3"/>
  <c r="W209" i="3"/>
  <c r="W241" i="3"/>
  <c r="W243" i="3"/>
  <c r="W172" i="3"/>
  <c r="W174" i="3"/>
  <c r="W137" i="3"/>
  <c r="W207" i="3"/>
  <c r="W244" i="3"/>
  <c r="W101" i="3"/>
  <c r="W69" i="3"/>
  <c r="W31" i="3"/>
  <c r="W33" i="3"/>
  <c r="W34" i="3"/>
  <c r="D220" i="3" l="1"/>
  <c r="E220" i="3"/>
  <c r="F220" i="3"/>
  <c r="G220" i="3"/>
  <c r="H220" i="3"/>
  <c r="I220" i="3"/>
  <c r="J220" i="3"/>
  <c r="K220" i="3"/>
  <c r="L220" i="3"/>
  <c r="M220" i="3"/>
  <c r="N220" i="3"/>
  <c r="O220" i="3"/>
  <c r="P220" i="3"/>
  <c r="Q220" i="3"/>
  <c r="R220" i="3"/>
  <c r="S220" i="3"/>
  <c r="T220" i="3"/>
  <c r="U220" i="3"/>
  <c r="C220" i="3"/>
  <c r="C214" i="3"/>
  <c r="D214" i="3"/>
  <c r="E214" i="3"/>
  <c r="F214" i="3"/>
  <c r="G214" i="3"/>
  <c r="H214" i="3"/>
  <c r="I214" i="3"/>
  <c r="C215" i="3"/>
  <c r="D215" i="3"/>
  <c r="E215" i="3"/>
  <c r="F215" i="3"/>
  <c r="G215" i="3"/>
  <c r="H215" i="3"/>
  <c r="I215" i="3"/>
  <c r="C216" i="3"/>
  <c r="D216" i="3"/>
  <c r="E216" i="3"/>
  <c r="F216" i="3"/>
  <c r="G216" i="3"/>
  <c r="H216" i="3"/>
  <c r="I216" i="3"/>
  <c r="C217" i="3"/>
  <c r="D217" i="3"/>
  <c r="E217" i="3"/>
  <c r="F217" i="3"/>
  <c r="G217" i="3"/>
  <c r="H217" i="3"/>
  <c r="I217" i="3"/>
  <c r="C218" i="3"/>
  <c r="D218" i="3"/>
  <c r="E218" i="3"/>
  <c r="F218" i="3"/>
  <c r="G218" i="3"/>
  <c r="H218" i="3"/>
  <c r="I218" i="3"/>
  <c r="C219" i="3"/>
  <c r="D219" i="3"/>
  <c r="E219" i="3"/>
  <c r="F219" i="3"/>
  <c r="G219" i="3"/>
  <c r="H219" i="3"/>
  <c r="I219" i="3"/>
  <c r="B220" i="3"/>
  <c r="B219" i="3"/>
  <c r="B218" i="3"/>
  <c r="B217" i="3"/>
  <c r="B216" i="3"/>
  <c r="B215" i="3"/>
  <c r="B214" i="3"/>
  <c r="D185" i="3"/>
  <c r="E185" i="3"/>
  <c r="F185" i="3"/>
  <c r="G185" i="3"/>
  <c r="H185" i="3"/>
  <c r="I185" i="3"/>
  <c r="J185" i="3"/>
  <c r="K185" i="3"/>
  <c r="L185" i="3"/>
  <c r="M185" i="3"/>
  <c r="N185" i="3"/>
  <c r="O185" i="3"/>
  <c r="P185" i="3"/>
  <c r="Q185" i="3"/>
  <c r="R185" i="3"/>
  <c r="S185" i="3"/>
  <c r="T185" i="3"/>
  <c r="U185" i="3"/>
  <c r="C185" i="3"/>
  <c r="B185" i="3"/>
  <c r="C179" i="3"/>
  <c r="D179" i="3"/>
  <c r="E179" i="3"/>
  <c r="F179" i="3"/>
  <c r="G179" i="3"/>
  <c r="H179" i="3"/>
  <c r="C180" i="3"/>
  <c r="D180" i="3"/>
  <c r="E180" i="3"/>
  <c r="F180" i="3"/>
  <c r="G180" i="3"/>
  <c r="H180" i="3"/>
  <c r="C181" i="3"/>
  <c r="D181" i="3"/>
  <c r="E181" i="3"/>
  <c r="F181" i="3"/>
  <c r="G181" i="3"/>
  <c r="H181" i="3"/>
  <c r="C182" i="3"/>
  <c r="D182" i="3"/>
  <c r="E182" i="3"/>
  <c r="F182" i="3"/>
  <c r="G182" i="3"/>
  <c r="H182" i="3"/>
  <c r="C183" i="3"/>
  <c r="D183" i="3"/>
  <c r="E183" i="3"/>
  <c r="F183" i="3"/>
  <c r="G183" i="3"/>
  <c r="H183" i="3"/>
  <c r="C184" i="3"/>
  <c r="D184" i="3"/>
  <c r="E184" i="3"/>
  <c r="F184" i="3"/>
  <c r="G184" i="3"/>
  <c r="H184" i="3"/>
  <c r="B184" i="3"/>
  <c r="B183" i="3"/>
  <c r="B182" i="3"/>
  <c r="B181" i="3"/>
  <c r="B180" i="3"/>
  <c r="B179" i="3"/>
  <c r="D150" i="3"/>
  <c r="E150" i="3"/>
  <c r="F150" i="3"/>
  <c r="G150" i="3"/>
  <c r="H150" i="3"/>
  <c r="I150" i="3"/>
  <c r="J150" i="3"/>
  <c r="K150" i="3"/>
  <c r="L150" i="3"/>
  <c r="M150" i="3"/>
  <c r="N150" i="3"/>
  <c r="O150" i="3"/>
  <c r="P150" i="3"/>
  <c r="Q150" i="3"/>
  <c r="R150" i="3"/>
  <c r="S150" i="3"/>
  <c r="T150" i="3"/>
  <c r="U150" i="3"/>
  <c r="C150" i="3"/>
  <c r="B150" i="3"/>
  <c r="C149" i="3"/>
  <c r="D149" i="3"/>
  <c r="E149" i="3"/>
  <c r="F149" i="3"/>
  <c r="G149" i="3"/>
  <c r="H149" i="3"/>
  <c r="I149" i="3"/>
  <c r="J149" i="3"/>
  <c r="K149" i="3"/>
  <c r="L149" i="3"/>
  <c r="M149" i="3"/>
  <c r="N149" i="3"/>
  <c r="O149" i="3"/>
  <c r="P149" i="3"/>
  <c r="Q149" i="3"/>
  <c r="R149" i="3"/>
  <c r="S149" i="3"/>
  <c r="T149" i="3"/>
  <c r="U149" i="3"/>
  <c r="B149" i="3"/>
  <c r="C144" i="3"/>
  <c r="D144" i="3"/>
  <c r="E144" i="3"/>
  <c r="F144" i="3"/>
  <c r="G144" i="3"/>
  <c r="H144" i="3"/>
  <c r="I144" i="3"/>
  <c r="J144" i="3"/>
  <c r="K144" i="3"/>
  <c r="L144" i="3"/>
  <c r="M144" i="3"/>
  <c r="N144" i="3"/>
  <c r="O144" i="3"/>
  <c r="P144" i="3"/>
  <c r="Q144" i="3"/>
  <c r="R144" i="3"/>
  <c r="S144" i="3"/>
  <c r="T144" i="3"/>
  <c r="U144" i="3"/>
  <c r="C145" i="3"/>
  <c r="D145" i="3"/>
  <c r="E145" i="3"/>
  <c r="F145" i="3"/>
  <c r="G145" i="3"/>
  <c r="H145" i="3"/>
  <c r="I145" i="3"/>
  <c r="J145" i="3"/>
  <c r="K145" i="3"/>
  <c r="L145" i="3"/>
  <c r="M145" i="3"/>
  <c r="N145" i="3"/>
  <c r="O145" i="3"/>
  <c r="P145" i="3"/>
  <c r="Q145" i="3"/>
  <c r="R145" i="3"/>
  <c r="S145" i="3"/>
  <c r="T145" i="3"/>
  <c r="U145" i="3"/>
  <c r="C146" i="3"/>
  <c r="D146" i="3"/>
  <c r="E146" i="3"/>
  <c r="F146" i="3"/>
  <c r="G146" i="3"/>
  <c r="H146" i="3"/>
  <c r="I146" i="3"/>
  <c r="J146" i="3"/>
  <c r="K146" i="3"/>
  <c r="L146" i="3"/>
  <c r="M146" i="3"/>
  <c r="N146" i="3"/>
  <c r="O146" i="3"/>
  <c r="P146" i="3"/>
  <c r="Q146" i="3"/>
  <c r="R146" i="3"/>
  <c r="S146" i="3"/>
  <c r="T146" i="3"/>
  <c r="U146" i="3"/>
  <c r="C147" i="3"/>
  <c r="D147" i="3"/>
  <c r="E147" i="3"/>
  <c r="F147" i="3"/>
  <c r="G147" i="3"/>
  <c r="H147" i="3"/>
  <c r="I147" i="3"/>
  <c r="J147" i="3"/>
  <c r="K147" i="3"/>
  <c r="L147" i="3"/>
  <c r="M147" i="3"/>
  <c r="N147" i="3"/>
  <c r="O147" i="3"/>
  <c r="P147" i="3"/>
  <c r="Q147" i="3"/>
  <c r="R147" i="3"/>
  <c r="S147" i="3"/>
  <c r="T147" i="3"/>
  <c r="U147" i="3"/>
  <c r="C148" i="3"/>
  <c r="D148" i="3"/>
  <c r="E148" i="3"/>
  <c r="F148" i="3"/>
  <c r="G148" i="3"/>
  <c r="H148" i="3"/>
  <c r="I148" i="3"/>
  <c r="J148" i="3"/>
  <c r="K148" i="3"/>
  <c r="L148" i="3"/>
  <c r="M148" i="3"/>
  <c r="N148" i="3"/>
  <c r="O148" i="3"/>
  <c r="P148" i="3"/>
  <c r="Q148" i="3"/>
  <c r="R148" i="3"/>
  <c r="S148" i="3"/>
  <c r="T148" i="3"/>
  <c r="U148" i="3"/>
  <c r="B148" i="3"/>
  <c r="B147" i="3"/>
  <c r="B146" i="3"/>
  <c r="B145" i="3"/>
  <c r="B144" i="3"/>
  <c r="D115" i="3"/>
  <c r="E115" i="3"/>
  <c r="F115" i="3"/>
  <c r="G115" i="3"/>
  <c r="H115" i="3"/>
  <c r="I115" i="3"/>
  <c r="J115" i="3"/>
  <c r="K115" i="3"/>
  <c r="L115" i="3"/>
  <c r="M115" i="3"/>
  <c r="N115" i="3"/>
  <c r="O115" i="3"/>
  <c r="P115" i="3"/>
  <c r="Q115" i="3"/>
  <c r="R115" i="3"/>
  <c r="S115" i="3"/>
  <c r="T115" i="3"/>
  <c r="U115" i="3"/>
  <c r="C115" i="3"/>
  <c r="B115" i="3"/>
  <c r="C109" i="3"/>
  <c r="D109" i="3"/>
  <c r="E109" i="3"/>
  <c r="F109" i="3"/>
  <c r="G109" i="3"/>
  <c r="H109" i="3"/>
  <c r="I109" i="3"/>
  <c r="J109" i="3"/>
  <c r="K109" i="3"/>
  <c r="L109" i="3"/>
  <c r="C110" i="3"/>
  <c r="D110" i="3"/>
  <c r="E110" i="3"/>
  <c r="F110" i="3"/>
  <c r="G110" i="3"/>
  <c r="H110" i="3"/>
  <c r="I110" i="3"/>
  <c r="J110" i="3"/>
  <c r="K110" i="3"/>
  <c r="L110" i="3"/>
  <c r="C111" i="3"/>
  <c r="D111" i="3"/>
  <c r="E111" i="3"/>
  <c r="F111" i="3"/>
  <c r="G111" i="3"/>
  <c r="H111" i="3"/>
  <c r="I111" i="3"/>
  <c r="K111" i="3"/>
  <c r="L111" i="3"/>
  <c r="C112" i="3"/>
  <c r="D112" i="3"/>
  <c r="E112" i="3"/>
  <c r="F112" i="3"/>
  <c r="G112" i="3"/>
  <c r="H112" i="3"/>
  <c r="I112" i="3"/>
  <c r="L112" i="3"/>
  <c r="C113" i="3"/>
  <c r="D113" i="3"/>
  <c r="E113" i="3"/>
  <c r="F113" i="3"/>
  <c r="G113" i="3"/>
  <c r="H113" i="3"/>
  <c r="I113" i="3"/>
  <c r="C114" i="3"/>
  <c r="D114" i="3"/>
  <c r="E114" i="3"/>
  <c r="F114" i="3"/>
  <c r="G114" i="3"/>
  <c r="H114" i="3"/>
  <c r="I114" i="3"/>
  <c r="B114" i="3"/>
  <c r="B113" i="3"/>
  <c r="B112" i="3"/>
  <c r="B111" i="3"/>
  <c r="B110" i="3"/>
  <c r="Y120" i="3" s="1"/>
  <c r="B109" i="3"/>
  <c r="P85" i="3"/>
  <c r="I77" i="3"/>
  <c r="I78" i="3"/>
  <c r="I79" i="3"/>
  <c r="I44" i="3"/>
  <c r="I42" i="3"/>
  <c r="I43" i="3"/>
  <c r="D80" i="3"/>
  <c r="E80" i="3"/>
  <c r="F80" i="3"/>
  <c r="G80" i="3"/>
  <c r="H80" i="3"/>
  <c r="I80" i="3"/>
  <c r="J80" i="3"/>
  <c r="K80" i="3"/>
  <c r="K81" i="3" s="1"/>
  <c r="K78" i="3" s="1"/>
  <c r="K79" i="3" s="1"/>
  <c r="L80" i="3"/>
  <c r="M80" i="3"/>
  <c r="N80" i="3"/>
  <c r="O80" i="3"/>
  <c r="P80" i="3"/>
  <c r="Q80" i="3"/>
  <c r="R80" i="3"/>
  <c r="S80" i="3"/>
  <c r="T80" i="3"/>
  <c r="U80" i="3"/>
  <c r="U81" i="3" s="1"/>
  <c r="U78" i="3" s="1"/>
  <c r="U79" i="3" s="1"/>
  <c r="C80" i="3"/>
  <c r="B80" i="3"/>
  <c r="C74" i="3"/>
  <c r="D74" i="3"/>
  <c r="E74" i="3"/>
  <c r="F74" i="3"/>
  <c r="G74" i="3"/>
  <c r="H74" i="3"/>
  <c r="I74" i="3"/>
  <c r="J74" i="3"/>
  <c r="C75" i="3"/>
  <c r="D75" i="3"/>
  <c r="E75" i="3"/>
  <c r="F75" i="3"/>
  <c r="G75" i="3"/>
  <c r="H75" i="3"/>
  <c r="I75" i="3"/>
  <c r="J75" i="3"/>
  <c r="C76" i="3"/>
  <c r="D76" i="3"/>
  <c r="E76" i="3"/>
  <c r="F76" i="3"/>
  <c r="G76" i="3"/>
  <c r="H76" i="3"/>
  <c r="I76" i="3"/>
  <c r="J76" i="3"/>
  <c r="C77" i="3"/>
  <c r="D77" i="3"/>
  <c r="E77" i="3"/>
  <c r="F77" i="3"/>
  <c r="G77" i="3"/>
  <c r="H77" i="3"/>
  <c r="J77" i="3"/>
  <c r="C78" i="3"/>
  <c r="D78" i="3"/>
  <c r="E78" i="3"/>
  <c r="F78" i="3"/>
  <c r="G78" i="3"/>
  <c r="H78" i="3"/>
  <c r="C79" i="3"/>
  <c r="D79" i="3"/>
  <c r="E79" i="3"/>
  <c r="F79" i="3"/>
  <c r="G79" i="3"/>
  <c r="H79" i="3"/>
  <c r="B79" i="3"/>
  <c r="B78" i="3"/>
  <c r="B77" i="3"/>
  <c r="B76" i="3"/>
  <c r="B75" i="3"/>
  <c r="B74" i="3"/>
  <c r="I10" i="3"/>
  <c r="C44" i="3"/>
  <c r="D44" i="3"/>
  <c r="E44" i="3"/>
  <c r="F44" i="3"/>
  <c r="G44" i="3"/>
  <c r="H44" i="3"/>
  <c r="B44" i="3"/>
  <c r="C40" i="3"/>
  <c r="D40" i="3"/>
  <c r="E40" i="3"/>
  <c r="F40" i="3"/>
  <c r="G40" i="3"/>
  <c r="H40" i="3"/>
  <c r="I40" i="3"/>
  <c r="J40" i="3"/>
  <c r="K40" i="3"/>
  <c r="C41" i="3"/>
  <c r="D41" i="3"/>
  <c r="E41" i="3"/>
  <c r="F41" i="3"/>
  <c r="G41" i="3"/>
  <c r="H41" i="3"/>
  <c r="I41" i="3"/>
  <c r="J41" i="3"/>
  <c r="K41" i="3"/>
  <c r="C42" i="3"/>
  <c r="D42" i="3"/>
  <c r="E42" i="3"/>
  <c r="F42" i="3"/>
  <c r="G42" i="3"/>
  <c r="H42" i="3"/>
  <c r="K42" i="3"/>
  <c r="C43" i="3"/>
  <c r="D43" i="3"/>
  <c r="E43" i="3"/>
  <c r="F43" i="3"/>
  <c r="G43" i="3"/>
  <c r="H43" i="3"/>
  <c r="B43" i="3"/>
  <c r="B42" i="3"/>
  <c r="B41" i="3"/>
  <c r="B40" i="3"/>
  <c r="C39" i="3"/>
  <c r="D39" i="3"/>
  <c r="E39" i="3"/>
  <c r="F39" i="3"/>
  <c r="G39" i="3"/>
  <c r="H39" i="3"/>
  <c r="I39" i="3"/>
  <c r="J39" i="3"/>
  <c r="K39" i="3"/>
  <c r="B39" i="3"/>
  <c r="B4" i="3"/>
  <c r="DP225" i="3"/>
  <c r="CT225" i="3"/>
  <c r="CJ225" i="3"/>
  <c r="CI225" i="3"/>
  <c r="CH225" i="3"/>
  <c r="CG225" i="3"/>
  <c r="CF225" i="3"/>
  <c r="CE225" i="3"/>
  <c r="CD225" i="3"/>
  <c r="CC225" i="3"/>
  <c r="CB225" i="3"/>
  <c r="CA225" i="3"/>
  <c r="BZ225" i="3"/>
  <c r="BX225" i="3"/>
  <c r="BN225" i="3"/>
  <c r="BM225" i="3"/>
  <c r="BL225" i="3"/>
  <c r="BK225" i="3"/>
  <c r="BJ225" i="3"/>
  <c r="BI225" i="3"/>
  <c r="BH225" i="3"/>
  <c r="BG225" i="3"/>
  <c r="BF225" i="3"/>
  <c r="BE225" i="3"/>
  <c r="BD225" i="3"/>
  <c r="AR225" i="3"/>
  <c r="AQ225" i="3"/>
  <c r="AP225" i="3"/>
  <c r="AO225" i="3"/>
  <c r="AN225" i="3"/>
  <c r="AM225" i="3"/>
  <c r="AL225" i="3"/>
  <c r="AK225" i="3"/>
  <c r="AJ225" i="3"/>
  <c r="AI225" i="3"/>
  <c r="AH225" i="3"/>
  <c r="U225" i="3"/>
  <c r="T225" i="3"/>
  <c r="S225" i="3"/>
  <c r="R225" i="3"/>
  <c r="Q225" i="3"/>
  <c r="P225" i="3"/>
  <c r="O225" i="3"/>
  <c r="N225" i="3"/>
  <c r="M225" i="3"/>
  <c r="L225" i="3"/>
  <c r="K225" i="3"/>
  <c r="U221" i="3"/>
  <c r="U218" i="3" s="1"/>
  <c r="U219" i="3" s="1"/>
  <c r="T221" i="3"/>
  <c r="T218" i="3" s="1"/>
  <c r="T219" i="3" s="1"/>
  <c r="S221" i="3"/>
  <c r="S218" i="3" s="1"/>
  <c r="S219" i="3" s="1"/>
  <c r="R221" i="3"/>
  <c r="R218" i="3" s="1"/>
  <c r="R219" i="3" s="1"/>
  <c r="Q221" i="3"/>
  <c r="Q218" i="3" s="1"/>
  <c r="Q219" i="3" s="1"/>
  <c r="P221" i="3"/>
  <c r="P218" i="3" s="1"/>
  <c r="P219" i="3" s="1"/>
  <c r="O221" i="3"/>
  <c r="O218" i="3" s="1"/>
  <c r="O219" i="3" s="1"/>
  <c r="N221" i="3"/>
  <c r="N218" i="3" s="1"/>
  <c r="N219" i="3" s="1"/>
  <c r="M221" i="3"/>
  <c r="M218" i="3" s="1"/>
  <c r="M219" i="3" s="1"/>
  <c r="L221" i="3"/>
  <c r="L218" i="3" s="1"/>
  <c r="L219" i="3" s="1"/>
  <c r="K221" i="3"/>
  <c r="K218" i="3" s="1"/>
  <c r="K219" i="3" s="1"/>
  <c r="J221" i="3"/>
  <c r="J218" i="3" s="1"/>
  <c r="I221" i="3"/>
  <c r="H221" i="3"/>
  <c r="G221" i="3"/>
  <c r="F221" i="3"/>
  <c r="E221" i="3"/>
  <c r="D221" i="3"/>
  <c r="C221" i="3"/>
  <c r="B221" i="3"/>
  <c r="BV225" i="3"/>
  <c r="BT225" i="3"/>
  <c r="BR225" i="3"/>
  <c r="AF225" i="3"/>
  <c r="AB225" i="3"/>
  <c r="G227" i="3"/>
  <c r="E227" i="3"/>
  <c r="C227" i="3"/>
  <c r="CJ190" i="3"/>
  <c r="CI190" i="3"/>
  <c r="CH190" i="3"/>
  <c r="CG190" i="3"/>
  <c r="CF190" i="3"/>
  <c r="CE190" i="3"/>
  <c r="CD190" i="3"/>
  <c r="CC190" i="3"/>
  <c r="CB190" i="3"/>
  <c r="CA190" i="3"/>
  <c r="BZ190" i="3"/>
  <c r="BX190" i="3"/>
  <c r="BN190" i="3"/>
  <c r="BM190" i="3"/>
  <c r="BL190" i="3"/>
  <c r="BK190" i="3"/>
  <c r="BJ190" i="3"/>
  <c r="BI190" i="3"/>
  <c r="BH190" i="3"/>
  <c r="BG190" i="3"/>
  <c r="BF190" i="3"/>
  <c r="BE190" i="3"/>
  <c r="BD190" i="3"/>
  <c r="AR190" i="3"/>
  <c r="AQ190" i="3"/>
  <c r="AP190" i="3"/>
  <c r="AO190" i="3"/>
  <c r="AN190" i="3"/>
  <c r="AM190" i="3"/>
  <c r="AL190" i="3"/>
  <c r="AK190" i="3"/>
  <c r="AJ190" i="3"/>
  <c r="AI190" i="3"/>
  <c r="AH190" i="3"/>
  <c r="U190" i="3"/>
  <c r="T190" i="3"/>
  <c r="S190" i="3"/>
  <c r="R190" i="3"/>
  <c r="Q190" i="3"/>
  <c r="P190" i="3"/>
  <c r="O190" i="3"/>
  <c r="N190" i="3"/>
  <c r="M190" i="3"/>
  <c r="L190" i="3"/>
  <c r="K190" i="3"/>
  <c r="U186" i="3"/>
  <c r="U183" i="3" s="1"/>
  <c r="U184" i="3" s="1"/>
  <c r="T186" i="3"/>
  <c r="T183" i="3" s="1"/>
  <c r="T184" i="3" s="1"/>
  <c r="S186" i="3"/>
  <c r="S183" i="3" s="1"/>
  <c r="S184" i="3" s="1"/>
  <c r="R186" i="3"/>
  <c r="R183" i="3" s="1"/>
  <c r="R184" i="3" s="1"/>
  <c r="Q186" i="3"/>
  <c r="Q183" i="3" s="1"/>
  <c r="Q184" i="3" s="1"/>
  <c r="P186" i="3"/>
  <c r="P183" i="3" s="1"/>
  <c r="P184" i="3" s="1"/>
  <c r="O186" i="3"/>
  <c r="O183" i="3" s="1"/>
  <c r="O184" i="3" s="1"/>
  <c r="N186" i="3"/>
  <c r="N183" i="3" s="1"/>
  <c r="N184" i="3" s="1"/>
  <c r="M186" i="3"/>
  <c r="M183" i="3" s="1"/>
  <c r="M184" i="3" s="1"/>
  <c r="L186" i="3"/>
  <c r="L183" i="3" s="1"/>
  <c r="L184" i="3" s="1"/>
  <c r="K186" i="3"/>
  <c r="K183" i="3" s="1"/>
  <c r="K184" i="3" s="1"/>
  <c r="J186" i="3"/>
  <c r="J183" i="3" s="1"/>
  <c r="I186" i="3"/>
  <c r="I183" i="3" s="1"/>
  <c r="H186" i="3"/>
  <c r="G186" i="3"/>
  <c r="F186" i="3"/>
  <c r="E186" i="3"/>
  <c r="D186" i="3"/>
  <c r="C186" i="3"/>
  <c r="B186" i="3"/>
  <c r="BW190" i="3"/>
  <c r="BU190" i="3"/>
  <c r="BS190" i="3"/>
  <c r="BQ190" i="3"/>
  <c r="F192" i="3"/>
  <c r="D192" i="3"/>
  <c r="B192" i="3"/>
  <c r="DP155" i="3"/>
  <c r="CT155" i="3"/>
  <c r="CJ155" i="3"/>
  <c r="CI155" i="3"/>
  <c r="CH155" i="3"/>
  <c r="CG155" i="3"/>
  <c r="CF155" i="3"/>
  <c r="CE155" i="3"/>
  <c r="CD155" i="3"/>
  <c r="CC155" i="3"/>
  <c r="CB155" i="3"/>
  <c r="CA155" i="3"/>
  <c r="BZ155" i="3"/>
  <c r="BX155" i="3"/>
  <c r="BN155" i="3"/>
  <c r="BM155" i="3"/>
  <c r="BL155" i="3"/>
  <c r="BK155" i="3"/>
  <c r="BJ155" i="3"/>
  <c r="BI155" i="3"/>
  <c r="BH155" i="3"/>
  <c r="BG155" i="3"/>
  <c r="BF155" i="3"/>
  <c r="BE155" i="3"/>
  <c r="BD155" i="3"/>
  <c r="AR155" i="3"/>
  <c r="AQ155" i="3"/>
  <c r="AP155" i="3"/>
  <c r="AO155" i="3"/>
  <c r="AN155" i="3"/>
  <c r="AM155" i="3"/>
  <c r="AL155" i="3"/>
  <c r="AK155" i="3"/>
  <c r="AJ155" i="3"/>
  <c r="AI155" i="3"/>
  <c r="AH155" i="3"/>
  <c r="U155" i="3"/>
  <c r="T155" i="3"/>
  <c r="S155" i="3"/>
  <c r="R155" i="3"/>
  <c r="Q155" i="3"/>
  <c r="P155" i="3"/>
  <c r="O155" i="3"/>
  <c r="N155" i="3"/>
  <c r="M155" i="3"/>
  <c r="L155" i="3"/>
  <c r="K155" i="3"/>
  <c r="U151" i="3"/>
  <c r="T151" i="3"/>
  <c r="S151" i="3"/>
  <c r="R151" i="3"/>
  <c r="Q151" i="3"/>
  <c r="P151" i="3"/>
  <c r="O151" i="3"/>
  <c r="N151" i="3"/>
  <c r="M151" i="3"/>
  <c r="L151" i="3"/>
  <c r="K151" i="3"/>
  <c r="J151" i="3"/>
  <c r="I151" i="3"/>
  <c r="H151" i="3"/>
  <c r="G151" i="3"/>
  <c r="F151" i="3"/>
  <c r="E151" i="3"/>
  <c r="D151" i="3"/>
  <c r="C151" i="3"/>
  <c r="B151" i="3"/>
  <c r="BV155" i="3"/>
  <c r="BT155" i="3"/>
  <c r="BR155" i="3"/>
  <c r="AF155" i="3"/>
  <c r="C157" i="3"/>
  <c r="DP120" i="3"/>
  <c r="CT120" i="3"/>
  <c r="CJ120" i="3"/>
  <c r="CI120" i="3"/>
  <c r="CH120" i="3"/>
  <c r="CG120" i="3"/>
  <c r="CF120" i="3"/>
  <c r="CE120" i="3"/>
  <c r="CD120" i="3"/>
  <c r="CC120" i="3"/>
  <c r="CB120" i="3"/>
  <c r="CA120" i="3"/>
  <c r="BZ120" i="3"/>
  <c r="BX120" i="3"/>
  <c r="BN120" i="3"/>
  <c r="BM120" i="3"/>
  <c r="BL120" i="3"/>
  <c r="BK120" i="3"/>
  <c r="BJ120" i="3"/>
  <c r="BI120" i="3"/>
  <c r="BH120" i="3"/>
  <c r="BG120" i="3"/>
  <c r="BF120" i="3"/>
  <c r="BE120" i="3"/>
  <c r="BD120" i="3"/>
  <c r="AR120" i="3"/>
  <c r="AQ120" i="3"/>
  <c r="AP120" i="3"/>
  <c r="AO120" i="3"/>
  <c r="AN120" i="3"/>
  <c r="AM120" i="3"/>
  <c r="AL120" i="3"/>
  <c r="AK120" i="3"/>
  <c r="AJ120" i="3"/>
  <c r="AI120" i="3"/>
  <c r="AH120" i="3"/>
  <c r="U120" i="3"/>
  <c r="T120" i="3"/>
  <c r="S120" i="3"/>
  <c r="R120" i="3"/>
  <c r="Q120" i="3"/>
  <c r="P120" i="3"/>
  <c r="O120" i="3"/>
  <c r="N120" i="3"/>
  <c r="M120" i="3"/>
  <c r="L120" i="3"/>
  <c r="K120" i="3"/>
  <c r="U116" i="3"/>
  <c r="U113" i="3" s="1"/>
  <c r="U114" i="3" s="1"/>
  <c r="T116" i="3"/>
  <c r="T113" i="3" s="1"/>
  <c r="T114" i="3" s="1"/>
  <c r="S116" i="3"/>
  <c r="S113" i="3" s="1"/>
  <c r="S114" i="3" s="1"/>
  <c r="R116" i="3"/>
  <c r="R113" i="3" s="1"/>
  <c r="R114" i="3" s="1"/>
  <c r="Q116" i="3"/>
  <c r="Q113" i="3" s="1"/>
  <c r="Q114" i="3" s="1"/>
  <c r="P116" i="3"/>
  <c r="P113" i="3" s="1"/>
  <c r="P114" i="3" s="1"/>
  <c r="O116" i="3"/>
  <c r="O113" i="3" s="1"/>
  <c r="O114" i="3" s="1"/>
  <c r="N116" i="3"/>
  <c r="N113" i="3" s="1"/>
  <c r="N114" i="3" s="1"/>
  <c r="M116" i="3"/>
  <c r="M113" i="3" s="1"/>
  <c r="M114" i="3" s="1"/>
  <c r="L116" i="3"/>
  <c r="L113" i="3" s="1"/>
  <c r="L114" i="3" s="1"/>
  <c r="J122" i="3" s="1"/>
  <c r="K116" i="3"/>
  <c r="J116" i="3"/>
  <c r="I116" i="3"/>
  <c r="H116" i="3"/>
  <c r="G116" i="3"/>
  <c r="F116" i="3"/>
  <c r="E116" i="3"/>
  <c r="D116" i="3"/>
  <c r="C116" i="3"/>
  <c r="B116" i="3"/>
  <c r="BW120" i="3"/>
  <c r="BU120" i="3"/>
  <c r="BS120" i="3"/>
  <c r="BQ120" i="3"/>
  <c r="AG120" i="3"/>
  <c r="AE120" i="3"/>
  <c r="AC120" i="3"/>
  <c r="AA120" i="3"/>
  <c r="H122" i="3"/>
  <c r="F122" i="3"/>
  <c r="D122" i="3"/>
  <c r="B122" i="3"/>
  <c r="DP85" i="3"/>
  <c r="CT85" i="3"/>
  <c r="CJ85" i="3"/>
  <c r="CI85" i="3"/>
  <c r="CH85" i="3"/>
  <c r="CG85" i="3"/>
  <c r="CF85" i="3"/>
  <c r="CE85" i="3"/>
  <c r="CD85" i="3"/>
  <c r="CC85" i="3"/>
  <c r="CB85" i="3"/>
  <c r="CA85" i="3"/>
  <c r="BZ85" i="3"/>
  <c r="BX85" i="3"/>
  <c r="BN85" i="3"/>
  <c r="BM85" i="3"/>
  <c r="BL85" i="3"/>
  <c r="BK85" i="3"/>
  <c r="BJ85" i="3"/>
  <c r="BI85" i="3"/>
  <c r="BH85" i="3"/>
  <c r="BG85" i="3"/>
  <c r="BF85" i="3"/>
  <c r="BE85" i="3"/>
  <c r="BD85" i="3"/>
  <c r="AR85" i="3"/>
  <c r="AQ85" i="3"/>
  <c r="AP85" i="3"/>
  <c r="AO85" i="3"/>
  <c r="AN85" i="3"/>
  <c r="AM85" i="3"/>
  <c r="AL85" i="3"/>
  <c r="AK85" i="3"/>
  <c r="AJ85" i="3"/>
  <c r="AI85" i="3"/>
  <c r="AH85" i="3"/>
  <c r="U85" i="3"/>
  <c r="T85" i="3"/>
  <c r="S85" i="3"/>
  <c r="R85" i="3"/>
  <c r="Q85" i="3"/>
  <c r="O85" i="3"/>
  <c r="N85" i="3"/>
  <c r="M85" i="3"/>
  <c r="L85" i="3"/>
  <c r="K85" i="3"/>
  <c r="T81" i="3"/>
  <c r="T78" i="3" s="1"/>
  <c r="S81" i="3"/>
  <c r="S78" i="3" s="1"/>
  <c r="R81" i="3"/>
  <c r="R78" i="3" s="1"/>
  <c r="Q81" i="3"/>
  <c r="Q78" i="3" s="1"/>
  <c r="P81" i="3"/>
  <c r="P78" i="3" s="1"/>
  <c r="O81" i="3"/>
  <c r="O78" i="3" s="1"/>
  <c r="O79" i="3" s="1"/>
  <c r="N81" i="3"/>
  <c r="N78" i="3" s="1"/>
  <c r="N79" i="3" s="1"/>
  <c r="M81" i="3"/>
  <c r="M78" i="3" s="1"/>
  <c r="M79" i="3" s="1"/>
  <c r="L81" i="3"/>
  <c r="L78" i="3" s="1"/>
  <c r="L79" i="3" s="1"/>
  <c r="J81" i="3"/>
  <c r="J78" i="3" s="1"/>
  <c r="I81" i="3"/>
  <c r="H81" i="3"/>
  <c r="G81" i="3"/>
  <c r="F81" i="3"/>
  <c r="E81" i="3"/>
  <c r="D81" i="3"/>
  <c r="C81" i="3"/>
  <c r="B81" i="3"/>
  <c r="BW85" i="3"/>
  <c r="BU85" i="3"/>
  <c r="BS85" i="3"/>
  <c r="BQ85" i="3"/>
  <c r="AG85" i="3"/>
  <c r="AE85" i="3"/>
  <c r="AC85" i="3"/>
  <c r="F87" i="3"/>
  <c r="D87" i="3"/>
  <c r="B87" i="3"/>
  <c r="DP50" i="3"/>
  <c r="CT50" i="3"/>
  <c r="CJ50" i="3"/>
  <c r="CI50" i="3"/>
  <c r="CH50" i="3"/>
  <c r="CG50" i="3"/>
  <c r="CF50" i="3"/>
  <c r="CE50" i="3"/>
  <c r="CD50" i="3"/>
  <c r="CC50" i="3"/>
  <c r="CB50" i="3"/>
  <c r="CA50" i="3"/>
  <c r="BZ50" i="3"/>
  <c r="BX50" i="3"/>
  <c r="BN50" i="3"/>
  <c r="BM50" i="3"/>
  <c r="BL50" i="3"/>
  <c r="BK50" i="3"/>
  <c r="BJ50" i="3"/>
  <c r="BI50" i="3"/>
  <c r="BH50" i="3"/>
  <c r="BG50" i="3"/>
  <c r="BF50" i="3"/>
  <c r="BE50" i="3"/>
  <c r="BD50" i="3"/>
  <c r="AR50" i="3"/>
  <c r="AQ50" i="3"/>
  <c r="AP50" i="3"/>
  <c r="AO50" i="3"/>
  <c r="AN50" i="3"/>
  <c r="AM50" i="3"/>
  <c r="AL50" i="3"/>
  <c r="AK50" i="3"/>
  <c r="AJ50" i="3"/>
  <c r="AI50" i="3"/>
  <c r="AH50" i="3"/>
  <c r="U50" i="3"/>
  <c r="T50" i="3"/>
  <c r="S50" i="3"/>
  <c r="R50" i="3"/>
  <c r="Q50" i="3"/>
  <c r="P50" i="3"/>
  <c r="O50" i="3"/>
  <c r="N50" i="3"/>
  <c r="M50" i="3"/>
  <c r="L50" i="3"/>
  <c r="K50" i="3"/>
  <c r="U45" i="3"/>
  <c r="U46" i="3" s="1"/>
  <c r="U43" i="3" s="1"/>
  <c r="U44" i="3" s="1"/>
  <c r="T45" i="3"/>
  <c r="T46" i="3" s="1"/>
  <c r="T43" i="3" s="1"/>
  <c r="T44" i="3" s="1"/>
  <c r="S45" i="3"/>
  <c r="S46" i="3" s="1"/>
  <c r="S43" i="3" s="1"/>
  <c r="S44" i="3" s="1"/>
  <c r="R45" i="3"/>
  <c r="R46" i="3" s="1"/>
  <c r="R43" i="3" s="1"/>
  <c r="R44" i="3" s="1"/>
  <c r="Q45" i="3"/>
  <c r="Q46" i="3" s="1"/>
  <c r="Q43" i="3" s="1"/>
  <c r="Q44" i="3" s="1"/>
  <c r="P45" i="3"/>
  <c r="P46" i="3" s="1"/>
  <c r="P43" i="3" s="1"/>
  <c r="P44" i="3" s="1"/>
  <c r="O45" i="3"/>
  <c r="O46" i="3" s="1"/>
  <c r="O43" i="3" s="1"/>
  <c r="O44" i="3" s="1"/>
  <c r="N45" i="3"/>
  <c r="N46" i="3" s="1"/>
  <c r="N43" i="3" s="1"/>
  <c r="N44" i="3" s="1"/>
  <c r="M45" i="3"/>
  <c r="M46" i="3" s="1"/>
  <c r="M43" i="3" s="1"/>
  <c r="M44" i="3" s="1"/>
  <c r="L45" i="3"/>
  <c r="L46" i="3" s="1"/>
  <c r="L43" i="3" s="1"/>
  <c r="L44" i="3" s="1"/>
  <c r="K45" i="3"/>
  <c r="K46" i="3" s="1"/>
  <c r="K43" i="3" s="1"/>
  <c r="K44" i="3" s="1"/>
  <c r="J45" i="3"/>
  <c r="J46" i="3" s="1"/>
  <c r="I45" i="3"/>
  <c r="I46" i="3" s="1"/>
  <c r="H45" i="3"/>
  <c r="H46" i="3" s="1"/>
  <c r="G45" i="3"/>
  <c r="G46" i="3" s="1"/>
  <c r="F45" i="3"/>
  <c r="F46" i="3" s="1"/>
  <c r="E45" i="3"/>
  <c r="E46" i="3" s="1"/>
  <c r="D45" i="3"/>
  <c r="D46" i="3" s="1"/>
  <c r="C45" i="3"/>
  <c r="C46" i="3" s="1"/>
  <c r="B45" i="3"/>
  <c r="B46" i="3" s="1"/>
  <c r="BV50" i="3"/>
  <c r="BT50" i="3"/>
  <c r="BR50" i="3"/>
  <c r="AF50" i="3"/>
  <c r="AD50" i="3"/>
  <c r="AB50" i="3"/>
  <c r="Z50" i="3"/>
  <c r="I51" i="3"/>
  <c r="B50" i="3"/>
  <c r="DP15" i="3"/>
  <c r="CT15" i="3"/>
  <c r="BX15" i="3"/>
  <c r="BZ15" i="3"/>
  <c r="CA15" i="3"/>
  <c r="CB15" i="3"/>
  <c r="CC15" i="3"/>
  <c r="CD15" i="3"/>
  <c r="CE15" i="3"/>
  <c r="CF15" i="3"/>
  <c r="CG15" i="3"/>
  <c r="CH15" i="3"/>
  <c r="CI15" i="3"/>
  <c r="CJ15" i="3"/>
  <c r="BD15" i="3"/>
  <c r="BE15" i="3"/>
  <c r="BF15" i="3"/>
  <c r="BG15" i="3"/>
  <c r="BH15" i="3"/>
  <c r="BI15" i="3"/>
  <c r="BJ15" i="3"/>
  <c r="BK15" i="3"/>
  <c r="BL15" i="3"/>
  <c r="BM15" i="3"/>
  <c r="BN15" i="3"/>
  <c r="AH15" i="3"/>
  <c r="AI15" i="3"/>
  <c r="AJ15" i="3"/>
  <c r="AK15" i="3"/>
  <c r="AL15" i="3"/>
  <c r="AM15" i="3"/>
  <c r="AN15" i="3"/>
  <c r="AO15" i="3"/>
  <c r="AP15" i="3"/>
  <c r="AQ15" i="3"/>
  <c r="AR15" i="3"/>
  <c r="U15" i="3"/>
  <c r="K15" i="3"/>
  <c r="L15" i="3"/>
  <c r="M15" i="3"/>
  <c r="N15" i="3"/>
  <c r="O15" i="3"/>
  <c r="P15" i="3"/>
  <c r="Q15" i="3"/>
  <c r="R15" i="3"/>
  <c r="S15" i="3"/>
  <c r="T15" i="3"/>
  <c r="P79" i="3" l="1"/>
  <c r="R79" i="3"/>
  <c r="T86" i="3"/>
  <c r="T79" i="3"/>
  <c r="EA86" i="3" s="1"/>
  <c r="I184" i="3"/>
  <c r="DP190" i="3" s="1"/>
  <c r="CT190" i="3"/>
  <c r="J219" i="3"/>
  <c r="I227" i="3" s="1"/>
  <c r="J79" i="3"/>
  <c r="H87" i="3"/>
  <c r="J87" i="3"/>
  <c r="J184" i="3"/>
  <c r="H192" i="3" s="1"/>
  <c r="Q79" i="3"/>
  <c r="S79" i="3"/>
  <c r="DD86" i="3" s="1"/>
  <c r="O86" i="3"/>
  <c r="S87" i="3"/>
  <c r="CF89" i="3"/>
  <c r="CF86" i="3"/>
  <c r="DD87" i="3"/>
  <c r="Q88" i="3"/>
  <c r="Q87" i="3"/>
  <c r="AN89" i="3"/>
  <c r="AN86" i="3"/>
  <c r="BL87" i="3"/>
  <c r="CH86" i="3"/>
  <c r="DB88" i="3"/>
  <c r="DB87" i="3"/>
  <c r="C51" i="3"/>
  <c r="E51" i="3"/>
  <c r="G51" i="3"/>
  <c r="AV51" i="3"/>
  <c r="AX51" i="3"/>
  <c r="AZ51" i="3"/>
  <c r="BB51" i="3"/>
  <c r="Y87" i="3"/>
  <c r="AA87" i="3"/>
  <c r="DJ86" i="3"/>
  <c r="DL86" i="3"/>
  <c r="DN86" i="3"/>
  <c r="DJ121" i="3"/>
  <c r="DL121" i="3"/>
  <c r="DN121" i="3"/>
  <c r="E157" i="3"/>
  <c r="G157" i="3"/>
  <c r="I157" i="3"/>
  <c r="AV156" i="3"/>
  <c r="AX156" i="3"/>
  <c r="AZ156" i="3"/>
  <c r="BB156" i="3"/>
  <c r="Y192" i="3"/>
  <c r="AA192" i="3"/>
  <c r="AC192" i="3"/>
  <c r="AE192" i="3"/>
  <c r="AG192" i="3"/>
  <c r="DJ191" i="3"/>
  <c r="DL191" i="3"/>
  <c r="DN191" i="3"/>
  <c r="AV226" i="3"/>
  <c r="AX226" i="3"/>
  <c r="AZ226" i="3"/>
  <c r="BB226" i="3"/>
  <c r="BY51" i="3"/>
  <c r="DI51" i="3"/>
  <c r="DK51" i="3"/>
  <c r="DM51" i="3"/>
  <c r="DO51" i="3"/>
  <c r="AU86" i="3"/>
  <c r="AW86" i="3"/>
  <c r="AY86" i="3"/>
  <c r="BA86" i="3"/>
  <c r="BC86" i="3"/>
  <c r="AU121" i="3"/>
  <c r="AW121" i="3"/>
  <c r="AY121" i="3"/>
  <c r="BA121" i="3"/>
  <c r="BC121" i="3"/>
  <c r="Z157" i="3"/>
  <c r="AB157" i="3"/>
  <c r="AD157" i="3"/>
  <c r="BY156" i="3"/>
  <c r="DI156" i="3"/>
  <c r="DK156" i="3"/>
  <c r="DM156" i="3"/>
  <c r="DO156" i="3"/>
  <c r="AU191" i="3"/>
  <c r="AW191" i="3"/>
  <c r="AY191" i="3"/>
  <c r="BA191" i="3"/>
  <c r="BC191" i="3"/>
  <c r="Z227" i="3"/>
  <c r="AD227" i="3"/>
  <c r="BY226" i="3"/>
  <c r="DI226" i="3"/>
  <c r="DK226" i="3"/>
  <c r="DM226" i="3"/>
  <c r="DO226" i="3"/>
  <c r="E54" i="3"/>
  <c r="CV225" i="3"/>
  <c r="CX225" i="3"/>
  <c r="CZ225" i="3"/>
  <c r="DB225" i="3"/>
  <c r="DD225" i="3"/>
  <c r="EB225" i="3"/>
  <c r="DF225" i="3"/>
  <c r="CT237" i="3"/>
  <c r="CT236" i="3"/>
  <c r="CT235" i="3"/>
  <c r="CU236" i="3"/>
  <c r="CU235" i="3"/>
  <c r="CU234" i="3"/>
  <c r="CU233" i="3"/>
  <c r="CU232" i="3"/>
  <c r="CU231" i="3"/>
  <c r="CU230" i="3"/>
  <c r="CT234" i="3"/>
  <c r="CT233" i="3"/>
  <c r="CT232" i="3"/>
  <c r="CT231" i="3"/>
  <c r="CU229" i="3"/>
  <c r="CU228" i="3"/>
  <c r="CU227" i="3"/>
  <c r="CT230" i="3"/>
  <c r="CT229" i="3"/>
  <c r="CT228" i="3"/>
  <c r="CT227" i="3"/>
  <c r="CU226" i="3"/>
  <c r="CU225" i="3"/>
  <c r="CT226" i="3"/>
  <c r="CW225" i="3"/>
  <c r="CY225" i="3"/>
  <c r="BF226" i="3"/>
  <c r="DA225" i="3"/>
  <c r="DC225" i="3"/>
  <c r="BK226" i="3"/>
  <c r="DE225" i="3"/>
  <c r="B244" i="3"/>
  <c r="B243" i="3"/>
  <c r="B242" i="3"/>
  <c r="B241" i="3"/>
  <c r="B240" i="3"/>
  <c r="B239" i="3"/>
  <c r="B238" i="3"/>
  <c r="B237" i="3"/>
  <c r="B236" i="3"/>
  <c r="B235" i="3"/>
  <c r="B234" i="3"/>
  <c r="B233" i="3"/>
  <c r="B232" i="3"/>
  <c r="B231" i="3"/>
  <c r="B230" i="3"/>
  <c r="B229" i="3"/>
  <c r="B228" i="3"/>
  <c r="D242" i="3"/>
  <c r="D241" i="3"/>
  <c r="D240" i="3"/>
  <c r="D239" i="3"/>
  <c r="D238" i="3"/>
  <c r="D237" i="3"/>
  <c r="D236" i="3"/>
  <c r="D235" i="3"/>
  <c r="D234" i="3"/>
  <c r="D233" i="3"/>
  <c r="D232" i="3"/>
  <c r="D231" i="3"/>
  <c r="D230" i="3"/>
  <c r="D229" i="3"/>
  <c r="D228" i="3"/>
  <c r="F240" i="3"/>
  <c r="F239" i="3"/>
  <c r="F238" i="3"/>
  <c r="F237" i="3"/>
  <c r="F236" i="3"/>
  <c r="F235" i="3"/>
  <c r="F234" i="3"/>
  <c r="F233" i="3"/>
  <c r="F232" i="3"/>
  <c r="F231" i="3"/>
  <c r="F230" i="3"/>
  <c r="F229" i="3"/>
  <c r="F228" i="3"/>
  <c r="H238" i="3"/>
  <c r="H237" i="3"/>
  <c r="H236" i="3"/>
  <c r="H235" i="3"/>
  <c r="H234" i="3"/>
  <c r="H233" i="3"/>
  <c r="H232" i="3"/>
  <c r="H231" i="3"/>
  <c r="H230" i="3"/>
  <c r="H229" i="3"/>
  <c r="H228" i="3"/>
  <c r="J236" i="3"/>
  <c r="J235" i="3"/>
  <c r="J234" i="3"/>
  <c r="J233" i="3"/>
  <c r="J232" i="3"/>
  <c r="J231" i="3"/>
  <c r="J230" i="3"/>
  <c r="J229" i="3"/>
  <c r="J228" i="3"/>
  <c r="Y244" i="3"/>
  <c r="Y242" i="3"/>
  <c r="Y240" i="3"/>
  <c r="Y238" i="3"/>
  <c r="Y243" i="3"/>
  <c r="Y241" i="3"/>
  <c r="Y239" i="3"/>
  <c r="Y236" i="3"/>
  <c r="Y237" i="3"/>
  <c r="Y235" i="3"/>
  <c r="Y233" i="3"/>
  <c r="Y231" i="3"/>
  <c r="Y234" i="3"/>
  <c r="Y232" i="3"/>
  <c r="Y229" i="3"/>
  <c r="Y230" i="3"/>
  <c r="Y228" i="3"/>
  <c r="AA242" i="3"/>
  <c r="AA240" i="3"/>
  <c r="AA238" i="3"/>
  <c r="AA241" i="3"/>
  <c r="AA239" i="3"/>
  <c r="AA236" i="3"/>
  <c r="AA237" i="3"/>
  <c r="AA235" i="3"/>
  <c r="AA233" i="3"/>
  <c r="AA231" i="3"/>
  <c r="AA234" i="3"/>
  <c r="AA232" i="3"/>
  <c r="AA229" i="3"/>
  <c r="AA227" i="3"/>
  <c r="AA230" i="3"/>
  <c r="AA228" i="3"/>
  <c r="AC240" i="3"/>
  <c r="AC238" i="3"/>
  <c r="AC239" i="3"/>
  <c r="AC236" i="3"/>
  <c r="AC237" i="3"/>
  <c r="AC235" i="3"/>
  <c r="AC233" i="3"/>
  <c r="AC231" i="3"/>
  <c r="AC234" i="3"/>
  <c r="AC232" i="3"/>
  <c r="AC229" i="3"/>
  <c r="AC227" i="3"/>
  <c r="AC230" i="3"/>
  <c r="AC228" i="3"/>
  <c r="AE238" i="3"/>
  <c r="AE236" i="3"/>
  <c r="AE237" i="3"/>
  <c r="AE235" i="3"/>
  <c r="AE233" i="3"/>
  <c r="AE231" i="3"/>
  <c r="AE234" i="3"/>
  <c r="AE232" i="3"/>
  <c r="AE229" i="3"/>
  <c r="AE227" i="3"/>
  <c r="AE230" i="3"/>
  <c r="AE228" i="3"/>
  <c r="AG236" i="3"/>
  <c r="AG235" i="3"/>
  <c r="AG233" i="3"/>
  <c r="AG231" i="3"/>
  <c r="AG234" i="3"/>
  <c r="AG232" i="3"/>
  <c r="AG229" i="3"/>
  <c r="AG227" i="3"/>
  <c r="AG230" i="3"/>
  <c r="AG228" i="3"/>
  <c r="AU244" i="3"/>
  <c r="AU243" i="3"/>
  <c r="AU242" i="3"/>
  <c r="AU241" i="3"/>
  <c r="AU240" i="3"/>
  <c r="AU239" i="3"/>
  <c r="AU238" i="3"/>
  <c r="AU237" i="3"/>
  <c r="AU236" i="3"/>
  <c r="AU235" i="3"/>
  <c r="AU234" i="3"/>
  <c r="AU233" i="3"/>
  <c r="AU232" i="3"/>
  <c r="AU231" i="3"/>
  <c r="AU230" i="3"/>
  <c r="AU229" i="3"/>
  <c r="AU228" i="3"/>
  <c r="AU227" i="3"/>
  <c r="AW242" i="3"/>
  <c r="AW241" i="3"/>
  <c r="AW240" i="3"/>
  <c r="AW239" i="3"/>
  <c r="AW238" i="3"/>
  <c r="AW237" i="3"/>
  <c r="AW236" i="3"/>
  <c r="AW235" i="3"/>
  <c r="AW234" i="3"/>
  <c r="AW233" i="3"/>
  <c r="AW232" i="3"/>
  <c r="AW231" i="3"/>
  <c r="AW230" i="3"/>
  <c r="AW229" i="3"/>
  <c r="AW228" i="3"/>
  <c r="AW227" i="3"/>
  <c r="AY240" i="3"/>
  <c r="AY239" i="3"/>
  <c r="AY238" i="3"/>
  <c r="AY237" i="3"/>
  <c r="AY236" i="3"/>
  <c r="AY235" i="3"/>
  <c r="AY234" i="3"/>
  <c r="AY233" i="3"/>
  <c r="AY232" i="3"/>
  <c r="AY231" i="3"/>
  <c r="AY230" i="3"/>
  <c r="AY229" i="3"/>
  <c r="AY228" i="3"/>
  <c r="AY227" i="3"/>
  <c r="BA238" i="3"/>
  <c r="BA237" i="3"/>
  <c r="BA236" i="3"/>
  <c r="BA235" i="3"/>
  <c r="BA234" i="3"/>
  <c r="BA233" i="3"/>
  <c r="BA232" i="3"/>
  <c r="BA231" i="3"/>
  <c r="BA230" i="3"/>
  <c r="BA229" i="3"/>
  <c r="BA228" i="3"/>
  <c r="BA227" i="3"/>
  <c r="BC236" i="3"/>
  <c r="BC235" i="3"/>
  <c r="BC234" i="3"/>
  <c r="BC233" i="3"/>
  <c r="BC232" i="3"/>
  <c r="BC231" i="3"/>
  <c r="BC230" i="3"/>
  <c r="BC229" i="3"/>
  <c r="BC228" i="3"/>
  <c r="BC227" i="3"/>
  <c r="BQ244" i="3"/>
  <c r="BQ242" i="3"/>
  <c r="BQ240" i="3"/>
  <c r="BQ238" i="3"/>
  <c r="BQ243" i="3"/>
  <c r="BQ241" i="3"/>
  <c r="BQ239" i="3"/>
  <c r="BQ236" i="3"/>
  <c r="BQ237" i="3"/>
  <c r="BQ235" i="3"/>
  <c r="BQ233" i="3"/>
  <c r="BQ231" i="3"/>
  <c r="BQ234" i="3"/>
  <c r="BQ232" i="3"/>
  <c r="BQ229" i="3"/>
  <c r="BQ227" i="3"/>
  <c r="BQ230" i="3"/>
  <c r="BQ228" i="3"/>
  <c r="BS242" i="3"/>
  <c r="BS240" i="3"/>
  <c r="BS238" i="3"/>
  <c r="BS241" i="3"/>
  <c r="BS239" i="3"/>
  <c r="BS236" i="3"/>
  <c r="BS237" i="3"/>
  <c r="BS235" i="3"/>
  <c r="BS233" i="3"/>
  <c r="BS231" i="3"/>
  <c r="BS234" i="3"/>
  <c r="BS232" i="3"/>
  <c r="BS229" i="3"/>
  <c r="BS227" i="3"/>
  <c r="BS230" i="3"/>
  <c r="BS228" i="3"/>
  <c r="BU240" i="3"/>
  <c r="BU238" i="3"/>
  <c r="BU239" i="3"/>
  <c r="BU236" i="3"/>
  <c r="BU237" i="3"/>
  <c r="BU235" i="3"/>
  <c r="BU233" i="3"/>
  <c r="BU231" i="3"/>
  <c r="BU234" i="3"/>
  <c r="BU232" i="3"/>
  <c r="BU229" i="3"/>
  <c r="BU227" i="3"/>
  <c r="BU230" i="3"/>
  <c r="BU228" i="3"/>
  <c r="BW238" i="3"/>
  <c r="BW236" i="3"/>
  <c r="BW237" i="3"/>
  <c r="BW235" i="3"/>
  <c r="BW233" i="3"/>
  <c r="BW231" i="3"/>
  <c r="BW234" i="3"/>
  <c r="BW232" i="3"/>
  <c r="BW229" i="3"/>
  <c r="BW227" i="3"/>
  <c r="BW230" i="3"/>
  <c r="BW228" i="3"/>
  <c r="CN243" i="3"/>
  <c r="CN242" i="3"/>
  <c r="CN241" i="3"/>
  <c r="CN240" i="3"/>
  <c r="CN239" i="3"/>
  <c r="CN238" i="3"/>
  <c r="CN237" i="3"/>
  <c r="CN236" i="3"/>
  <c r="CN235" i="3"/>
  <c r="CN234" i="3"/>
  <c r="CN233" i="3"/>
  <c r="CN232" i="3"/>
  <c r="CN231" i="3"/>
  <c r="CN230" i="3"/>
  <c r="CN229" i="3"/>
  <c r="CN228" i="3"/>
  <c r="CN227" i="3"/>
  <c r="CP241" i="3"/>
  <c r="CP240" i="3"/>
  <c r="CP239" i="3"/>
  <c r="CP238" i="3"/>
  <c r="CP237" i="3"/>
  <c r="CP236" i="3"/>
  <c r="CP235" i="3"/>
  <c r="CP234" i="3"/>
  <c r="CP233" i="3"/>
  <c r="CP232" i="3"/>
  <c r="CP231" i="3"/>
  <c r="CP230" i="3"/>
  <c r="CP229" i="3"/>
  <c r="CP228" i="3"/>
  <c r="CP227" i="3"/>
  <c r="CR239" i="3"/>
  <c r="CR238" i="3"/>
  <c r="CR237" i="3"/>
  <c r="CR236" i="3"/>
  <c r="CR235" i="3"/>
  <c r="CR234" i="3"/>
  <c r="CR233" i="3"/>
  <c r="CR232" i="3"/>
  <c r="CR231" i="3"/>
  <c r="CR230" i="3"/>
  <c r="CR229" i="3"/>
  <c r="CR228" i="3"/>
  <c r="CR227" i="3"/>
  <c r="DJ243" i="3"/>
  <c r="DJ240" i="3"/>
  <c r="DJ236" i="3"/>
  <c r="DJ230" i="3"/>
  <c r="DJ231" i="3"/>
  <c r="DJ228" i="3"/>
  <c r="DJ229" i="3"/>
  <c r="DJ227" i="3"/>
  <c r="DL239" i="3"/>
  <c r="DL235" i="3"/>
  <c r="DL230" i="3"/>
  <c r="DL228" i="3"/>
  <c r="DL229" i="3"/>
  <c r="DL227" i="3"/>
  <c r="DN237" i="3"/>
  <c r="DN232" i="3"/>
  <c r="DN228" i="3"/>
  <c r="DN227" i="3"/>
  <c r="C225" i="3"/>
  <c r="E225" i="3"/>
  <c r="G225" i="3"/>
  <c r="I225" i="3"/>
  <c r="Z225" i="3"/>
  <c r="AD225" i="3"/>
  <c r="AV225" i="3"/>
  <c r="AX225" i="3"/>
  <c r="AZ225" i="3"/>
  <c r="BB225" i="3"/>
  <c r="CN225" i="3"/>
  <c r="CP225" i="3"/>
  <c r="CR225" i="3"/>
  <c r="DJ225" i="3"/>
  <c r="DL225" i="3"/>
  <c r="DN225" i="3"/>
  <c r="C226" i="3"/>
  <c r="E226" i="3"/>
  <c r="G226" i="3"/>
  <c r="I226" i="3"/>
  <c r="Y226" i="3"/>
  <c r="AA226" i="3"/>
  <c r="AC226" i="3"/>
  <c r="AE226" i="3"/>
  <c r="AG226" i="3"/>
  <c r="BQ226" i="3"/>
  <c r="BS226" i="3"/>
  <c r="BU226" i="3"/>
  <c r="BW226" i="3"/>
  <c r="CN226" i="3"/>
  <c r="CP226" i="3"/>
  <c r="CR226" i="3"/>
  <c r="C243" i="3"/>
  <c r="C242" i="3"/>
  <c r="C241" i="3"/>
  <c r="C240" i="3"/>
  <c r="C239" i="3"/>
  <c r="C238" i="3"/>
  <c r="C237" i="3"/>
  <c r="C236" i="3"/>
  <c r="C235" i="3"/>
  <c r="C234" i="3"/>
  <c r="C233" i="3"/>
  <c r="C232" i="3"/>
  <c r="C231" i="3"/>
  <c r="C230" i="3"/>
  <c r="C229" i="3"/>
  <c r="C228" i="3"/>
  <c r="E241" i="3"/>
  <c r="E240" i="3"/>
  <c r="E239" i="3"/>
  <c r="E238" i="3"/>
  <c r="E237" i="3"/>
  <c r="E236" i="3"/>
  <c r="E235" i="3"/>
  <c r="E234" i="3"/>
  <c r="E233" i="3"/>
  <c r="E232" i="3"/>
  <c r="E231" i="3"/>
  <c r="E230" i="3"/>
  <c r="E229" i="3"/>
  <c r="E228" i="3"/>
  <c r="G239" i="3"/>
  <c r="G238" i="3"/>
  <c r="G237" i="3"/>
  <c r="G236" i="3"/>
  <c r="G235" i="3"/>
  <c r="G234" i="3"/>
  <c r="G233" i="3"/>
  <c r="G232" i="3"/>
  <c r="G231" i="3"/>
  <c r="G230" i="3"/>
  <c r="G229" i="3"/>
  <c r="G228" i="3"/>
  <c r="I237" i="3"/>
  <c r="I236" i="3"/>
  <c r="I235" i="3"/>
  <c r="I234" i="3"/>
  <c r="I233" i="3"/>
  <c r="I232" i="3"/>
  <c r="I231" i="3"/>
  <c r="I230" i="3"/>
  <c r="I229" i="3"/>
  <c r="I228" i="3"/>
  <c r="Z243" i="3"/>
  <c r="Z241" i="3"/>
  <c r="Z239" i="3"/>
  <c r="Z242" i="3"/>
  <c r="Z240" i="3"/>
  <c r="Z238" i="3"/>
  <c r="Z237" i="3"/>
  <c r="Z236" i="3"/>
  <c r="Z235" i="3"/>
  <c r="Z234" i="3"/>
  <c r="Z232" i="3"/>
  <c r="Z233" i="3"/>
  <c r="Z231" i="3"/>
  <c r="Z230" i="3"/>
  <c r="Z228" i="3"/>
  <c r="Z229" i="3"/>
  <c r="AB241" i="3"/>
  <c r="AB239" i="3"/>
  <c r="AB240" i="3"/>
  <c r="AB238" i="3"/>
  <c r="AB237" i="3"/>
  <c r="AB235" i="3"/>
  <c r="AB236" i="3"/>
  <c r="AB234" i="3"/>
  <c r="AB232" i="3"/>
  <c r="AB233" i="3"/>
  <c r="AB231" i="3"/>
  <c r="AB230" i="3"/>
  <c r="AB228" i="3"/>
  <c r="AB229" i="3"/>
  <c r="AD239" i="3"/>
  <c r="AD238" i="3"/>
  <c r="AD237" i="3"/>
  <c r="AD235" i="3"/>
  <c r="AD236" i="3"/>
  <c r="AD234" i="3"/>
  <c r="AD232" i="3"/>
  <c r="AD233" i="3"/>
  <c r="AD231" i="3"/>
  <c r="AD230" i="3"/>
  <c r="AD228" i="3"/>
  <c r="AD229" i="3"/>
  <c r="AF237" i="3"/>
  <c r="AF235" i="3"/>
  <c r="AF236" i="3"/>
  <c r="AF234" i="3"/>
  <c r="AF232" i="3"/>
  <c r="AF233" i="3"/>
  <c r="AF231" i="3"/>
  <c r="AF230" i="3"/>
  <c r="AF228" i="3"/>
  <c r="AF229" i="3"/>
  <c r="AV243" i="3"/>
  <c r="AV242" i="3"/>
  <c r="AV241" i="3"/>
  <c r="AV240" i="3"/>
  <c r="AV239" i="3"/>
  <c r="AV238" i="3"/>
  <c r="AV237" i="3"/>
  <c r="AV236" i="3"/>
  <c r="AV235" i="3"/>
  <c r="AV234" i="3"/>
  <c r="AV233" i="3"/>
  <c r="AV232" i="3"/>
  <c r="AV231" i="3"/>
  <c r="AV230" i="3"/>
  <c r="AV229" i="3"/>
  <c r="AV228" i="3"/>
  <c r="AV227" i="3"/>
  <c r="AX241" i="3"/>
  <c r="AX240" i="3"/>
  <c r="AX239" i="3"/>
  <c r="AX238" i="3"/>
  <c r="AX237" i="3"/>
  <c r="AX236" i="3"/>
  <c r="AX235" i="3"/>
  <c r="AX234" i="3"/>
  <c r="AX233" i="3"/>
  <c r="AX232" i="3"/>
  <c r="AX231" i="3"/>
  <c r="AX230" i="3"/>
  <c r="AX229" i="3"/>
  <c r="AX228" i="3"/>
  <c r="AX227" i="3"/>
  <c r="AZ239" i="3"/>
  <c r="AZ238" i="3"/>
  <c r="AZ237" i="3"/>
  <c r="AZ236" i="3"/>
  <c r="AZ235" i="3"/>
  <c r="AZ234" i="3"/>
  <c r="AZ233" i="3"/>
  <c r="AZ232" i="3"/>
  <c r="AZ231" i="3"/>
  <c r="AZ230" i="3"/>
  <c r="AZ229" i="3"/>
  <c r="AZ228" i="3"/>
  <c r="AZ227" i="3"/>
  <c r="BB237" i="3"/>
  <c r="BB236" i="3"/>
  <c r="BB235" i="3"/>
  <c r="BB234" i="3"/>
  <c r="BB233" i="3"/>
  <c r="BB232" i="3"/>
  <c r="BB231" i="3"/>
  <c r="BB230" i="3"/>
  <c r="BB229" i="3"/>
  <c r="BB228" i="3"/>
  <c r="BB227" i="3"/>
  <c r="BR243" i="3"/>
  <c r="BR241" i="3"/>
  <c r="BR239" i="3"/>
  <c r="BR242" i="3"/>
  <c r="BR240" i="3"/>
  <c r="BR238" i="3"/>
  <c r="BR237" i="3"/>
  <c r="BR235" i="3"/>
  <c r="BR236" i="3"/>
  <c r="BR234" i="3"/>
  <c r="BR232" i="3"/>
  <c r="BR233" i="3"/>
  <c r="BR231" i="3"/>
  <c r="BR230" i="3"/>
  <c r="BR228" i="3"/>
  <c r="BR229" i="3"/>
  <c r="BR227" i="3"/>
  <c r="BT241" i="3"/>
  <c r="BT239" i="3"/>
  <c r="BT240" i="3"/>
  <c r="BT238" i="3"/>
  <c r="BT237" i="3"/>
  <c r="BT235" i="3"/>
  <c r="BT236" i="3"/>
  <c r="BT234" i="3"/>
  <c r="BT232" i="3"/>
  <c r="BT233" i="3"/>
  <c r="BT231" i="3"/>
  <c r="BT230" i="3"/>
  <c r="BT228" i="3"/>
  <c r="BT229" i="3"/>
  <c r="BT227" i="3"/>
  <c r="BV239" i="3"/>
  <c r="BV238" i="3"/>
  <c r="BV237" i="3"/>
  <c r="BV235" i="3"/>
  <c r="BV236" i="3"/>
  <c r="BV234" i="3"/>
  <c r="BV232" i="3"/>
  <c r="BV233" i="3"/>
  <c r="BV231" i="3"/>
  <c r="BV230" i="3"/>
  <c r="BV228" i="3"/>
  <c r="BV229" i="3"/>
  <c r="BV227" i="3"/>
  <c r="BX237" i="3"/>
  <c r="BY236" i="3"/>
  <c r="BX235" i="3"/>
  <c r="BX236" i="3"/>
  <c r="BY235" i="3"/>
  <c r="BX234" i="3"/>
  <c r="BY233" i="3"/>
  <c r="BX232" i="3"/>
  <c r="BY231" i="3"/>
  <c r="BX230" i="3"/>
  <c r="BY234" i="3"/>
  <c r="BX233" i="3"/>
  <c r="BY232" i="3"/>
  <c r="BX231" i="3"/>
  <c r="BY230" i="3"/>
  <c r="BY229" i="3"/>
  <c r="BX228" i="3"/>
  <c r="BY227" i="3"/>
  <c r="BX229" i="3"/>
  <c r="BY228" i="3"/>
  <c r="BX227" i="3"/>
  <c r="CM244" i="3"/>
  <c r="CM243" i="3"/>
  <c r="CM242" i="3"/>
  <c r="CM241" i="3"/>
  <c r="CM240" i="3"/>
  <c r="CM239" i="3"/>
  <c r="CM238" i="3"/>
  <c r="CM237" i="3"/>
  <c r="CM236" i="3"/>
  <c r="CM235" i="3"/>
  <c r="CM234" i="3"/>
  <c r="CM233" i="3"/>
  <c r="CM232" i="3"/>
  <c r="CM231" i="3"/>
  <c r="CM230" i="3"/>
  <c r="CM229" i="3"/>
  <c r="CM228" i="3"/>
  <c r="CM227" i="3"/>
  <c r="CO242" i="3"/>
  <c r="CO241" i="3"/>
  <c r="CO240" i="3"/>
  <c r="CO239" i="3"/>
  <c r="CO238" i="3"/>
  <c r="CO237" i="3"/>
  <c r="CO236" i="3"/>
  <c r="CO235" i="3"/>
  <c r="CO234" i="3"/>
  <c r="CO233" i="3"/>
  <c r="CO232" i="3"/>
  <c r="CO231" i="3"/>
  <c r="CO230" i="3"/>
  <c r="CO229" i="3"/>
  <c r="CO228" i="3"/>
  <c r="CO227" i="3"/>
  <c r="CQ240" i="3"/>
  <c r="CQ239" i="3"/>
  <c r="CQ238" i="3"/>
  <c r="CQ237" i="3"/>
  <c r="CQ236" i="3"/>
  <c r="CQ235" i="3"/>
  <c r="CQ234" i="3"/>
  <c r="CQ233" i="3"/>
  <c r="CQ232" i="3"/>
  <c r="CQ231" i="3"/>
  <c r="CQ230" i="3"/>
  <c r="CQ229" i="3"/>
  <c r="CQ228" i="3"/>
  <c r="CQ227" i="3"/>
  <c r="CS238" i="3"/>
  <c r="CS237" i="3"/>
  <c r="CS236" i="3"/>
  <c r="CS235" i="3"/>
  <c r="CS234" i="3"/>
  <c r="CS233" i="3"/>
  <c r="CS232" i="3"/>
  <c r="CS231" i="3"/>
  <c r="CS230" i="3"/>
  <c r="CS229" i="3"/>
  <c r="CS228" i="3"/>
  <c r="CS227" i="3"/>
  <c r="DI240" i="3"/>
  <c r="DI241" i="3"/>
  <c r="DI236" i="3"/>
  <c r="DI235" i="3"/>
  <c r="DI231" i="3"/>
  <c r="DI232" i="3"/>
  <c r="DI229" i="3"/>
  <c r="DI227" i="3"/>
  <c r="DI230" i="3"/>
  <c r="DI228" i="3"/>
  <c r="DK240" i="3"/>
  <c r="DK238" i="3"/>
  <c r="DK241" i="3"/>
  <c r="DK239" i="3"/>
  <c r="DK236" i="3"/>
  <c r="DK237" i="3"/>
  <c r="DK235" i="3"/>
  <c r="DK234" i="3"/>
  <c r="DK233" i="3"/>
  <c r="DK231" i="3"/>
  <c r="DK232" i="3"/>
  <c r="DK230" i="3"/>
  <c r="DK229" i="3"/>
  <c r="DK227" i="3"/>
  <c r="DK228" i="3"/>
  <c r="DM240" i="3"/>
  <c r="DM238" i="3"/>
  <c r="DM239" i="3"/>
  <c r="DM236" i="3"/>
  <c r="DM237" i="3"/>
  <c r="DM235" i="3"/>
  <c r="DM233" i="3"/>
  <c r="DM231" i="3"/>
  <c r="DM234" i="3"/>
  <c r="DM232" i="3"/>
  <c r="DM230" i="3"/>
  <c r="DM229" i="3"/>
  <c r="DM227" i="3"/>
  <c r="DM228" i="3"/>
  <c r="DO238" i="3"/>
  <c r="DO237" i="3"/>
  <c r="DO236" i="3"/>
  <c r="DO235" i="3"/>
  <c r="DO234" i="3"/>
  <c r="DO233" i="3"/>
  <c r="DO231" i="3"/>
  <c r="DO232" i="3"/>
  <c r="DO230" i="3"/>
  <c r="DO229" i="3"/>
  <c r="DO227" i="3"/>
  <c r="DO228" i="3"/>
  <c r="B225" i="3"/>
  <c r="D225" i="3"/>
  <c r="F225" i="3"/>
  <c r="H225" i="3"/>
  <c r="J225" i="3"/>
  <c r="Y225" i="3"/>
  <c r="AA225" i="3"/>
  <c r="AC225" i="3"/>
  <c r="AE225" i="3"/>
  <c r="AG225" i="3"/>
  <c r="AU225" i="3"/>
  <c r="AW225" i="3"/>
  <c r="AY225" i="3"/>
  <c r="BA225" i="3"/>
  <c r="BC225" i="3"/>
  <c r="BQ225" i="3"/>
  <c r="BS225" i="3"/>
  <c r="BU225" i="3"/>
  <c r="BW225" i="3"/>
  <c r="BY225" i="3"/>
  <c r="CM225" i="3"/>
  <c r="CO225" i="3"/>
  <c r="CQ225" i="3"/>
  <c r="CS225" i="3"/>
  <c r="DI225" i="3"/>
  <c r="DK225" i="3"/>
  <c r="DM225" i="3"/>
  <c r="DO225" i="3"/>
  <c r="B226" i="3"/>
  <c r="D226" i="3"/>
  <c r="F226" i="3"/>
  <c r="H226" i="3"/>
  <c r="J226" i="3"/>
  <c r="Z226" i="3"/>
  <c r="AB226" i="3"/>
  <c r="AD226" i="3"/>
  <c r="AF226" i="3"/>
  <c r="AU226" i="3"/>
  <c r="AW226" i="3"/>
  <c r="AY226" i="3"/>
  <c r="BA226" i="3"/>
  <c r="BC226" i="3"/>
  <c r="BR226" i="3"/>
  <c r="BT226" i="3"/>
  <c r="BV226" i="3"/>
  <c r="BX226" i="3"/>
  <c r="CM226" i="3"/>
  <c r="CO226" i="3"/>
  <c r="CQ226" i="3"/>
  <c r="CS226" i="3"/>
  <c r="DJ226" i="3"/>
  <c r="DL226" i="3"/>
  <c r="DN226" i="3"/>
  <c r="B227" i="3"/>
  <c r="D227" i="3"/>
  <c r="F227" i="3"/>
  <c r="H227" i="3"/>
  <c r="J227" i="3"/>
  <c r="Y227" i="3"/>
  <c r="AB227" i="3"/>
  <c r="AF227" i="3"/>
  <c r="CV200" i="3"/>
  <c r="BZ200" i="3"/>
  <c r="BD200" i="3"/>
  <c r="AH200" i="3"/>
  <c r="K200" i="3"/>
  <c r="BZ199" i="3"/>
  <c r="AH199" i="3"/>
  <c r="BZ197" i="3"/>
  <c r="AH197" i="3"/>
  <c r="BZ195" i="3"/>
  <c r="CV199" i="3"/>
  <c r="BD199" i="3"/>
  <c r="K199" i="3"/>
  <c r="CV198" i="3"/>
  <c r="BZ198" i="3"/>
  <c r="BD198" i="3"/>
  <c r="AH198" i="3"/>
  <c r="K198" i="3"/>
  <c r="CV197" i="3"/>
  <c r="BD197" i="3"/>
  <c r="K197" i="3"/>
  <c r="CV196" i="3"/>
  <c r="BZ196" i="3"/>
  <c r="BD196" i="3"/>
  <c r="AH196" i="3"/>
  <c r="K196" i="3"/>
  <c r="CV195" i="3"/>
  <c r="BD195" i="3"/>
  <c r="K195" i="3"/>
  <c r="CV194" i="3"/>
  <c r="BZ194" i="3"/>
  <c r="BD194" i="3"/>
  <c r="AH194" i="3"/>
  <c r="K194" i="3"/>
  <c r="CV193" i="3"/>
  <c r="BD193" i="3"/>
  <c r="K193" i="3"/>
  <c r="CV192" i="3"/>
  <c r="BZ192" i="3"/>
  <c r="BD192" i="3"/>
  <c r="AH195" i="3"/>
  <c r="BZ193" i="3"/>
  <c r="AH193" i="3"/>
  <c r="AH192" i="3"/>
  <c r="K192" i="3"/>
  <c r="CV191" i="3"/>
  <c r="BD191" i="3"/>
  <c r="K191" i="3"/>
  <c r="CV190" i="3"/>
  <c r="BZ191" i="3"/>
  <c r="AH191" i="3"/>
  <c r="CB197" i="3"/>
  <c r="AJ197" i="3"/>
  <c r="CB195" i="3"/>
  <c r="CX198" i="3"/>
  <c r="CB198" i="3"/>
  <c r="BF198" i="3"/>
  <c r="AJ198" i="3"/>
  <c r="M198" i="3"/>
  <c r="CX197" i="3"/>
  <c r="BF197" i="3"/>
  <c r="M197" i="3"/>
  <c r="CX196" i="3"/>
  <c r="CB196" i="3"/>
  <c r="BF196" i="3"/>
  <c r="AJ196" i="3"/>
  <c r="M196" i="3"/>
  <c r="BF195" i="3"/>
  <c r="M195" i="3"/>
  <c r="CX194" i="3"/>
  <c r="CB194" i="3"/>
  <c r="BF194" i="3"/>
  <c r="AJ194" i="3"/>
  <c r="M194" i="3"/>
  <c r="CX193" i="3"/>
  <c r="BF193" i="3"/>
  <c r="M193" i="3"/>
  <c r="CX192" i="3"/>
  <c r="CB192" i="3"/>
  <c r="BF192" i="3"/>
  <c r="CX195" i="3"/>
  <c r="AJ195" i="3"/>
  <c r="CB193" i="3"/>
  <c r="AJ193" i="3"/>
  <c r="AJ192" i="3"/>
  <c r="M192" i="3"/>
  <c r="CX191" i="3"/>
  <c r="BF191" i="3"/>
  <c r="M191" i="3"/>
  <c r="CX190" i="3"/>
  <c r="CB191" i="3"/>
  <c r="AJ191" i="3"/>
  <c r="CD195" i="3"/>
  <c r="CZ196" i="3"/>
  <c r="CD196" i="3"/>
  <c r="BH196" i="3"/>
  <c r="AL196" i="3"/>
  <c r="O196" i="3"/>
  <c r="CZ195" i="3"/>
  <c r="BH195" i="3"/>
  <c r="O195" i="3"/>
  <c r="CZ194" i="3"/>
  <c r="CD194" i="3"/>
  <c r="BH194" i="3"/>
  <c r="AL194" i="3"/>
  <c r="O194" i="3"/>
  <c r="CZ193" i="3"/>
  <c r="BH193" i="3"/>
  <c r="O193" i="3"/>
  <c r="CZ192" i="3"/>
  <c r="CD192" i="3"/>
  <c r="BH192" i="3"/>
  <c r="AL195" i="3"/>
  <c r="CD193" i="3"/>
  <c r="AL193" i="3"/>
  <c r="AL192" i="3"/>
  <c r="O192" i="3"/>
  <c r="CZ191" i="3"/>
  <c r="BH191" i="3"/>
  <c r="O191" i="3"/>
  <c r="CZ190" i="3"/>
  <c r="CD191" i="3"/>
  <c r="AL191" i="3"/>
  <c r="DB194" i="3"/>
  <c r="CF194" i="3"/>
  <c r="BJ194" i="3"/>
  <c r="AN194" i="3"/>
  <c r="Q194" i="3"/>
  <c r="DB193" i="3"/>
  <c r="BJ193" i="3"/>
  <c r="Q193" i="3"/>
  <c r="DB192" i="3"/>
  <c r="CF192" i="3"/>
  <c r="BJ192" i="3"/>
  <c r="CF193" i="3"/>
  <c r="AN193" i="3"/>
  <c r="AN192" i="3"/>
  <c r="Q192" i="3"/>
  <c r="DB191" i="3"/>
  <c r="BJ191" i="3"/>
  <c r="Q191" i="3"/>
  <c r="DB190" i="3"/>
  <c r="CF191" i="3"/>
  <c r="AN191" i="3"/>
  <c r="DD192" i="3"/>
  <c r="CH192" i="3"/>
  <c r="BL192" i="3"/>
  <c r="AP192" i="3"/>
  <c r="S192" i="3"/>
  <c r="DD191" i="3"/>
  <c r="BL191" i="3"/>
  <c r="S191" i="3"/>
  <c r="DD190" i="3"/>
  <c r="CH191" i="3"/>
  <c r="AP191" i="3"/>
  <c r="DF190" i="3"/>
  <c r="EB190" i="3"/>
  <c r="CT202" i="3"/>
  <c r="CT201" i="3"/>
  <c r="CT200" i="3"/>
  <c r="CU201" i="3"/>
  <c r="CU200" i="3"/>
  <c r="CU199" i="3"/>
  <c r="CU198" i="3"/>
  <c r="CU197" i="3"/>
  <c r="CU196" i="3"/>
  <c r="CU195" i="3"/>
  <c r="CT199" i="3"/>
  <c r="CT198" i="3"/>
  <c r="CT197" i="3"/>
  <c r="CT196" i="3"/>
  <c r="CT194" i="3"/>
  <c r="CT193" i="3"/>
  <c r="CT192" i="3"/>
  <c r="CT195" i="3"/>
  <c r="CU194" i="3"/>
  <c r="CU193" i="3"/>
  <c r="CU192" i="3"/>
  <c r="CT191" i="3"/>
  <c r="CU191" i="3"/>
  <c r="CU190" i="3"/>
  <c r="CW199" i="3"/>
  <c r="BE199" i="3"/>
  <c r="L199" i="3"/>
  <c r="CW198" i="3"/>
  <c r="CA198" i="3"/>
  <c r="BE198" i="3"/>
  <c r="AI198" i="3"/>
  <c r="L198" i="3"/>
  <c r="CW197" i="3"/>
  <c r="BE197" i="3"/>
  <c r="L197" i="3"/>
  <c r="CW196" i="3"/>
  <c r="CA196" i="3"/>
  <c r="BE196" i="3"/>
  <c r="AI196" i="3"/>
  <c r="L196" i="3"/>
  <c r="CW195" i="3"/>
  <c r="CA199" i="3"/>
  <c r="AI199" i="3"/>
  <c r="CA197" i="3"/>
  <c r="AI197" i="3"/>
  <c r="AI195" i="3"/>
  <c r="CA193" i="3"/>
  <c r="AI193" i="3"/>
  <c r="CA195" i="3"/>
  <c r="BE195" i="3"/>
  <c r="L195" i="3"/>
  <c r="CW194" i="3"/>
  <c r="CA194" i="3"/>
  <c r="BE194" i="3"/>
  <c r="AI194" i="3"/>
  <c r="L194" i="3"/>
  <c r="CW193" i="3"/>
  <c r="BE193" i="3"/>
  <c r="L193" i="3"/>
  <c r="CW192" i="3"/>
  <c r="CA192" i="3"/>
  <c r="BE192" i="3"/>
  <c r="CA191" i="3"/>
  <c r="AI191" i="3"/>
  <c r="AI192" i="3"/>
  <c r="L192" i="3"/>
  <c r="CW191" i="3"/>
  <c r="BE191" i="3"/>
  <c r="L191" i="3"/>
  <c r="CW190" i="3"/>
  <c r="CY197" i="3"/>
  <c r="BG197" i="3"/>
  <c r="N197" i="3"/>
  <c r="CY196" i="3"/>
  <c r="CC196" i="3"/>
  <c r="BG196" i="3"/>
  <c r="AK196" i="3"/>
  <c r="N196" i="3"/>
  <c r="CY195" i="3"/>
  <c r="CC197" i="3"/>
  <c r="AK197" i="3"/>
  <c r="CC195" i="3"/>
  <c r="AK195" i="3"/>
  <c r="CC193" i="3"/>
  <c r="AK193" i="3"/>
  <c r="BG195" i="3"/>
  <c r="N195" i="3"/>
  <c r="CY194" i="3"/>
  <c r="CC194" i="3"/>
  <c r="BG194" i="3"/>
  <c r="AK194" i="3"/>
  <c r="N194" i="3"/>
  <c r="CY193" i="3"/>
  <c r="BG193" i="3"/>
  <c r="N193" i="3"/>
  <c r="CY192" i="3"/>
  <c r="CC192" i="3"/>
  <c r="BG192" i="3"/>
  <c r="CC191" i="3"/>
  <c r="AK191" i="3"/>
  <c r="AK192" i="3"/>
  <c r="N192" i="3"/>
  <c r="CY191" i="3"/>
  <c r="BG191" i="3"/>
  <c r="N191" i="3"/>
  <c r="CY190" i="3"/>
  <c r="DA195" i="3"/>
  <c r="AM195" i="3"/>
  <c r="CE193" i="3"/>
  <c r="AM193" i="3"/>
  <c r="CE195" i="3"/>
  <c r="BI195" i="3"/>
  <c r="P195" i="3"/>
  <c r="DA194" i="3"/>
  <c r="CE194" i="3"/>
  <c r="BI194" i="3"/>
  <c r="AM194" i="3"/>
  <c r="P194" i="3"/>
  <c r="DA193" i="3"/>
  <c r="BI193" i="3"/>
  <c r="P193" i="3"/>
  <c r="DA192" i="3"/>
  <c r="CE192" i="3"/>
  <c r="BI192" i="3"/>
  <c r="CE191" i="3"/>
  <c r="AM191" i="3"/>
  <c r="AM192" i="3"/>
  <c r="P192" i="3"/>
  <c r="DA191" i="3"/>
  <c r="BI191" i="3"/>
  <c r="P191" i="3"/>
  <c r="DA190" i="3"/>
  <c r="CG193" i="3"/>
  <c r="AO193" i="3"/>
  <c r="DC193" i="3"/>
  <c r="BK193" i="3"/>
  <c r="R193" i="3"/>
  <c r="DC192" i="3"/>
  <c r="CG192" i="3"/>
  <c r="BK192" i="3"/>
  <c r="CG191" i="3"/>
  <c r="AO191" i="3"/>
  <c r="AO192" i="3"/>
  <c r="R192" i="3"/>
  <c r="DC191" i="3"/>
  <c r="BK191" i="3"/>
  <c r="R191" i="3"/>
  <c r="DC190" i="3"/>
  <c r="CI191" i="3"/>
  <c r="AQ191" i="3"/>
  <c r="DE191" i="3"/>
  <c r="BM191" i="3"/>
  <c r="T191" i="3"/>
  <c r="DE190" i="3"/>
  <c r="C208" i="3"/>
  <c r="C207" i="3"/>
  <c r="C206" i="3"/>
  <c r="C205" i="3"/>
  <c r="C204" i="3"/>
  <c r="C203" i="3"/>
  <c r="C202" i="3"/>
  <c r="C201" i="3"/>
  <c r="C200" i="3"/>
  <c r="C199" i="3"/>
  <c r="C198" i="3"/>
  <c r="C197" i="3"/>
  <c r="C196" i="3"/>
  <c r="C195" i="3"/>
  <c r="C194" i="3"/>
  <c r="C193" i="3"/>
  <c r="E206" i="3"/>
  <c r="E205" i="3"/>
  <c r="E204" i="3"/>
  <c r="E203" i="3"/>
  <c r="E202" i="3"/>
  <c r="E201" i="3"/>
  <c r="E200" i="3"/>
  <c r="E199" i="3"/>
  <c r="E198" i="3"/>
  <c r="E197" i="3"/>
  <c r="E196" i="3"/>
  <c r="E195" i="3"/>
  <c r="E194" i="3"/>
  <c r="E193" i="3"/>
  <c r="G204" i="3"/>
  <c r="G203" i="3"/>
  <c r="G202" i="3"/>
  <c r="G201" i="3"/>
  <c r="G200" i="3"/>
  <c r="G199" i="3"/>
  <c r="G198" i="3"/>
  <c r="G197" i="3"/>
  <c r="G196" i="3"/>
  <c r="G195" i="3"/>
  <c r="G194" i="3"/>
  <c r="G193" i="3"/>
  <c r="I202" i="3"/>
  <c r="I201" i="3"/>
  <c r="I200" i="3"/>
  <c r="I199" i="3"/>
  <c r="I198" i="3"/>
  <c r="I197" i="3"/>
  <c r="I196" i="3"/>
  <c r="I195" i="3"/>
  <c r="I194" i="3"/>
  <c r="I193" i="3"/>
  <c r="Z208" i="3"/>
  <c r="Z206" i="3"/>
  <c r="Z204" i="3"/>
  <c r="Z207" i="3"/>
  <c r="Z205" i="3"/>
  <c r="Z203" i="3"/>
  <c r="Z202" i="3"/>
  <c r="Z200" i="3"/>
  <c r="Z201" i="3"/>
  <c r="Z199" i="3"/>
  <c r="Z197" i="3"/>
  <c r="Z198" i="3"/>
  <c r="Z196" i="3"/>
  <c r="Z194" i="3"/>
  <c r="Z195" i="3"/>
  <c r="Z193" i="3"/>
  <c r="AB206" i="3"/>
  <c r="AB204" i="3"/>
  <c r="AB205" i="3"/>
  <c r="AB203" i="3"/>
  <c r="AB202" i="3"/>
  <c r="AB200" i="3"/>
  <c r="AB201" i="3"/>
  <c r="AB199" i="3"/>
  <c r="AB197" i="3"/>
  <c r="AB198" i="3"/>
  <c r="AB196" i="3"/>
  <c r="AB194" i="3"/>
  <c r="AB195" i="3"/>
  <c r="AB193" i="3"/>
  <c r="AD204" i="3"/>
  <c r="AD203" i="3"/>
  <c r="AD202" i="3"/>
  <c r="AD200" i="3"/>
  <c r="AD201" i="3"/>
  <c r="AD199" i="3"/>
  <c r="AD197" i="3"/>
  <c r="AD198" i="3"/>
  <c r="AD196" i="3"/>
  <c r="AD194" i="3"/>
  <c r="AD195" i="3"/>
  <c r="AD193" i="3"/>
  <c r="AF202" i="3"/>
  <c r="AF200" i="3"/>
  <c r="AF201" i="3"/>
  <c r="AF199" i="3"/>
  <c r="AF197" i="3"/>
  <c r="AF198" i="3"/>
  <c r="AF196" i="3"/>
  <c r="AF194" i="3"/>
  <c r="AF195" i="3"/>
  <c r="AF193" i="3"/>
  <c r="AV208" i="3"/>
  <c r="AV207" i="3"/>
  <c r="AV206" i="3"/>
  <c r="AV205" i="3"/>
  <c r="AV204" i="3"/>
  <c r="AV203" i="3"/>
  <c r="AV202" i="3"/>
  <c r="AV201" i="3"/>
  <c r="AV200" i="3"/>
  <c r="AV199" i="3"/>
  <c r="AV198" i="3"/>
  <c r="AV197" i="3"/>
  <c r="AV196" i="3"/>
  <c r="AV195" i="3"/>
  <c r="AV194" i="3"/>
  <c r="AV193" i="3"/>
  <c r="AX206" i="3"/>
  <c r="AX205" i="3"/>
  <c r="AX204" i="3"/>
  <c r="AX203" i="3"/>
  <c r="AX202" i="3"/>
  <c r="AX201" i="3"/>
  <c r="AX200" i="3"/>
  <c r="AX199" i="3"/>
  <c r="AX198" i="3"/>
  <c r="AX197" i="3"/>
  <c r="AX196" i="3"/>
  <c r="AX195" i="3"/>
  <c r="AX194" i="3"/>
  <c r="AX193" i="3"/>
  <c r="AZ204" i="3"/>
  <c r="AZ203" i="3"/>
  <c r="AZ202" i="3"/>
  <c r="AZ201" i="3"/>
  <c r="AZ200" i="3"/>
  <c r="AZ199" i="3"/>
  <c r="AZ198" i="3"/>
  <c r="AZ197" i="3"/>
  <c r="AZ196" i="3"/>
  <c r="AZ195" i="3"/>
  <c r="AZ194" i="3"/>
  <c r="AZ193" i="3"/>
  <c r="AZ192" i="3"/>
  <c r="BB202" i="3"/>
  <c r="BB201" i="3"/>
  <c r="BB200" i="3"/>
  <c r="BB199" i="3"/>
  <c r="BB198" i="3"/>
  <c r="BB197" i="3"/>
  <c r="BB196" i="3"/>
  <c r="BB195" i="3"/>
  <c r="BB194" i="3"/>
  <c r="BB193" i="3"/>
  <c r="BB192" i="3"/>
  <c r="BR208" i="3"/>
  <c r="BR206" i="3"/>
  <c r="BR204" i="3"/>
  <c r="BR207" i="3"/>
  <c r="BR205" i="3"/>
  <c r="BR203" i="3"/>
  <c r="BR202" i="3"/>
  <c r="BR200" i="3"/>
  <c r="BR201" i="3"/>
  <c r="BR199" i="3"/>
  <c r="BR197" i="3"/>
  <c r="BR198" i="3"/>
  <c r="BR196" i="3"/>
  <c r="BR194" i="3"/>
  <c r="BR192" i="3"/>
  <c r="BR195" i="3"/>
  <c r="BR193" i="3"/>
  <c r="BT206" i="3"/>
  <c r="BT204" i="3"/>
  <c r="BT205" i="3"/>
  <c r="BT203" i="3"/>
  <c r="BT202" i="3"/>
  <c r="BT200" i="3"/>
  <c r="BT201" i="3"/>
  <c r="BT199" i="3"/>
  <c r="BT197" i="3"/>
  <c r="BT198" i="3"/>
  <c r="BT196" i="3"/>
  <c r="BT194" i="3"/>
  <c r="BT192" i="3"/>
  <c r="BT195" i="3"/>
  <c r="BT193" i="3"/>
  <c r="BV204" i="3"/>
  <c r="BV203" i="3"/>
  <c r="BV202" i="3"/>
  <c r="BV200" i="3"/>
  <c r="BV201" i="3"/>
  <c r="BV199" i="3"/>
  <c r="BV197" i="3"/>
  <c r="BV195" i="3"/>
  <c r="BV198" i="3"/>
  <c r="BV196" i="3"/>
  <c r="BV194" i="3"/>
  <c r="BV192" i="3"/>
  <c r="BV193" i="3"/>
  <c r="BX202" i="3"/>
  <c r="BY201" i="3"/>
  <c r="BX200" i="3"/>
  <c r="BX201" i="3"/>
  <c r="BY200" i="3"/>
  <c r="BX199" i="3"/>
  <c r="BY198" i="3"/>
  <c r="BX197" i="3"/>
  <c r="BY196" i="3"/>
  <c r="BX195" i="3"/>
  <c r="BY199" i="3"/>
  <c r="BX198" i="3"/>
  <c r="BY197" i="3"/>
  <c r="BX196" i="3"/>
  <c r="BY195" i="3"/>
  <c r="BX194" i="3"/>
  <c r="BY193" i="3"/>
  <c r="BX192" i="3"/>
  <c r="BY194" i="3"/>
  <c r="BX193" i="3"/>
  <c r="BY192" i="3"/>
  <c r="CM209" i="3"/>
  <c r="CM208" i="3"/>
  <c r="CM207" i="3"/>
  <c r="CM206" i="3"/>
  <c r="CM205" i="3"/>
  <c r="CM204" i="3"/>
  <c r="CM203" i="3"/>
  <c r="CM202" i="3"/>
  <c r="CM201" i="3"/>
  <c r="CM200" i="3"/>
  <c r="CM199" i="3"/>
  <c r="CM198" i="3"/>
  <c r="CM197" i="3"/>
  <c r="CM196" i="3"/>
  <c r="CM195" i="3"/>
  <c r="CM194" i="3"/>
  <c r="CM193" i="3"/>
  <c r="CM192" i="3"/>
  <c r="CO207" i="3"/>
  <c r="CO206" i="3"/>
  <c r="CO205" i="3"/>
  <c r="CO204" i="3"/>
  <c r="CO203" i="3"/>
  <c r="CO202" i="3"/>
  <c r="CO201" i="3"/>
  <c r="CO200" i="3"/>
  <c r="CO199" i="3"/>
  <c r="CO198" i="3"/>
  <c r="CO197" i="3"/>
  <c r="CO196" i="3"/>
  <c r="CO195" i="3"/>
  <c r="CO194" i="3"/>
  <c r="CO193" i="3"/>
  <c r="CO192" i="3"/>
  <c r="CQ205" i="3"/>
  <c r="CQ204" i="3"/>
  <c r="CQ203" i="3"/>
  <c r="CQ202" i="3"/>
  <c r="CQ201" i="3"/>
  <c r="CQ200" i="3"/>
  <c r="CQ199" i="3"/>
  <c r="CQ198" i="3"/>
  <c r="CQ197" i="3"/>
  <c r="CQ196" i="3"/>
  <c r="CQ195" i="3"/>
  <c r="CQ194" i="3"/>
  <c r="CQ193" i="3"/>
  <c r="CQ192" i="3"/>
  <c r="CS203" i="3"/>
  <c r="CS202" i="3"/>
  <c r="CS201" i="3"/>
  <c r="CS200" i="3"/>
  <c r="CS199" i="3"/>
  <c r="CS198" i="3"/>
  <c r="CS197" i="3"/>
  <c r="CS196" i="3"/>
  <c r="CS195" i="3"/>
  <c r="CS194" i="3"/>
  <c r="CS193" i="3"/>
  <c r="CS192" i="3"/>
  <c r="DI209" i="3"/>
  <c r="DI207" i="3"/>
  <c r="DI205" i="3"/>
  <c r="DI203" i="3"/>
  <c r="DI208" i="3"/>
  <c r="DI206" i="3"/>
  <c r="DI204" i="3"/>
  <c r="DI201" i="3"/>
  <c r="DI202" i="3"/>
  <c r="DI200" i="3"/>
  <c r="DI198" i="3"/>
  <c r="DI196" i="3"/>
  <c r="DI199" i="3"/>
  <c r="DI197" i="3"/>
  <c r="DI193" i="3"/>
  <c r="DI195" i="3"/>
  <c r="DI194" i="3"/>
  <c r="DI192" i="3"/>
  <c r="DK207" i="3"/>
  <c r="DK205" i="3"/>
  <c r="DK203" i="3"/>
  <c r="DK206" i="3"/>
  <c r="DK204" i="3"/>
  <c r="DK201" i="3"/>
  <c r="DK202" i="3"/>
  <c r="DK200" i="3"/>
  <c r="DK199" i="3"/>
  <c r="DK198" i="3"/>
  <c r="DK196" i="3"/>
  <c r="DK197" i="3"/>
  <c r="DK195" i="3"/>
  <c r="DK193" i="3"/>
  <c r="DK194" i="3"/>
  <c r="DK192" i="3"/>
  <c r="DM205" i="3"/>
  <c r="DM203" i="3"/>
  <c r="DM204" i="3"/>
  <c r="DM201" i="3"/>
  <c r="DM202" i="3"/>
  <c r="DM200" i="3"/>
  <c r="DM198" i="3"/>
  <c r="DM196" i="3"/>
  <c r="DM199" i="3"/>
  <c r="DM197" i="3"/>
  <c r="DM193" i="3"/>
  <c r="DM195" i="3"/>
  <c r="DM194" i="3"/>
  <c r="DM192" i="3"/>
  <c r="DO203" i="3"/>
  <c r="DO202" i="3"/>
  <c r="DO201" i="3"/>
  <c r="DO200" i="3"/>
  <c r="DO199" i="3"/>
  <c r="DO198" i="3"/>
  <c r="DO196" i="3"/>
  <c r="DO197" i="3"/>
  <c r="DO195" i="3"/>
  <c r="DO193" i="3"/>
  <c r="DO194" i="3"/>
  <c r="DO192" i="3"/>
  <c r="B190" i="3"/>
  <c r="D190" i="3"/>
  <c r="F190" i="3"/>
  <c r="H190" i="3"/>
  <c r="J190" i="3"/>
  <c r="Y190" i="3"/>
  <c r="AA190" i="3"/>
  <c r="AC190" i="3"/>
  <c r="AE190" i="3"/>
  <c r="AG190" i="3"/>
  <c r="AU190" i="3"/>
  <c r="AW190" i="3"/>
  <c r="AY190" i="3"/>
  <c r="BA190" i="3"/>
  <c r="BC190" i="3"/>
  <c r="BY190" i="3"/>
  <c r="CM190" i="3"/>
  <c r="CO190" i="3"/>
  <c r="CQ190" i="3"/>
  <c r="CS190" i="3"/>
  <c r="DI190" i="3"/>
  <c r="DK190" i="3"/>
  <c r="DM190" i="3"/>
  <c r="DO190" i="3"/>
  <c r="B191" i="3"/>
  <c r="D191" i="3"/>
  <c r="F191" i="3"/>
  <c r="H191" i="3"/>
  <c r="J191" i="3"/>
  <c r="Z191" i="3"/>
  <c r="AB191" i="3"/>
  <c r="AD191" i="3"/>
  <c r="AF191" i="3"/>
  <c r="BR191" i="3"/>
  <c r="BT191" i="3"/>
  <c r="BV191" i="3"/>
  <c r="BX191" i="3"/>
  <c r="CM191" i="3"/>
  <c r="CO191" i="3"/>
  <c r="CQ191" i="3"/>
  <c r="CS191" i="3"/>
  <c r="AV192" i="3"/>
  <c r="B209" i="3"/>
  <c r="B208" i="3"/>
  <c r="B207" i="3"/>
  <c r="B206" i="3"/>
  <c r="B205" i="3"/>
  <c r="B204" i="3"/>
  <c r="B203" i="3"/>
  <c r="B202" i="3"/>
  <c r="B201" i="3"/>
  <c r="B200" i="3"/>
  <c r="B199" i="3"/>
  <c r="B198" i="3"/>
  <c r="B197" i="3"/>
  <c r="B196" i="3"/>
  <c r="B195" i="3"/>
  <c r="B194" i="3"/>
  <c r="B193" i="3"/>
  <c r="D207" i="3"/>
  <c r="D206" i="3"/>
  <c r="D205" i="3"/>
  <c r="D204" i="3"/>
  <c r="D203" i="3"/>
  <c r="D202" i="3"/>
  <c r="D201" i="3"/>
  <c r="D200" i="3"/>
  <c r="D199" i="3"/>
  <c r="D198" i="3"/>
  <c r="D197" i="3"/>
  <c r="D196" i="3"/>
  <c r="D195" i="3"/>
  <c r="D194" i="3"/>
  <c r="D193" i="3"/>
  <c r="F205" i="3"/>
  <c r="F204" i="3"/>
  <c r="F203" i="3"/>
  <c r="F202" i="3"/>
  <c r="F201" i="3"/>
  <c r="F200" i="3"/>
  <c r="F199" i="3"/>
  <c r="F198" i="3"/>
  <c r="F197" i="3"/>
  <c r="F196" i="3"/>
  <c r="F195" i="3"/>
  <c r="F194" i="3"/>
  <c r="F193" i="3"/>
  <c r="H203" i="3"/>
  <c r="H202" i="3"/>
  <c r="H201" i="3"/>
  <c r="H200" i="3"/>
  <c r="H199" i="3"/>
  <c r="H198" i="3"/>
  <c r="H197" i="3"/>
  <c r="H196" i="3"/>
  <c r="H195" i="3"/>
  <c r="H194" i="3"/>
  <c r="H193" i="3"/>
  <c r="J201" i="3"/>
  <c r="J200" i="3"/>
  <c r="J199" i="3"/>
  <c r="J198" i="3"/>
  <c r="J197" i="3"/>
  <c r="J196" i="3"/>
  <c r="J195" i="3"/>
  <c r="J194" i="3"/>
  <c r="J193" i="3"/>
  <c r="Y209" i="3"/>
  <c r="Y207" i="3"/>
  <c r="Y205" i="3"/>
  <c r="Y203" i="3"/>
  <c r="Y208" i="3"/>
  <c r="Y206" i="3"/>
  <c r="Y204" i="3"/>
  <c r="Y201" i="3"/>
  <c r="Y202" i="3"/>
  <c r="Y200" i="3"/>
  <c r="Y198" i="3"/>
  <c r="Y196" i="3"/>
  <c r="Y199" i="3"/>
  <c r="Y197" i="3"/>
  <c r="Y195" i="3"/>
  <c r="Y193" i="3"/>
  <c r="Y194" i="3"/>
  <c r="AA207" i="3"/>
  <c r="AA205" i="3"/>
  <c r="AA203" i="3"/>
  <c r="AA206" i="3"/>
  <c r="AA204" i="3"/>
  <c r="AA201" i="3"/>
  <c r="AA202" i="3"/>
  <c r="AA200" i="3"/>
  <c r="AA198" i="3"/>
  <c r="AA196" i="3"/>
  <c r="AA199" i="3"/>
  <c r="AA197" i="3"/>
  <c r="AA195" i="3"/>
  <c r="AA193" i="3"/>
  <c r="AA194" i="3"/>
  <c r="AC205" i="3"/>
  <c r="AC203" i="3"/>
  <c r="AC204" i="3"/>
  <c r="AC201" i="3"/>
  <c r="AC202" i="3"/>
  <c r="AC200" i="3"/>
  <c r="AC198" i="3"/>
  <c r="AC196" i="3"/>
  <c r="AC199" i="3"/>
  <c r="AC197" i="3"/>
  <c r="AC195" i="3"/>
  <c r="AC193" i="3"/>
  <c r="AC194" i="3"/>
  <c r="AE203" i="3"/>
  <c r="AE201" i="3"/>
  <c r="AE202" i="3"/>
  <c r="AE200" i="3"/>
  <c r="AE198" i="3"/>
  <c r="AE196" i="3"/>
  <c r="AE199" i="3"/>
  <c r="AE197" i="3"/>
  <c r="AE195" i="3"/>
  <c r="AE193" i="3"/>
  <c r="AE194" i="3"/>
  <c r="AG201" i="3"/>
  <c r="AG200" i="3"/>
  <c r="AG198" i="3"/>
  <c r="AG196" i="3"/>
  <c r="AG199" i="3"/>
  <c r="AG197" i="3"/>
  <c r="AG195" i="3"/>
  <c r="AG193" i="3"/>
  <c r="AG194" i="3"/>
  <c r="AU209" i="3"/>
  <c r="AU208" i="3"/>
  <c r="AU207" i="3"/>
  <c r="AU206" i="3"/>
  <c r="AU205" i="3"/>
  <c r="AU204" i="3"/>
  <c r="AU203" i="3"/>
  <c r="AU202" i="3"/>
  <c r="AU201" i="3"/>
  <c r="AU200" i="3"/>
  <c r="AU199" i="3"/>
  <c r="AU198" i="3"/>
  <c r="AU197" i="3"/>
  <c r="AU196" i="3"/>
  <c r="AU195" i="3"/>
  <c r="AU194" i="3"/>
  <c r="AU193" i="3"/>
  <c r="AU192" i="3"/>
  <c r="AW207" i="3"/>
  <c r="AW206" i="3"/>
  <c r="AW205" i="3"/>
  <c r="AW204" i="3"/>
  <c r="AW203" i="3"/>
  <c r="AW202" i="3"/>
  <c r="AW201" i="3"/>
  <c r="AW200" i="3"/>
  <c r="AW199" i="3"/>
  <c r="AW198" i="3"/>
  <c r="AW197" i="3"/>
  <c r="AW196" i="3"/>
  <c r="AW195" i="3"/>
  <c r="AW194" i="3"/>
  <c r="AW193" i="3"/>
  <c r="AW192" i="3"/>
  <c r="AY205" i="3"/>
  <c r="AY204" i="3"/>
  <c r="AY203" i="3"/>
  <c r="AY202" i="3"/>
  <c r="AY201" i="3"/>
  <c r="AY200" i="3"/>
  <c r="AY199" i="3"/>
  <c r="AY198" i="3"/>
  <c r="AY197" i="3"/>
  <c r="AY196" i="3"/>
  <c r="AY195" i="3"/>
  <c r="AY194" i="3"/>
  <c r="AY193" i="3"/>
  <c r="AY192" i="3"/>
  <c r="BA203" i="3"/>
  <c r="BA202" i="3"/>
  <c r="BA201" i="3"/>
  <c r="BA200" i="3"/>
  <c r="BA199" i="3"/>
  <c r="BA198" i="3"/>
  <c r="BA197" i="3"/>
  <c r="BA196" i="3"/>
  <c r="BA195" i="3"/>
  <c r="BA194" i="3"/>
  <c r="BA193" i="3"/>
  <c r="BA192" i="3"/>
  <c r="BC201" i="3"/>
  <c r="BC200" i="3"/>
  <c r="BC199" i="3"/>
  <c r="BC198" i="3"/>
  <c r="BC197" i="3"/>
  <c r="BC196" i="3"/>
  <c r="BC195" i="3"/>
  <c r="BC194" i="3"/>
  <c r="BC193" i="3"/>
  <c r="BC192" i="3"/>
  <c r="BQ209" i="3"/>
  <c r="BQ207" i="3"/>
  <c r="BQ205" i="3"/>
  <c r="BQ203" i="3"/>
  <c r="BQ208" i="3"/>
  <c r="BQ206" i="3"/>
  <c r="BQ204" i="3"/>
  <c r="BQ201" i="3"/>
  <c r="BQ202" i="3"/>
  <c r="BQ200" i="3"/>
  <c r="BQ198" i="3"/>
  <c r="BQ196" i="3"/>
  <c r="BQ199" i="3"/>
  <c r="BQ197" i="3"/>
  <c r="BQ195" i="3"/>
  <c r="BQ193" i="3"/>
  <c r="BQ194" i="3"/>
  <c r="BQ192" i="3"/>
  <c r="BS207" i="3"/>
  <c r="BS205" i="3"/>
  <c r="BS203" i="3"/>
  <c r="BS206" i="3"/>
  <c r="BS204" i="3"/>
  <c r="BS201" i="3"/>
  <c r="BS202" i="3"/>
  <c r="BS200" i="3"/>
  <c r="BS198" i="3"/>
  <c r="BS196" i="3"/>
  <c r="BS199" i="3"/>
  <c r="BS197" i="3"/>
  <c r="BS195" i="3"/>
  <c r="BS193" i="3"/>
  <c r="BS194" i="3"/>
  <c r="BS192" i="3"/>
  <c r="BU205" i="3"/>
  <c r="BU203" i="3"/>
  <c r="BU204" i="3"/>
  <c r="BU201" i="3"/>
  <c r="BU202" i="3"/>
  <c r="BU200" i="3"/>
  <c r="BU198" i="3"/>
  <c r="BU196" i="3"/>
  <c r="BU199" i="3"/>
  <c r="BU197" i="3"/>
  <c r="BU195" i="3"/>
  <c r="BU193" i="3"/>
  <c r="BU194" i="3"/>
  <c r="BU192" i="3"/>
  <c r="BW203" i="3"/>
  <c r="BW201" i="3"/>
  <c r="BW202" i="3"/>
  <c r="BW200" i="3"/>
  <c r="BW198" i="3"/>
  <c r="BW196" i="3"/>
  <c r="BW199" i="3"/>
  <c r="BW197" i="3"/>
  <c r="BW193" i="3"/>
  <c r="BW195" i="3"/>
  <c r="BW194" i="3"/>
  <c r="BW192" i="3"/>
  <c r="CN208" i="3"/>
  <c r="CN207" i="3"/>
  <c r="CN206" i="3"/>
  <c r="CN205" i="3"/>
  <c r="CN204" i="3"/>
  <c r="CN203" i="3"/>
  <c r="CN202" i="3"/>
  <c r="CN201" i="3"/>
  <c r="CN200" i="3"/>
  <c r="CN199" i="3"/>
  <c r="CN198" i="3"/>
  <c r="CN197" i="3"/>
  <c r="CN196" i="3"/>
  <c r="CN195" i="3"/>
  <c r="CN194" i="3"/>
  <c r="CN193" i="3"/>
  <c r="CN192" i="3"/>
  <c r="CP206" i="3"/>
  <c r="CP205" i="3"/>
  <c r="CP204" i="3"/>
  <c r="CP203" i="3"/>
  <c r="CP202" i="3"/>
  <c r="CP201" i="3"/>
  <c r="CP200" i="3"/>
  <c r="CP199" i="3"/>
  <c r="CP198" i="3"/>
  <c r="CP197" i="3"/>
  <c r="CP196" i="3"/>
  <c r="CP194" i="3"/>
  <c r="CP193" i="3"/>
  <c r="CP192" i="3"/>
  <c r="CP195" i="3"/>
  <c r="CR204" i="3"/>
  <c r="CR203" i="3"/>
  <c r="CR202" i="3"/>
  <c r="CR201" i="3"/>
  <c r="CR200" i="3"/>
  <c r="CR199" i="3"/>
  <c r="CR198" i="3"/>
  <c r="CR197" i="3"/>
  <c r="CR196" i="3"/>
  <c r="CR195" i="3"/>
  <c r="CR194" i="3"/>
  <c r="CR193" i="3"/>
  <c r="CR192" i="3"/>
  <c r="DJ208" i="3"/>
  <c r="DJ206" i="3"/>
  <c r="DJ204" i="3"/>
  <c r="DJ207" i="3"/>
  <c r="DJ205" i="3"/>
  <c r="DJ203" i="3"/>
  <c r="DJ202" i="3"/>
  <c r="DJ200" i="3"/>
  <c r="DJ201" i="3"/>
  <c r="DJ199" i="3"/>
  <c r="DJ197" i="3"/>
  <c r="DJ195" i="3"/>
  <c r="DJ198" i="3"/>
  <c r="DJ196" i="3"/>
  <c r="DJ194" i="3"/>
  <c r="DJ192" i="3"/>
  <c r="DJ193" i="3"/>
  <c r="DL206" i="3"/>
  <c r="DL204" i="3"/>
  <c r="DL205" i="3"/>
  <c r="DL203" i="3"/>
  <c r="DL202" i="3"/>
  <c r="DL200" i="3"/>
  <c r="DL201" i="3"/>
  <c r="DL199" i="3"/>
  <c r="DL197" i="3"/>
  <c r="DL195" i="3"/>
  <c r="DL198" i="3"/>
  <c r="DL196" i="3"/>
  <c r="DL194" i="3"/>
  <c r="DL192" i="3"/>
  <c r="DL193" i="3"/>
  <c r="DN204" i="3"/>
  <c r="DN203" i="3"/>
  <c r="DN202" i="3"/>
  <c r="DN200" i="3"/>
  <c r="DN201" i="3"/>
  <c r="DN199" i="3"/>
  <c r="DN197" i="3"/>
  <c r="DN195" i="3"/>
  <c r="DN198" i="3"/>
  <c r="DN196" i="3"/>
  <c r="DN194" i="3"/>
  <c r="DN192" i="3"/>
  <c r="DN193" i="3"/>
  <c r="C190" i="3"/>
  <c r="E190" i="3"/>
  <c r="G190" i="3"/>
  <c r="I190" i="3"/>
  <c r="Z190" i="3"/>
  <c r="AB190" i="3"/>
  <c r="AD190" i="3"/>
  <c r="AF190" i="3"/>
  <c r="AV190" i="3"/>
  <c r="AX190" i="3"/>
  <c r="AZ190" i="3"/>
  <c r="BB190" i="3"/>
  <c r="BR190" i="3"/>
  <c r="BT190" i="3"/>
  <c r="BV190" i="3"/>
  <c r="CN190" i="3"/>
  <c r="CP190" i="3"/>
  <c r="CR190" i="3"/>
  <c r="DJ190" i="3"/>
  <c r="DL190" i="3"/>
  <c r="DN190" i="3"/>
  <c r="C191" i="3"/>
  <c r="E191" i="3"/>
  <c r="G191" i="3"/>
  <c r="I191" i="3"/>
  <c r="Y191" i="3"/>
  <c r="AA191" i="3"/>
  <c r="AC191" i="3"/>
  <c r="AE191" i="3"/>
  <c r="AG191" i="3"/>
  <c r="AV191" i="3"/>
  <c r="AX191" i="3"/>
  <c r="AZ191" i="3"/>
  <c r="BB191" i="3"/>
  <c r="BQ191" i="3"/>
  <c r="BS191" i="3"/>
  <c r="BU191" i="3"/>
  <c r="BW191" i="3"/>
  <c r="BY191" i="3"/>
  <c r="CN191" i="3"/>
  <c r="CP191" i="3"/>
  <c r="CR191" i="3"/>
  <c r="DI191" i="3"/>
  <c r="DK191" i="3"/>
  <c r="DM191" i="3"/>
  <c r="DO191" i="3"/>
  <c r="C192" i="3"/>
  <c r="E192" i="3"/>
  <c r="G192" i="3"/>
  <c r="I192" i="3"/>
  <c r="Z192" i="3"/>
  <c r="AB192" i="3"/>
  <c r="AD192" i="3"/>
  <c r="AF192" i="3"/>
  <c r="AX192" i="3"/>
  <c r="CV165" i="3"/>
  <c r="BZ165" i="3"/>
  <c r="BD165" i="3"/>
  <c r="AH165" i="3"/>
  <c r="K165" i="3"/>
  <c r="BZ164" i="3"/>
  <c r="AH164" i="3"/>
  <c r="BZ162" i="3"/>
  <c r="AH162" i="3"/>
  <c r="BZ160" i="3"/>
  <c r="CV164" i="3"/>
  <c r="BD164" i="3"/>
  <c r="K164" i="3"/>
  <c r="CV163" i="3"/>
  <c r="BZ163" i="3"/>
  <c r="BD163" i="3"/>
  <c r="AH163" i="3"/>
  <c r="K163" i="3"/>
  <c r="CV162" i="3"/>
  <c r="BD162" i="3"/>
  <c r="K162" i="3"/>
  <c r="CV161" i="3"/>
  <c r="BZ161" i="3"/>
  <c r="BD161" i="3"/>
  <c r="AH161" i="3"/>
  <c r="K161" i="3"/>
  <c r="CV160" i="3"/>
  <c r="BD160" i="3"/>
  <c r="K160" i="3"/>
  <c r="CV159" i="3"/>
  <c r="BZ159" i="3"/>
  <c r="BD159" i="3"/>
  <c r="AH159" i="3"/>
  <c r="K159" i="3"/>
  <c r="CV158" i="3"/>
  <c r="BD158" i="3"/>
  <c r="K158" i="3"/>
  <c r="CV157" i="3"/>
  <c r="BZ157" i="3"/>
  <c r="BD157" i="3"/>
  <c r="AH160" i="3"/>
  <c r="BZ158" i="3"/>
  <c r="AH158" i="3"/>
  <c r="BZ156" i="3"/>
  <c r="AH156" i="3"/>
  <c r="AH157" i="3"/>
  <c r="K157" i="3"/>
  <c r="CV156" i="3"/>
  <c r="BD156" i="3"/>
  <c r="K156" i="3"/>
  <c r="CV155" i="3"/>
  <c r="CB162" i="3"/>
  <c r="AJ162" i="3"/>
  <c r="CB160" i="3"/>
  <c r="CX163" i="3"/>
  <c r="CB163" i="3"/>
  <c r="BF163" i="3"/>
  <c r="AJ163" i="3"/>
  <c r="M163" i="3"/>
  <c r="CX162" i="3"/>
  <c r="BF162" i="3"/>
  <c r="M162" i="3"/>
  <c r="CX161" i="3"/>
  <c r="CB161" i="3"/>
  <c r="BF161" i="3"/>
  <c r="AJ161" i="3"/>
  <c r="M161" i="3"/>
  <c r="CX160" i="3"/>
  <c r="BF160" i="3"/>
  <c r="M160" i="3"/>
  <c r="CX159" i="3"/>
  <c r="CB159" i="3"/>
  <c r="BF159" i="3"/>
  <c r="AJ159" i="3"/>
  <c r="M159" i="3"/>
  <c r="CX158" i="3"/>
  <c r="BF158" i="3"/>
  <c r="M158" i="3"/>
  <c r="CX157" i="3"/>
  <c r="CB157" i="3"/>
  <c r="BF157" i="3"/>
  <c r="AJ160" i="3"/>
  <c r="CB158" i="3"/>
  <c r="AJ158" i="3"/>
  <c r="AJ157" i="3"/>
  <c r="CB156" i="3"/>
  <c r="AJ156" i="3"/>
  <c r="M157" i="3"/>
  <c r="CX156" i="3"/>
  <c r="BF156" i="3"/>
  <c r="M156" i="3"/>
  <c r="CX155" i="3"/>
  <c r="CD160" i="3"/>
  <c r="CZ161" i="3"/>
  <c r="CD161" i="3"/>
  <c r="BH161" i="3"/>
  <c r="AL161" i="3"/>
  <c r="O161" i="3"/>
  <c r="CZ160" i="3"/>
  <c r="BH160" i="3"/>
  <c r="O160" i="3"/>
  <c r="CZ159" i="3"/>
  <c r="CD159" i="3"/>
  <c r="BH159" i="3"/>
  <c r="AL159" i="3"/>
  <c r="O159" i="3"/>
  <c r="CZ158" i="3"/>
  <c r="BH158" i="3"/>
  <c r="O158" i="3"/>
  <c r="CZ157" i="3"/>
  <c r="CD157" i="3"/>
  <c r="BH157" i="3"/>
  <c r="AL157" i="3"/>
  <c r="AL160" i="3"/>
  <c r="CD158" i="3"/>
  <c r="AL158" i="3"/>
  <c r="CD156" i="3"/>
  <c r="AL156" i="3"/>
  <c r="O157" i="3"/>
  <c r="CZ156" i="3"/>
  <c r="BH156" i="3"/>
  <c r="O156" i="3"/>
  <c r="CZ155" i="3"/>
  <c r="DB159" i="3"/>
  <c r="CF159" i="3"/>
  <c r="BJ159" i="3"/>
  <c r="AN159" i="3"/>
  <c r="Q159" i="3"/>
  <c r="DB158" i="3"/>
  <c r="BJ158" i="3"/>
  <c r="Q158" i="3"/>
  <c r="DB157" i="3"/>
  <c r="CF157" i="3"/>
  <c r="BJ157" i="3"/>
  <c r="AN157" i="3"/>
  <c r="CF158" i="3"/>
  <c r="AN158" i="3"/>
  <c r="CF156" i="3"/>
  <c r="AN156" i="3"/>
  <c r="Q157" i="3"/>
  <c r="DB156" i="3"/>
  <c r="BJ156" i="3"/>
  <c r="Q156" i="3"/>
  <c r="DB155" i="3"/>
  <c r="DD157" i="3"/>
  <c r="CH157" i="3"/>
  <c r="BL157" i="3"/>
  <c r="AP157" i="3"/>
  <c r="CH156" i="3"/>
  <c r="AP156" i="3"/>
  <c r="S157" i="3"/>
  <c r="DD156" i="3"/>
  <c r="BL156" i="3"/>
  <c r="S156" i="3"/>
  <c r="DD155" i="3"/>
  <c r="EB155" i="3"/>
  <c r="DF155" i="3"/>
  <c r="CT167" i="3"/>
  <c r="CT166" i="3"/>
  <c r="CT165" i="3"/>
  <c r="CU166" i="3"/>
  <c r="CU165" i="3"/>
  <c r="CU164" i="3"/>
  <c r="CU163" i="3"/>
  <c r="CU162" i="3"/>
  <c r="CU161" i="3"/>
  <c r="CU160" i="3"/>
  <c r="CT164" i="3"/>
  <c r="CT163" i="3"/>
  <c r="CT162" i="3"/>
  <c r="CT161" i="3"/>
  <c r="CT160" i="3"/>
  <c r="CT159" i="3"/>
  <c r="CT158" i="3"/>
  <c r="CT157" i="3"/>
  <c r="CU159" i="3"/>
  <c r="CU158" i="3"/>
  <c r="CU157" i="3"/>
  <c r="CU156" i="3"/>
  <c r="CU155" i="3"/>
  <c r="CT156" i="3"/>
  <c r="CW164" i="3"/>
  <c r="BE164" i="3"/>
  <c r="L164" i="3"/>
  <c r="CW163" i="3"/>
  <c r="CA163" i="3"/>
  <c r="BE163" i="3"/>
  <c r="AI163" i="3"/>
  <c r="L163" i="3"/>
  <c r="CW162" i="3"/>
  <c r="BE162" i="3"/>
  <c r="L162" i="3"/>
  <c r="CW161" i="3"/>
  <c r="CA161" i="3"/>
  <c r="BE161" i="3"/>
  <c r="AI161" i="3"/>
  <c r="L161" i="3"/>
  <c r="CW160" i="3"/>
  <c r="CA164" i="3"/>
  <c r="AI164" i="3"/>
  <c r="CA162" i="3"/>
  <c r="AI162" i="3"/>
  <c r="AI160" i="3"/>
  <c r="CA158" i="3"/>
  <c r="AI158" i="3"/>
  <c r="CA160" i="3"/>
  <c r="BE160" i="3"/>
  <c r="L160" i="3"/>
  <c r="CW159" i="3"/>
  <c r="CA159" i="3"/>
  <c r="BE159" i="3"/>
  <c r="AI159" i="3"/>
  <c r="L159" i="3"/>
  <c r="CW158" i="3"/>
  <c r="BE158" i="3"/>
  <c r="L158" i="3"/>
  <c r="CW157" i="3"/>
  <c r="CA157" i="3"/>
  <c r="BE157" i="3"/>
  <c r="AI157" i="3"/>
  <c r="L157" i="3"/>
  <c r="CW156" i="3"/>
  <c r="BE156" i="3"/>
  <c r="L156" i="3"/>
  <c r="CW155" i="3"/>
  <c r="CA156" i="3"/>
  <c r="AI156" i="3"/>
  <c r="CY162" i="3"/>
  <c r="BG162" i="3"/>
  <c r="N162" i="3"/>
  <c r="CY161" i="3"/>
  <c r="CC161" i="3"/>
  <c r="BG161" i="3"/>
  <c r="AK161" i="3"/>
  <c r="N161" i="3"/>
  <c r="CY160" i="3"/>
  <c r="CC162" i="3"/>
  <c r="AK162" i="3"/>
  <c r="CC160" i="3"/>
  <c r="AK160" i="3"/>
  <c r="CC158" i="3"/>
  <c r="AK158" i="3"/>
  <c r="BG160" i="3"/>
  <c r="N160" i="3"/>
  <c r="CY159" i="3"/>
  <c r="CC159" i="3"/>
  <c r="BG159" i="3"/>
  <c r="AK159" i="3"/>
  <c r="N159" i="3"/>
  <c r="CY158" i="3"/>
  <c r="BG158" i="3"/>
  <c r="N158" i="3"/>
  <c r="CY157" i="3"/>
  <c r="CC157" i="3"/>
  <c r="BG157" i="3"/>
  <c r="AK157" i="3"/>
  <c r="N157" i="3"/>
  <c r="CY156" i="3"/>
  <c r="BG156" i="3"/>
  <c r="N156" i="3"/>
  <c r="CY155" i="3"/>
  <c r="CC156" i="3"/>
  <c r="AK156" i="3"/>
  <c r="DA160" i="3"/>
  <c r="AM160" i="3"/>
  <c r="CE158" i="3"/>
  <c r="AM158" i="3"/>
  <c r="CE160" i="3"/>
  <c r="BI160" i="3"/>
  <c r="P160" i="3"/>
  <c r="DA159" i="3"/>
  <c r="CE159" i="3"/>
  <c r="BI159" i="3"/>
  <c r="AM159" i="3"/>
  <c r="P159" i="3"/>
  <c r="DA158" i="3"/>
  <c r="BI158" i="3"/>
  <c r="P158" i="3"/>
  <c r="DA157" i="3"/>
  <c r="CE157" i="3"/>
  <c r="BI157" i="3"/>
  <c r="AM157" i="3"/>
  <c r="P157" i="3"/>
  <c r="DA156" i="3"/>
  <c r="BI156" i="3"/>
  <c r="P156" i="3"/>
  <c r="DA155" i="3"/>
  <c r="CE156" i="3"/>
  <c r="AM156" i="3"/>
  <c r="CG158" i="3"/>
  <c r="AO158" i="3"/>
  <c r="DC158" i="3"/>
  <c r="BK158" i="3"/>
  <c r="R158" i="3"/>
  <c r="DC157" i="3"/>
  <c r="CG157" i="3"/>
  <c r="BK157" i="3"/>
  <c r="AO157" i="3"/>
  <c r="R157" i="3"/>
  <c r="DC156" i="3"/>
  <c r="BK156" i="3"/>
  <c r="R156" i="3"/>
  <c r="DC155" i="3"/>
  <c r="CG156" i="3"/>
  <c r="AO156" i="3"/>
  <c r="DE156" i="3"/>
  <c r="BM156" i="3"/>
  <c r="T156" i="3"/>
  <c r="DE155" i="3"/>
  <c r="CI156" i="3"/>
  <c r="AQ156" i="3"/>
  <c r="B174" i="3"/>
  <c r="B173" i="3"/>
  <c r="B172" i="3"/>
  <c r="B171" i="3"/>
  <c r="B170" i="3"/>
  <c r="B169" i="3"/>
  <c r="B168" i="3"/>
  <c r="B167" i="3"/>
  <c r="B166" i="3"/>
  <c r="B165" i="3"/>
  <c r="B164" i="3"/>
  <c r="B163" i="3"/>
  <c r="B162" i="3"/>
  <c r="B161" i="3"/>
  <c r="B160" i="3"/>
  <c r="B159" i="3"/>
  <c r="B158" i="3"/>
  <c r="D172" i="3"/>
  <c r="D171" i="3"/>
  <c r="D170" i="3"/>
  <c r="D169" i="3"/>
  <c r="D168" i="3"/>
  <c r="D167" i="3"/>
  <c r="D166" i="3"/>
  <c r="D165" i="3"/>
  <c r="D164" i="3"/>
  <c r="D163" i="3"/>
  <c r="D162" i="3"/>
  <c r="D161" i="3"/>
  <c r="D160" i="3"/>
  <c r="D159" i="3"/>
  <c r="D158" i="3"/>
  <c r="F170" i="3"/>
  <c r="F169" i="3"/>
  <c r="F168" i="3"/>
  <c r="F167" i="3"/>
  <c r="F166" i="3"/>
  <c r="F165" i="3"/>
  <c r="F164" i="3"/>
  <c r="F163" i="3"/>
  <c r="F162" i="3"/>
  <c r="F161" i="3"/>
  <c r="F160" i="3"/>
  <c r="F159" i="3"/>
  <c r="F158" i="3"/>
  <c r="H168" i="3"/>
  <c r="H167" i="3"/>
  <c r="H166" i="3"/>
  <c r="H165" i="3"/>
  <c r="H164" i="3"/>
  <c r="H163" i="3"/>
  <c r="H162" i="3"/>
  <c r="H161" i="3"/>
  <c r="H160" i="3"/>
  <c r="H159" i="3"/>
  <c r="H158" i="3"/>
  <c r="J166" i="3"/>
  <c r="J165" i="3"/>
  <c r="J164" i="3"/>
  <c r="J163" i="3"/>
  <c r="J162" i="3"/>
  <c r="J161" i="3"/>
  <c r="J160" i="3"/>
  <c r="J159" i="3"/>
  <c r="J158" i="3"/>
  <c r="Y174" i="3"/>
  <c r="Y172" i="3"/>
  <c r="Y170" i="3"/>
  <c r="Y168" i="3"/>
  <c r="Y173" i="3"/>
  <c r="Y171" i="3"/>
  <c r="Y169" i="3"/>
  <c r="Y166" i="3"/>
  <c r="Y167" i="3"/>
  <c r="Y165" i="3"/>
  <c r="Y163" i="3"/>
  <c r="Y161" i="3"/>
  <c r="Y164" i="3"/>
  <c r="Y162" i="3"/>
  <c r="Y160" i="3"/>
  <c r="Y158" i="3"/>
  <c r="Y159" i="3"/>
  <c r="AA172" i="3"/>
  <c r="AA170" i="3"/>
  <c r="AA168" i="3"/>
  <c r="AA171" i="3"/>
  <c r="AA169" i="3"/>
  <c r="AA166" i="3"/>
  <c r="AA167" i="3"/>
  <c r="AA165" i="3"/>
  <c r="AA163" i="3"/>
  <c r="AA161" i="3"/>
  <c r="AA164" i="3"/>
  <c r="AA162" i="3"/>
  <c r="AA160" i="3"/>
  <c r="AA158" i="3"/>
  <c r="AA159" i="3"/>
  <c r="AC170" i="3"/>
  <c r="AC168" i="3"/>
  <c r="AC169" i="3"/>
  <c r="AC166" i="3"/>
  <c r="AC167" i="3"/>
  <c r="AC165" i="3"/>
  <c r="AC163" i="3"/>
  <c r="AC161" i="3"/>
  <c r="AC164" i="3"/>
  <c r="AC162" i="3"/>
  <c r="AC160" i="3"/>
  <c r="AC158" i="3"/>
  <c r="AC159" i="3"/>
  <c r="AE168" i="3"/>
  <c r="AE166" i="3"/>
  <c r="AE167" i="3"/>
  <c r="AE165" i="3"/>
  <c r="AE163" i="3"/>
  <c r="AE161" i="3"/>
  <c r="AE164" i="3"/>
  <c r="AE162" i="3"/>
  <c r="AE160" i="3"/>
  <c r="AE158" i="3"/>
  <c r="AE159" i="3"/>
  <c r="AE157" i="3"/>
  <c r="AG166" i="3"/>
  <c r="AG165" i="3"/>
  <c r="AG163" i="3"/>
  <c r="AG161" i="3"/>
  <c r="AG164" i="3"/>
  <c r="AG162" i="3"/>
  <c r="AG160" i="3"/>
  <c r="AG158" i="3"/>
  <c r="AG159" i="3"/>
  <c r="AG157" i="3"/>
  <c r="AU174" i="3"/>
  <c r="AU173" i="3"/>
  <c r="AU172" i="3"/>
  <c r="AU171" i="3"/>
  <c r="AU170" i="3"/>
  <c r="AU169" i="3"/>
  <c r="AU168" i="3"/>
  <c r="AU167" i="3"/>
  <c r="AU166" i="3"/>
  <c r="AU165" i="3"/>
  <c r="AU164" i="3"/>
  <c r="AU163" i="3"/>
  <c r="AU162" i="3"/>
  <c r="AU161" i="3"/>
  <c r="AU160" i="3"/>
  <c r="AU159" i="3"/>
  <c r="AU158" i="3"/>
  <c r="AU157" i="3"/>
  <c r="AW172" i="3"/>
  <c r="AW171" i="3"/>
  <c r="AW170" i="3"/>
  <c r="AW169" i="3"/>
  <c r="AW168" i="3"/>
  <c r="AW167" i="3"/>
  <c r="AW166" i="3"/>
  <c r="AW165" i="3"/>
  <c r="AW164" i="3"/>
  <c r="AW163" i="3"/>
  <c r="AW162" i="3"/>
  <c r="AW161" i="3"/>
  <c r="AW160" i="3"/>
  <c r="AW159" i="3"/>
  <c r="AW158" i="3"/>
  <c r="AW157" i="3"/>
  <c r="AY170" i="3"/>
  <c r="AY169" i="3"/>
  <c r="AY168" i="3"/>
  <c r="AY167" i="3"/>
  <c r="AY166" i="3"/>
  <c r="AY165" i="3"/>
  <c r="AY164" i="3"/>
  <c r="AY163" i="3"/>
  <c r="AY162" i="3"/>
  <c r="AY161" i="3"/>
  <c r="AY160" i="3"/>
  <c r="AY159" i="3"/>
  <c r="AY158" i="3"/>
  <c r="AY157" i="3"/>
  <c r="BA168" i="3"/>
  <c r="BA167" i="3"/>
  <c r="BA166" i="3"/>
  <c r="BA165" i="3"/>
  <c r="BA164" i="3"/>
  <c r="BA163" i="3"/>
  <c r="BA162" i="3"/>
  <c r="BA161" i="3"/>
  <c r="BA160" i="3"/>
  <c r="BA159" i="3"/>
  <c r="BA158" i="3"/>
  <c r="BA157" i="3"/>
  <c r="BC166" i="3"/>
  <c r="BC165" i="3"/>
  <c r="BC164" i="3"/>
  <c r="BC163" i="3"/>
  <c r="BC162" i="3"/>
  <c r="BC161" i="3"/>
  <c r="BC160" i="3"/>
  <c r="BC159" i="3"/>
  <c r="BC158" i="3"/>
  <c r="BC157" i="3"/>
  <c r="BQ174" i="3"/>
  <c r="BQ172" i="3"/>
  <c r="BQ170" i="3"/>
  <c r="BQ168" i="3"/>
  <c r="BQ173" i="3"/>
  <c r="BQ171" i="3"/>
  <c r="BQ169" i="3"/>
  <c r="BQ166" i="3"/>
  <c r="BQ167" i="3"/>
  <c r="BQ165" i="3"/>
  <c r="BQ163" i="3"/>
  <c r="BQ161" i="3"/>
  <c r="BQ164" i="3"/>
  <c r="BQ162" i="3"/>
  <c r="BQ160" i="3"/>
  <c r="BQ158" i="3"/>
  <c r="BQ159" i="3"/>
  <c r="BQ157" i="3"/>
  <c r="BS172" i="3"/>
  <c r="BS170" i="3"/>
  <c r="BS168" i="3"/>
  <c r="BS171" i="3"/>
  <c r="BS169" i="3"/>
  <c r="BS166" i="3"/>
  <c r="BS167" i="3"/>
  <c r="BS165" i="3"/>
  <c r="BS163" i="3"/>
  <c r="BS161" i="3"/>
  <c r="BS164" i="3"/>
  <c r="BS162" i="3"/>
  <c r="BS160" i="3"/>
  <c r="BS158" i="3"/>
  <c r="BS159" i="3"/>
  <c r="BS157" i="3"/>
  <c r="BU170" i="3"/>
  <c r="BU168" i="3"/>
  <c r="BU169" i="3"/>
  <c r="BU166" i="3"/>
  <c r="BU167" i="3"/>
  <c r="BU165" i="3"/>
  <c r="BU163" i="3"/>
  <c r="BU161" i="3"/>
  <c r="BU164" i="3"/>
  <c r="BU162" i="3"/>
  <c r="BU160" i="3"/>
  <c r="BU158" i="3"/>
  <c r="BU159" i="3"/>
  <c r="BU157" i="3"/>
  <c r="BW168" i="3"/>
  <c r="BW166" i="3"/>
  <c r="BW167" i="3"/>
  <c r="BW165" i="3"/>
  <c r="BW163" i="3"/>
  <c r="BW161" i="3"/>
  <c r="BW164" i="3"/>
  <c r="BW162" i="3"/>
  <c r="BW158" i="3"/>
  <c r="BW160" i="3"/>
  <c r="BW159" i="3"/>
  <c r="BW157" i="3"/>
  <c r="CN173" i="3"/>
  <c r="CN172" i="3"/>
  <c r="CN171" i="3"/>
  <c r="CN170" i="3"/>
  <c r="CN169" i="3"/>
  <c r="CN168" i="3"/>
  <c r="CN167" i="3"/>
  <c r="CN166" i="3"/>
  <c r="CN165" i="3"/>
  <c r="CN164" i="3"/>
  <c r="CN163" i="3"/>
  <c r="CN162" i="3"/>
  <c r="CN161" i="3"/>
  <c r="CN160" i="3"/>
  <c r="CN159" i="3"/>
  <c r="CN158" i="3"/>
  <c r="CN157" i="3"/>
  <c r="CP171" i="3"/>
  <c r="CP170" i="3"/>
  <c r="CP169" i="3"/>
  <c r="CP168" i="3"/>
  <c r="CP167" i="3"/>
  <c r="CP166" i="3"/>
  <c r="CP165" i="3"/>
  <c r="CP164" i="3"/>
  <c r="CP163" i="3"/>
  <c r="CP162" i="3"/>
  <c r="CP161" i="3"/>
  <c r="CP159" i="3"/>
  <c r="CP158" i="3"/>
  <c r="CP157" i="3"/>
  <c r="CP160" i="3"/>
  <c r="CR169" i="3"/>
  <c r="CR168" i="3"/>
  <c r="CR167" i="3"/>
  <c r="CR166" i="3"/>
  <c r="CR165" i="3"/>
  <c r="CR164" i="3"/>
  <c r="CR163" i="3"/>
  <c r="CR162" i="3"/>
  <c r="CR161" i="3"/>
  <c r="CR160" i="3"/>
  <c r="CR159" i="3"/>
  <c r="CR158" i="3"/>
  <c r="CR157" i="3"/>
  <c r="DJ173" i="3"/>
  <c r="DJ171" i="3"/>
  <c r="DJ169" i="3"/>
  <c r="DJ172" i="3"/>
  <c r="DJ170" i="3"/>
  <c r="DJ168" i="3"/>
  <c r="DJ167" i="3"/>
  <c r="DJ165" i="3"/>
  <c r="DJ166" i="3"/>
  <c r="DJ164" i="3"/>
  <c r="DJ162" i="3"/>
  <c r="DJ160" i="3"/>
  <c r="DJ163" i="3"/>
  <c r="DJ161" i="3"/>
  <c r="DJ159" i="3"/>
  <c r="DJ157" i="3"/>
  <c r="DJ158" i="3"/>
  <c r="DL171" i="3"/>
  <c r="DL169" i="3"/>
  <c r="DL170" i="3"/>
  <c r="DL168" i="3"/>
  <c r="DL167" i="3"/>
  <c r="DL165" i="3"/>
  <c r="DL166" i="3"/>
  <c r="DL164" i="3"/>
  <c r="DL162" i="3"/>
  <c r="DL160" i="3"/>
  <c r="DL163" i="3"/>
  <c r="DL161" i="3"/>
  <c r="DL159" i="3"/>
  <c r="DL157" i="3"/>
  <c r="DL158" i="3"/>
  <c r="DN169" i="3"/>
  <c r="DN168" i="3"/>
  <c r="DN167" i="3"/>
  <c r="DN165" i="3"/>
  <c r="DN166" i="3"/>
  <c r="DN164" i="3"/>
  <c r="DN162" i="3"/>
  <c r="DN160" i="3"/>
  <c r="DN163" i="3"/>
  <c r="DN161" i="3"/>
  <c r="DN159" i="3"/>
  <c r="DN157" i="3"/>
  <c r="DN158" i="3"/>
  <c r="C155" i="3"/>
  <c r="E155" i="3"/>
  <c r="G155" i="3"/>
  <c r="I155" i="3"/>
  <c r="Z155" i="3"/>
  <c r="AB155" i="3"/>
  <c r="AD155" i="3"/>
  <c r="AV155" i="3"/>
  <c r="AX155" i="3"/>
  <c r="AZ155" i="3"/>
  <c r="BB155" i="3"/>
  <c r="CN155" i="3"/>
  <c r="CP155" i="3"/>
  <c r="CR155" i="3"/>
  <c r="DJ155" i="3"/>
  <c r="DL155" i="3"/>
  <c r="DN155" i="3"/>
  <c r="C156" i="3"/>
  <c r="E156" i="3"/>
  <c r="G156" i="3"/>
  <c r="I156" i="3"/>
  <c r="Y156" i="3"/>
  <c r="AA156" i="3"/>
  <c r="AC156" i="3"/>
  <c r="AE156" i="3"/>
  <c r="AG156" i="3"/>
  <c r="BQ156" i="3"/>
  <c r="BS156" i="3"/>
  <c r="BU156" i="3"/>
  <c r="BW156" i="3"/>
  <c r="CN156" i="3"/>
  <c r="CP156" i="3"/>
  <c r="CR156" i="3"/>
  <c r="C173" i="3"/>
  <c r="C172" i="3"/>
  <c r="C171" i="3"/>
  <c r="C170" i="3"/>
  <c r="C169" i="3"/>
  <c r="C168" i="3"/>
  <c r="C167" i="3"/>
  <c r="C166" i="3"/>
  <c r="C165" i="3"/>
  <c r="C164" i="3"/>
  <c r="C163" i="3"/>
  <c r="C162" i="3"/>
  <c r="C161" i="3"/>
  <c r="C160" i="3"/>
  <c r="C159" i="3"/>
  <c r="C158" i="3"/>
  <c r="E171" i="3"/>
  <c r="E170" i="3"/>
  <c r="E169" i="3"/>
  <c r="E168" i="3"/>
  <c r="E167" i="3"/>
  <c r="E166" i="3"/>
  <c r="E165" i="3"/>
  <c r="E164" i="3"/>
  <c r="E163" i="3"/>
  <c r="E162" i="3"/>
  <c r="E161" i="3"/>
  <c r="E160" i="3"/>
  <c r="E159" i="3"/>
  <c r="E158" i="3"/>
  <c r="G169" i="3"/>
  <c r="G168" i="3"/>
  <c r="G167" i="3"/>
  <c r="G166" i="3"/>
  <c r="G165" i="3"/>
  <c r="G164" i="3"/>
  <c r="G163" i="3"/>
  <c r="G162" i="3"/>
  <c r="G161" i="3"/>
  <c r="G160" i="3"/>
  <c r="G159" i="3"/>
  <c r="G158" i="3"/>
  <c r="I167" i="3"/>
  <c r="I166" i="3"/>
  <c r="I165" i="3"/>
  <c r="I164" i="3"/>
  <c r="I163" i="3"/>
  <c r="I162" i="3"/>
  <c r="I161" i="3"/>
  <c r="I160" i="3"/>
  <c r="I159" i="3"/>
  <c r="I158" i="3"/>
  <c r="Z173" i="3"/>
  <c r="Z171" i="3"/>
  <c r="Z169" i="3"/>
  <c r="Z172" i="3"/>
  <c r="Z170" i="3"/>
  <c r="Z168" i="3"/>
  <c r="Z167" i="3"/>
  <c r="Z165" i="3"/>
  <c r="Z166" i="3"/>
  <c r="Z164" i="3"/>
  <c r="Z162" i="3"/>
  <c r="Z163" i="3"/>
  <c r="Z161" i="3"/>
  <c r="Z159" i="3"/>
  <c r="Z160" i="3"/>
  <c r="Z158" i="3"/>
  <c r="AB171" i="3"/>
  <c r="AB169" i="3"/>
  <c r="AB170" i="3"/>
  <c r="AB168" i="3"/>
  <c r="AB167" i="3"/>
  <c r="AB165" i="3"/>
  <c r="AB166" i="3"/>
  <c r="AB164" i="3"/>
  <c r="AB162" i="3"/>
  <c r="AB163" i="3"/>
  <c r="AB161" i="3"/>
  <c r="AB159" i="3"/>
  <c r="AB160" i="3"/>
  <c r="AB158" i="3"/>
  <c r="AD169" i="3"/>
  <c r="AD168" i="3"/>
  <c r="AD167" i="3"/>
  <c r="AD165" i="3"/>
  <c r="AD166" i="3"/>
  <c r="AD164" i="3"/>
  <c r="AD162" i="3"/>
  <c r="AD163" i="3"/>
  <c r="AD161" i="3"/>
  <c r="AD159" i="3"/>
  <c r="AD160" i="3"/>
  <c r="AD158" i="3"/>
  <c r="AF167" i="3"/>
  <c r="AF165" i="3"/>
  <c r="AF166" i="3"/>
  <c r="AF164" i="3"/>
  <c r="AF162" i="3"/>
  <c r="AF163" i="3"/>
  <c r="AF161" i="3"/>
  <c r="AF159" i="3"/>
  <c r="AF160" i="3"/>
  <c r="AF158" i="3"/>
  <c r="AV173" i="3"/>
  <c r="AV172" i="3"/>
  <c r="AV171" i="3"/>
  <c r="AV170" i="3"/>
  <c r="AV169" i="3"/>
  <c r="AV168" i="3"/>
  <c r="AV167" i="3"/>
  <c r="AV166" i="3"/>
  <c r="AV165" i="3"/>
  <c r="AV164" i="3"/>
  <c r="AV163" i="3"/>
  <c r="AV162" i="3"/>
  <c r="AV161" i="3"/>
  <c r="AV160" i="3"/>
  <c r="AV159" i="3"/>
  <c r="AV158" i="3"/>
  <c r="AV157" i="3"/>
  <c r="AX171" i="3"/>
  <c r="AX170" i="3"/>
  <c r="AX169" i="3"/>
  <c r="AX168" i="3"/>
  <c r="AX167" i="3"/>
  <c r="AX166" i="3"/>
  <c r="AX165" i="3"/>
  <c r="AX164" i="3"/>
  <c r="AX163" i="3"/>
  <c r="AX162" i="3"/>
  <c r="AX161" i="3"/>
  <c r="AX160" i="3"/>
  <c r="AX159" i="3"/>
  <c r="AX158" i="3"/>
  <c r="AX157" i="3"/>
  <c r="AZ169" i="3"/>
  <c r="AZ168" i="3"/>
  <c r="AZ167" i="3"/>
  <c r="AZ166" i="3"/>
  <c r="AZ165" i="3"/>
  <c r="AZ164" i="3"/>
  <c r="AZ163" i="3"/>
  <c r="AZ162" i="3"/>
  <c r="AZ161" i="3"/>
  <c r="AZ160" i="3"/>
  <c r="AZ159" i="3"/>
  <c r="AZ158" i="3"/>
  <c r="AZ157" i="3"/>
  <c r="BB167" i="3"/>
  <c r="BB166" i="3"/>
  <c r="BB165" i="3"/>
  <c r="BB164" i="3"/>
  <c r="BB163" i="3"/>
  <c r="BB162" i="3"/>
  <c r="BB161" i="3"/>
  <c r="BB160" i="3"/>
  <c r="BB159" i="3"/>
  <c r="BB158" i="3"/>
  <c r="BB157" i="3"/>
  <c r="BR173" i="3"/>
  <c r="BR171" i="3"/>
  <c r="BR169" i="3"/>
  <c r="BR172" i="3"/>
  <c r="BR170" i="3"/>
  <c r="BR168" i="3"/>
  <c r="BR167" i="3"/>
  <c r="BR165" i="3"/>
  <c r="BR166" i="3"/>
  <c r="BR164" i="3"/>
  <c r="BR162" i="3"/>
  <c r="BR163" i="3"/>
  <c r="BR161" i="3"/>
  <c r="BR159" i="3"/>
  <c r="BR157" i="3"/>
  <c r="BR160" i="3"/>
  <c r="BR158" i="3"/>
  <c r="BT171" i="3"/>
  <c r="BT169" i="3"/>
  <c r="BT170" i="3"/>
  <c r="BT168" i="3"/>
  <c r="BT167" i="3"/>
  <c r="BT165" i="3"/>
  <c r="BT166" i="3"/>
  <c r="BT164" i="3"/>
  <c r="BT162" i="3"/>
  <c r="BT163" i="3"/>
  <c r="BT161" i="3"/>
  <c r="BT159" i="3"/>
  <c r="BT157" i="3"/>
  <c r="BT160" i="3"/>
  <c r="BT158" i="3"/>
  <c r="BV169" i="3"/>
  <c r="BV168" i="3"/>
  <c r="BV167" i="3"/>
  <c r="BV165" i="3"/>
  <c r="BV166" i="3"/>
  <c r="BV164" i="3"/>
  <c r="BV162" i="3"/>
  <c r="BV160" i="3"/>
  <c r="BV163" i="3"/>
  <c r="BV161" i="3"/>
  <c r="BV159" i="3"/>
  <c r="BV157" i="3"/>
  <c r="BV158" i="3"/>
  <c r="BX167" i="3"/>
  <c r="BY166" i="3"/>
  <c r="BX165" i="3"/>
  <c r="BX166" i="3"/>
  <c r="BY165" i="3"/>
  <c r="BX164" i="3"/>
  <c r="BY163" i="3"/>
  <c r="BX162" i="3"/>
  <c r="BY161" i="3"/>
  <c r="BX160" i="3"/>
  <c r="BY164" i="3"/>
  <c r="BX163" i="3"/>
  <c r="BY162" i="3"/>
  <c r="BX161" i="3"/>
  <c r="BY160" i="3"/>
  <c r="BX159" i="3"/>
  <c r="BY158" i="3"/>
  <c r="BX157" i="3"/>
  <c r="BY159" i="3"/>
  <c r="BX158" i="3"/>
  <c r="BY157" i="3"/>
  <c r="CM174" i="3"/>
  <c r="CM173" i="3"/>
  <c r="CM172" i="3"/>
  <c r="CM171" i="3"/>
  <c r="CM170" i="3"/>
  <c r="CM169" i="3"/>
  <c r="CM168" i="3"/>
  <c r="CM167" i="3"/>
  <c r="CM166" i="3"/>
  <c r="CM165" i="3"/>
  <c r="CM164" i="3"/>
  <c r="CM163" i="3"/>
  <c r="CM162" i="3"/>
  <c r="CM161" i="3"/>
  <c r="CM160" i="3"/>
  <c r="CM159" i="3"/>
  <c r="CM158" i="3"/>
  <c r="CM157" i="3"/>
  <c r="CO172" i="3"/>
  <c r="CO171" i="3"/>
  <c r="CO170" i="3"/>
  <c r="CO169" i="3"/>
  <c r="CO168" i="3"/>
  <c r="CO167" i="3"/>
  <c r="CO166" i="3"/>
  <c r="CO165" i="3"/>
  <c r="CO164" i="3"/>
  <c r="CO163" i="3"/>
  <c r="CO162" i="3"/>
  <c r="CO161" i="3"/>
  <c r="CO160" i="3"/>
  <c r="CO159" i="3"/>
  <c r="CO158" i="3"/>
  <c r="CO157" i="3"/>
  <c r="CQ170" i="3"/>
  <c r="CQ169" i="3"/>
  <c r="CQ168" i="3"/>
  <c r="CQ167" i="3"/>
  <c r="CQ166" i="3"/>
  <c r="CQ165" i="3"/>
  <c r="CQ164" i="3"/>
  <c r="CQ163" i="3"/>
  <c r="CQ162" i="3"/>
  <c r="CQ161" i="3"/>
  <c r="CQ160" i="3"/>
  <c r="CQ159" i="3"/>
  <c r="CQ158" i="3"/>
  <c r="CQ157" i="3"/>
  <c r="CS168" i="3"/>
  <c r="CS167" i="3"/>
  <c r="CS166" i="3"/>
  <c r="CS165" i="3"/>
  <c r="CS164" i="3"/>
  <c r="CS163" i="3"/>
  <c r="CS162" i="3"/>
  <c r="CS161" i="3"/>
  <c r="CS160" i="3"/>
  <c r="CS159" i="3"/>
  <c r="CS158" i="3"/>
  <c r="CS157" i="3"/>
  <c r="DI174" i="3"/>
  <c r="DI172" i="3"/>
  <c r="DI170" i="3"/>
  <c r="DI168" i="3"/>
  <c r="DI173" i="3"/>
  <c r="DI171" i="3"/>
  <c r="DI169" i="3"/>
  <c r="DI166" i="3"/>
  <c r="DI167" i="3"/>
  <c r="DI165" i="3"/>
  <c r="DI163" i="3"/>
  <c r="DI161" i="3"/>
  <c r="DI164" i="3"/>
  <c r="DI162" i="3"/>
  <c r="DI160" i="3"/>
  <c r="DI158" i="3"/>
  <c r="DI159" i="3"/>
  <c r="DI157" i="3"/>
  <c r="DK172" i="3"/>
  <c r="DK170" i="3"/>
  <c r="DK168" i="3"/>
  <c r="DK171" i="3"/>
  <c r="DK169" i="3"/>
  <c r="DK166" i="3"/>
  <c r="DK167" i="3"/>
  <c r="DK165" i="3"/>
  <c r="DK164" i="3"/>
  <c r="DK163" i="3"/>
  <c r="DK161" i="3"/>
  <c r="DK162" i="3"/>
  <c r="DK160" i="3"/>
  <c r="DK158" i="3"/>
  <c r="DK159" i="3"/>
  <c r="DK157" i="3"/>
  <c r="DM170" i="3"/>
  <c r="DM168" i="3"/>
  <c r="DM169" i="3"/>
  <c r="DM166" i="3"/>
  <c r="DM167" i="3"/>
  <c r="DM165" i="3"/>
  <c r="DM163" i="3"/>
  <c r="DM161" i="3"/>
  <c r="DM164" i="3"/>
  <c r="DM162" i="3"/>
  <c r="DM160" i="3"/>
  <c r="DM158" i="3"/>
  <c r="DM159" i="3"/>
  <c r="DM157" i="3"/>
  <c r="DO168" i="3"/>
  <c r="DO167" i="3"/>
  <c r="DO166" i="3"/>
  <c r="DO165" i="3"/>
  <c r="DO164" i="3"/>
  <c r="DO163" i="3"/>
  <c r="DO161" i="3"/>
  <c r="DO162" i="3"/>
  <c r="DO160" i="3"/>
  <c r="DO158" i="3"/>
  <c r="DO159" i="3"/>
  <c r="DO157" i="3"/>
  <c r="B155" i="3"/>
  <c r="D155" i="3"/>
  <c r="F155" i="3"/>
  <c r="H155" i="3"/>
  <c r="J155" i="3"/>
  <c r="Y155" i="3"/>
  <c r="AA155" i="3"/>
  <c r="AC155" i="3"/>
  <c r="AE155" i="3"/>
  <c r="AG155" i="3"/>
  <c r="AU155" i="3"/>
  <c r="AW155" i="3"/>
  <c r="AY155" i="3"/>
  <c r="BA155" i="3"/>
  <c r="BC155" i="3"/>
  <c r="BQ155" i="3"/>
  <c r="BS155" i="3"/>
  <c r="BU155" i="3"/>
  <c r="BW155" i="3"/>
  <c r="BY155" i="3"/>
  <c r="CM155" i="3"/>
  <c r="CO155" i="3"/>
  <c r="CQ155" i="3"/>
  <c r="CS155" i="3"/>
  <c r="DI155" i="3"/>
  <c r="DK155" i="3"/>
  <c r="DM155" i="3"/>
  <c r="DO155" i="3"/>
  <c r="B156" i="3"/>
  <c r="D156" i="3"/>
  <c r="F156" i="3"/>
  <c r="H156" i="3"/>
  <c r="J156" i="3"/>
  <c r="Z156" i="3"/>
  <c r="AB156" i="3"/>
  <c r="AD156" i="3"/>
  <c r="AF156" i="3"/>
  <c r="AU156" i="3"/>
  <c r="AW156" i="3"/>
  <c r="AY156" i="3"/>
  <c r="BA156" i="3"/>
  <c r="BC156" i="3"/>
  <c r="BR156" i="3"/>
  <c r="BT156" i="3"/>
  <c r="BV156" i="3"/>
  <c r="BX156" i="3"/>
  <c r="CM156" i="3"/>
  <c r="CO156" i="3"/>
  <c r="CQ156" i="3"/>
  <c r="CS156" i="3"/>
  <c r="DJ156" i="3"/>
  <c r="DL156" i="3"/>
  <c r="DN156" i="3"/>
  <c r="B157" i="3"/>
  <c r="D157" i="3"/>
  <c r="F157" i="3"/>
  <c r="H157" i="3"/>
  <c r="J157" i="3"/>
  <c r="Y157" i="3"/>
  <c r="AA157" i="3"/>
  <c r="AC157" i="3"/>
  <c r="AF157" i="3"/>
  <c r="CV130" i="3"/>
  <c r="BZ130" i="3"/>
  <c r="BD130" i="3"/>
  <c r="AH130" i="3"/>
  <c r="K130" i="3"/>
  <c r="CV129" i="3"/>
  <c r="BD129" i="3"/>
  <c r="K129" i="3"/>
  <c r="CV128" i="3"/>
  <c r="BZ128" i="3"/>
  <c r="BD128" i="3"/>
  <c r="AH128" i="3"/>
  <c r="K128" i="3"/>
  <c r="CV127" i="3"/>
  <c r="BD127" i="3"/>
  <c r="K127" i="3"/>
  <c r="CV126" i="3"/>
  <c r="BZ126" i="3"/>
  <c r="BD126" i="3"/>
  <c r="AH126" i="3"/>
  <c r="K126" i="3"/>
  <c r="CV125" i="3"/>
  <c r="BZ129" i="3"/>
  <c r="AH129" i="3"/>
  <c r="BZ127" i="3"/>
  <c r="AH127" i="3"/>
  <c r="BZ125" i="3"/>
  <c r="BD125" i="3"/>
  <c r="K125" i="3"/>
  <c r="CV124" i="3"/>
  <c r="BZ124" i="3"/>
  <c r="BD124" i="3"/>
  <c r="AH124" i="3"/>
  <c r="K124" i="3"/>
  <c r="CV123" i="3"/>
  <c r="BD123" i="3"/>
  <c r="K123" i="3"/>
  <c r="CV122" i="3"/>
  <c r="BZ122" i="3"/>
  <c r="BD122" i="3"/>
  <c r="AH122" i="3"/>
  <c r="AH125" i="3"/>
  <c r="BZ123" i="3"/>
  <c r="AH123" i="3"/>
  <c r="K122" i="3"/>
  <c r="CV121" i="3"/>
  <c r="BD121" i="3"/>
  <c r="K121" i="3"/>
  <c r="CV120" i="3"/>
  <c r="BZ121" i="3"/>
  <c r="AH121" i="3"/>
  <c r="CX128" i="3"/>
  <c r="CB128" i="3"/>
  <c r="BF128" i="3"/>
  <c r="AJ128" i="3"/>
  <c r="M128" i="3"/>
  <c r="CX127" i="3"/>
  <c r="BF127" i="3"/>
  <c r="M127" i="3"/>
  <c r="CX126" i="3"/>
  <c r="CB126" i="3"/>
  <c r="BF126" i="3"/>
  <c r="AJ126" i="3"/>
  <c r="M126" i="3"/>
  <c r="CX125" i="3"/>
  <c r="CB127" i="3"/>
  <c r="AJ127" i="3"/>
  <c r="CB125" i="3"/>
  <c r="BF125" i="3"/>
  <c r="M125" i="3"/>
  <c r="CX124" i="3"/>
  <c r="CB124" i="3"/>
  <c r="BF124" i="3"/>
  <c r="AJ124" i="3"/>
  <c r="M124" i="3"/>
  <c r="CX123" i="3"/>
  <c r="BF123" i="3"/>
  <c r="M123" i="3"/>
  <c r="CX122" i="3"/>
  <c r="CB122" i="3"/>
  <c r="BF122" i="3"/>
  <c r="AJ122" i="3"/>
  <c r="AJ125" i="3"/>
  <c r="CB123" i="3"/>
  <c r="AJ123" i="3"/>
  <c r="M122" i="3"/>
  <c r="CX121" i="3"/>
  <c r="BF121" i="3"/>
  <c r="M121" i="3"/>
  <c r="CX120" i="3"/>
  <c r="CB121" i="3"/>
  <c r="AJ121" i="3"/>
  <c r="CZ126" i="3"/>
  <c r="CD126" i="3"/>
  <c r="BH126" i="3"/>
  <c r="AL126" i="3"/>
  <c r="O126" i="3"/>
  <c r="CZ125" i="3"/>
  <c r="CD125" i="3"/>
  <c r="BH125" i="3"/>
  <c r="O125" i="3"/>
  <c r="CZ124" i="3"/>
  <c r="CD124" i="3"/>
  <c r="BH124" i="3"/>
  <c r="AL124" i="3"/>
  <c r="O124" i="3"/>
  <c r="CZ123" i="3"/>
  <c r="BH123" i="3"/>
  <c r="O123" i="3"/>
  <c r="CZ122" i="3"/>
  <c r="CD122" i="3"/>
  <c r="BH122" i="3"/>
  <c r="AL122" i="3"/>
  <c r="AL125" i="3"/>
  <c r="CD123" i="3"/>
  <c r="AL123" i="3"/>
  <c r="O122" i="3"/>
  <c r="CZ121" i="3"/>
  <c r="BH121" i="3"/>
  <c r="O121" i="3"/>
  <c r="CZ120" i="3"/>
  <c r="CD121" i="3"/>
  <c r="AL121" i="3"/>
  <c r="DB124" i="3"/>
  <c r="CF124" i="3"/>
  <c r="BJ124" i="3"/>
  <c r="AN124" i="3"/>
  <c r="Q124" i="3"/>
  <c r="DB123" i="3"/>
  <c r="BJ123" i="3"/>
  <c r="Q123" i="3"/>
  <c r="DB122" i="3"/>
  <c r="CF122" i="3"/>
  <c r="BJ122" i="3"/>
  <c r="AN122" i="3"/>
  <c r="CF123" i="3"/>
  <c r="AN123" i="3"/>
  <c r="Q122" i="3"/>
  <c r="DB121" i="3"/>
  <c r="BJ121" i="3"/>
  <c r="Q121" i="3"/>
  <c r="DB120" i="3"/>
  <c r="CF121" i="3"/>
  <c r="AN121" i="3"/>
  <c r="DD122" i="3"/>
  <c r="CH122" i="3"/>
  <c r="BL122" i="3"/>
  <c r="AP122" i="3"/>
  <c r="DD121" i="3"/>
  <c r="BL121" i="3"/>
  <c r="S121" i="3"/>
  <c r="DD120" i="3"/>
  <c r="S122" i="3"/>
  <c r="CH121" i="3"/>
  <c r="AP121" i="3"/>
  <c r="DF120" i="3"/>
  <c r="EB120" i="3"/>
  <c r="CT132" i="3"/>
  <c r="CT131" i="3"/>
  <c r="CT130" i="3"/>
  <c r="CU131" i="3"/>
  <c r="CU130" i="3"/>
  <c r="CT129" i="3"/>
  <c r="CT128" i="3"/>
  <c r="CT127" i="3"/>
  <c r="CT126" i="3"/>
  <c r="CT125" i="3"/>
  <c r="CU129" i="3"/>
  <c r="CU128" i="3"/>
  <c r="CU127" i="3"/>
  <c r="CU126" i="3"/>
  <c r="CU125" i="3"/>
  <c r="CT124" i="3"/>
  <c r="CT123" i="3"/>
  <c r="CT122" i="3"/>
  <c r="CU124" i="3"/>
  <c r="CU123" i="3"/>
  <c r="CU122" i="3"/>
  <c r="CT121" i="3"/>
  <c r="CU121" i="3"/>
  <c r="CU120" i="3"/>
  <c r="CA129" i="3"/>
  <c r="AI129" i="3"/>
  <c r="CA127" i="3"/>
  <c r="AI127" i="3"/>
  <c r="CW129" i="3"/>
  <c r="BE129" i="3"/>
  <c r="L129" i="3"/>
  <c r="CW128" i="3"/>
  <c r="CA128" i="3"/>
  <c r="BE128" i="3"/>
  <c r="AI128" i="3"/>
  <c r="L128" i="3"/>
  <c r="CW127" i="3"/>
  <c r="BE127" i="3"/>
  <c r="L127" i="3"/>
  <c r="CW126" i="3"/>
  <c r="CA126" i="3"/>
  <c r="BE126" i="3"/>
  <c r="AI126" i="3"/>
  <c r="L126" i="3"/>
  <c r="CW125" i="3"/>
  <c r="AI125" i="3"/>
  <c r="CA123" i="3"/>
  <c r="AI123" i="3"/>
  <c r="CA125" i="3"/>
  <c r="BE125" i="3"/>
  <c r="L125" i="3"/>
  <c r="CW124" i="3"/>
  <c r="CA124" i="3"/>
  <c r="BE124" i="3"/>
  <c r="AI124" i="3"/>
  <c r="L124" i="3"/>
  <c r="CW123" i="3"/>
  <c r="BE123" i="3"/>
  <c r="L123" i="3"/>
  <c r="CW122" i="3"/>
  <c r="CA122" i="3"/>
  <c r="BE122" i="3"/>
  <c r="AI122" i="3"/>
  <c r="CA121" i="3"/>
  <c r="AI121" i="3"/>
  <c r="L122" i="3"/>
  <c r="CW121" i="3"/>
  <c r="BE121" i="3"/>
  <c r="L121" i="3"/>
  <c r="CW120" i="3"/>
  <c r="CC127" i="3"/>
  <c r="AK127" i="3"/>
  <c r="CY127" i="3"/>
  <c r="BG127" i="3"/>
  <c r="N127" i="3"/>
  <c r="CY126" i="3"/>
  <c r="CC126" i="3"/>
  <c r="BG126" i="3"/>
  <c r="AK126" i="3"/>
  <c r="N126" i="3"/>
  <c r="CY125" i="3"/>
  <c r="CC125" i="3"/>
  <c r="AK125" i="3"/>
  <c r="CC123" i="3"/>
  <c r="AK123" i="3"/>
  <c r="BG125" i="3"/>
  <c r="N125" i="3"/>
  <c r="CY124" i="3"/>
  <c r="CC124" i="3"/>
  <c r="BG124" i="3"/>
  <c r="AK124" i="3"/>
  <c r="N124" i="3"/>
  <c r="CY123" i="3"/>
  <c r="BG123" i="3"/>
  <c r="N123" i="3"/>
  <c r="CY122" i="3"/>
  <c r="CC122" i="3"/>
  <c r="BG122" i="3"/>
  <c r="AK122" i="3"/>
  <c r="CC121" i="3"/>
  <c r="AK121" i="3"/>
  <c r="N122" i="3"/>
  <c r="CY121" i="3"/>
  <c r="BG121" i="3"/>
  <c r="N121" i="3"/>
  <c r="CY120" i="3"/>
  <c r="CE125" i="3"/>
  <c r="DA125" i="3"/>
  <c r="AM125" i="3"/>
  <c r="CE123" i="3"/>
  <c r="AM123" i="3"/>
  <c r="BI125" i="3"/>
  <c r="P125" i="3"/>
  <c r="DA124" i="3"/>
  <c r="CE124" i="3"/>
  <c r="BI124" i="3"/>
  <c r="AM124" i="3"/>
  <c r="P124" i="3"/>
  <c r="DA123" i="3"/>
  <c r="BI123" i="3"/>
  <c r="P123" i="3"/>
  <c r="DA122" i="3"/>
  <c r="CE122" i="3"/>
  <c r="BI122" i="3"/>
  <c r="AM122" i="3"/>
  <c r="CE121" i="3"/>
  <c r="AM121" i="3"/>
  <c r="P122" i="3"/>
  <c r="DA121" i="3"/>
  <c r="BI121" i="3"/>
  <c r="P121" i="3"/>
  <c r="DA120" i="3"/>
  <c r="CG123" i="3"/>
  <c r="AO123" i="3"/>
  <c r="DC123" i="3"/>
  <c r="BK123" i="3"/>
  <c r="R123" i="3"/>
  <c r="DC122" i="3"/>
  <c r="CG122" i="3"/>
  <c r="BK122" i="3"/>
  <c r="AO122" i="3"/>
  <c r="R122" i="3"/>
  <c r="CG121" i="3"/>
  <c r="AO121" i="3"/>
  <c r="DC121" i="3"/>
  <c r="BK121" i="3"/>
  <c r="R121" i="3"/>
  <c r="DC120" i="3"/>
  <c r="CI121" i="3"/>
  <c r="AQ121" i="3"/>
  <c r="DE121" i="3"/>
  <c r="BM121" i="3"/>
  <c r="T121" i="3"/>
  <c r="DE120" i="3"/>
  <c r="C138" i="3"/>
  <c r="C137" i="3"/>
  <c r="C136" i="3"/>
  <c r="C135" i="3"/>
  <c r="C134" i="3"/>
  <c r="C133" i="3"/>
  <c r="C132" i="3"/>
  <c r="C131" i="3"/>
  <c r="C130" i="3"/>
  <c r="C129" i="3"/>
  <c r="C128" i="3"/>
  <c r="C127" i="3"/>
  <c r="C126" i="3"/>
  <c r="C125" i="3"/>
  <c r="C124" i="3"/>
  <c r="C123" i="3"/>
  <c r="E136" i="3"/>
  <c r="E135" i="3"/>
  <c r="E134" i="3"/>
  <c r="E133" i="3"/>
  <c r="E132" i="3"/>
  <c r="E131" i="3"/>
  <c r="E129" i="3"/>
  <c r="E128" i="3"/>
  <c r="E127" i="3"/>
  <c r="E126" i="3"/>
  <c r="E130" i="3"/>
  <c r="E125" i="3"/>
  <c r="E124" i="3"/>
  <c r="E123" i="3"/>
  <c r="G134" i="3"/>
  <c r="G133" i="3"/>
  <c r="G132" i="3"/>
  <c r="G131" i="3"/>
  <c r="G130" i="3"/>
  <c r="G129" i="3"/>
  <c r="G128" i="3"/>
  <c r="G127" i="3"/>
  <c r="G126" i="3"/>
  <c r="G125" i="3"/>
  <c r="G124" i="3"/>
  <c r="G123" i="3"/>
  <c r="I132" i="3"/>
  <c r="I131" i="3"/>
  <c r="I129" i="3"/>
  <c r="I128" i="3"/>
  <c r="I127" i="3"/>
  <c r="I126" i="3"/>
  <c r="I130" i="3"/>
  <c r="I125" i="3"/>
  <c r="I124" i="3"/>
  <c r="I123" i="3"/>
  <c r="Z138" i="3"/>
  <c r="Z136" i="3"/>
  <c r="Z134" i="3"/>
  <c r="Z137" i="3"/>
  <c r="Z135" i="3"/>
  <c r="Z133" i="3"/>
  <c r="Z132" i="3"/>
  <c r="Z130" i="3"/>
  <c r="Z131" i="3"/>
  <c r="Z128" i="3"/>
  <c r="Z126" i="3"/>
  <c r="Z129" i="3"/>
  <c r="Z127" i="3"/>
  <c r="Z124" i="3"/>
  <c r="Z125" i="3"/>
  <c r="Z123" i="3"/>
  <c r="AB136" i="3"/>
  <c r="AB134" i="3"/>
  <c r="AB135" i="3"/>
  <c r="AB133" i="3"/>
  <c r="AB132" i="3"/>
  <c r="AB130" i="3"/>
  <c r="AB131" i="3"/>
  <c r="AB128" i="3"/>
  <c r="AB126" i="3"/>
  <c r="AB129" i="3"/>
  <c r="AB127" i="3"/>
  <c r="AB124" i="3"/>
  <c r="AB122" i="3"/>
  <c r="AB125" i="3"/>
  <c r="AB123" i="3"/>
  <c r="AD134" i="3"/>
  <c r="AD133" i="3"/>
  <c r="AD132" i="3"/>
  <c r="AD130" i="3"/>
  <c r="AD131" i="3"/>
  <c r="AD128" i="3"/>
  <c r="AD126" i="3"/>
  <c r="AD129" i="3"/>
  <c r="AD127" i="3"/>
  <c r="AD124" i="3"/>
  <c r="AD122" i="3"/>
  <c r="AD125" i="3"/>
  <c r="AD123" i="3"/>
  <c r="AF132" i="3"/>
  <c r="AF130" i="3"/>
  <c r="AF131" i="3"/>
  <c r="AF128" i="3"/>
  <c r="AF126" i="3"/>
  <c r="AF129" i="3"/>
  <c r="AF127" i="3"/>
  <c r="AF124" i="3"/>
  <c r="AF122" i="3"/>
  <c r="AF125" i="3"/>
  <c r="AF123" i="3"/>
  <c r="AV138" i="3"/>
  <c r="AV137" i="3"/>
  <c r="AV136" i="3"/>
  <c r="AV135" i="3"/>
  <c r="AV134" i="3"/>
  <c r="AV133" i="3"/>
  <c r="AV132" i="3"/>
  <c r="AV131" i="3"/>
  <c r="AV130" i="3"/>
  <c r="AV129" i="3"/>
  <c r="AV128" i="3"/>
  <c r="AV127" i="3"/>
  <c r="AV126" i="3"/>
  <c r="AV125" i="3"/>
  <c r="AV124" i="3"/>
  <c r="AV123" i="3"/>
  <c r="AV122" i="3"/>
  <c r="AX136" i="3"/>
  <c r="AX135" i="3"/>
  <c r="AX134" i="3"/>
  <c r="AX133" i="3"/>
  <c r="AX132" i="3"/>
  <c r="AX131" i="3"/>
  <c r="AX130" i="3"/>
  <c r="AX129" i="3"/>
  <c r="AX128" i="3"/>
  <c r="AX127" i="3"/>
  <c r="AX126" i="3"/>
  <c r="AX125" i="3"/>
  <c r="AX124" i="3"/>
  <c r="AX123" i="3"/>
  <c r="AX122" i="3"/>
  <c r="AZ134" i="3"/>
  <c r="AZ133" i="3"/>
  <c r="AZ132" i="3"/>
  <c r="AZ131" i="3"/>
  <c r="AZ130" i="3"/>
  <c r="AZ129" i="3"/>
  <c r="AZ128" i="3"/>
  <c r="AZ127" i="3"/>
  <c r="AZ126" i="3"/>
  <c r="AZ125" i="3"/>
  <c r="AZ124" i="3"/>
  <c r="AZ123" i="3"/>
  <c r="AZ122" i="3"/>
  <c r="BB132" i="3"/>
  <c r="BB131" i="3"/>
  <c r="BB130" i="3"/>
  <c r="BB129" i="3"/>
  <c r="BB128" i="3"/>
  <c r="BB127" i="3"/>
  <c r="BB126" i="3"/>
  <c r="BB125" i="3"/>
  <c r="BB124" i="3"/>
  <c r="BB123" i="3"/>
  <c r="BB122" i="3"/>
  <c r="BR138" i="3"/>
  <c r="BR136" i="3"/>
  <c r="BR134" i="3"/>
  <c r="BR137" i="3"/>
  <c r="BR135" i="3"/>
  <c r="BR133" i="3"/>
  <c r="BR132" i="3"/>
  <c r="BR130" i="3"/>
  <c r="BR131" i="3"/>
  <c r="BR128" i="3"/>
  <c r="BR126" i="3"/>
  <c r="BR129" i="3"/>
  <c r="BR127" i="3"/>
  <c r="BR124" i="3"/>
  <c r="BR122" i="3"/>
  <c r="BR125" i="3"/>
  <c r="BR123" i="3"/>
  <c r="BT136" i="3"/>
  <c r="BT134" i="3"/>
  <c r="BT135" i="3"/>
  <c r="BT133" i="3"/>
  <c r="BT132" i="3"/>
  <c r="BT130" i="3"/>
  <c r="BT131" i="3"/>
  <c r="BT128" i="3"/>
  <c r="BT126" i="3"/>
  <c r="BT129" i="3"/>
  <c r="BT127" i="3"/>
  <c r="BT124" i="3"/>
  <c r="BT122" i="3"/>
  <c r="BT125" i="3"/>
  <c r="BT123" i="3"/>
  <c r="BV134" i="3"/>
  <c r="BV133" i="3"/>
  <c r="BV132" i="3"/>
  <c r="BV130" i="3"/>
  <c r="BV131" i="3"/>
  <c r="BV128" i="3"/>
  <c r="BV126" i="3"/>
  <c r="BV129" i="3"/>
  <c r="BV127" i="3"/>
  <c r="BV125" i="3"/>
  <c r="BV124" i="3"/>
  <c r="BV122" i="3"/>
  <c r="BV123" i="3"/>
  <c r="BX132" i="3"/>
  <c r="BY131" i="3"/>
  <c r="BX130" i="3"/>
  <c r="BX131" i="3"/>
  <c r="BY130" i="3"/>
  <c r="BY129" i="3"/>
  <c r="BX128" i="3"/>
  <c r="BY127" i="3"/>
  <c r="BX126" i="3"/>
  <c r="BX129" i="3"/>
  <c r="BY128" i="3"/>
  <c r="BX127" i="3"/>
  <c r="BY126" i="3"/>
  <c r="BX125" i="3"/>
  <c r="BY125" i="3"/>
  <c r="BX124" i="3"/>
  <c r="BY123" i="3"/>
  <c r="BX122" i="3"/>
  <c r="BY124" i="3"/>
  <c r="BX123" i="3"/>
  <c r="BY122" i="3"/>
  <c r="CM139" i="3"/>
  <c r="CM138" i="3"/>
  <c r="CM137" i="3"/>
  <c r="CM136" i="3"/>
  <c r="CM135" i="3"/>
  <c r="CM134" i="3"/>
  <c r="CM133" i="3"/>
  <c r="CM132" i="3"/>
  <c r="CM131" i="3"/>
  <c r="CM130" i="3"/>
  <c r="CM129" i="3"/>
  <c r="CM128" i="3"/>
  <c r="CM127" i="3"/>
  <c r="CM126" i="3"/>
  <c r="CM125" i="3"/>
  <c r="CM124" i="3"/>
  <c r="CM123" i="3"/>
  <c r="CM122" i="3"/>
  <c r="CO137" i="3"/>
  <c r="CO136" i="3"/>
  <c r="CO135" i="3"/>
  <c r="CO134" i="3"/>
  <c r="CO133" i="3"/>
  <c r="CO132" i="3"/>
  <c r="CO131" i="3"/>
  <c r="CO130" i="3"/>
  <c r="CO129" i="3"/>
  <c r="CO128" i="3"/>
  <c r="CO127" i="3"/>
  <c r="CO126" i="3"/>
  <c r="CO125" i="3"/>
  <c r="CO124" i="3"/>
  <c r="CO123" i="3"/>
  <c r="CO122" i="3"/>
  <c r="CQ135" i="3"/>
  <c r="CQ134" i="3"/>
  <c r="CQ133" i="3"/>
  <c r="CQ132" i="3"/>
  <c r="CQ131" i="3"/>
  <c r="CQ130" i="3"/>
  <c r="CQ129" i="3"/>
  <c r="CQ128" i="3"/>
  <c r="CQ127" i="3"/>
  <c r="CQ126" i="3"/>
  <c r="CQ125" i="3"/>
  <c r="CQ124" i="3"/>
  <c r="CQ123" i="3"/>
  <c r="CQ122" i="3"/>
  <c r="CS133" i="3"/>
  <c r="CS132" i="3"/>
  <c r="CS131" i="3"/>
  <c r="CS130" i="3"/>
  <c r="CS129" i="3"/>
  <c r="CS128" i="3"/>
  <c r="CS127" i="3"/>
  <c r="CS126" i="3"/>
  <c r="CS125" i="3"/>
  <c r="CS124" i="3"/>
  <c r="CS123" i="3"/>
  <c r="CS122" i="3"/>
  <c r="DI139" i="3"/>
  <c r="DI137" i="3"/>
  <c r="DI135" i="3"/>
  <c r="DI133" i="3"/>
  <c r="DI138" i="3"/>
  <c r="DI136" i="3"/>
  <c r="DI134" i="3"/>
  <c r="DI131" i="3"/>
  <c r="DI132" i="3"/>
  <c r="DI130" i="3"/>
  <c r="DI129" i="3"/>
  <c r="DI127" i="3"/>
  <c r="DI125" i="3"/>
  <c r="DI128" i="3"/>
  <c r="DI126" i="3"/>
  <c r="DI123" i="3"/>
  <c r="DI124" i="3"/>
  <c r="DI122" i="3"/>
  <c r="DK137" i="3"/>
  <c r="DK135" i="3"/>
  <c r="DK133" i="3"/>
  <c r="DK136" i="3"/>
  <c r="DK134" i="3"/>
  <c r="DK131" i="3"/>
  <c r="DK132" i="3"/>
  <c r="DK130" i="3"/>
  <c r="DK127" i="3"/>
  <c r="DK125" i="3"/>
  <c r="DK129" i="3"/>
  <c r="DK128" i="3"/>
  <c r="DK126" i="3"/>
  <c r="DK123" i="3"/>
  <c r="DK124" i="3"/>
  <c r="DK122" i="3"/>
  <c r="DM135" i="3"/>
  <c r="DM133" i="3"/>
  <c r="DM134" i="3"/>
  <c r="DM131" i="3"/>
  <c r="DM132" i="3"/>
  <c r="DM130" i="3"/>
  <c r="DM129" i="3"/>
  <c r="DM127" i="3"/>
  <c r="DM125" i="3"/>
  <c r="DM128" i="3"/>
  <c r="DM126" i="3"/>
  <c r="DM123" i="3"/>
  <c r="DM124" i="3"/>
  <c r="DM122" i="3"/>
  <c r="DO133" i="3"/>
  <c r="DO132" i="3"/>
  <c r="DO131" i="3"/>
  <c r="DO130" i="3"/>
  <c r="DO127" i="3"/>
  <c r="DO125" i="3"/>
  <c r="DO129" i="3"/>
  <c r="DO128" i="3"/>
  <c r="DO126" i="3"/>
  <c r="DO123" i="3"/>
  <c r="DO124" i="3"/>
  <c r="DO122" i="3"/>
  <c r="B120" i="3"/>
  <c r="D120" i="3"/>
  <c r="F120" i="3"/>
  <c r="H120" i="3"/>
  <c r="J120" i="3"/>
  <c r="AU120" i="3"/>
  <c r="AW120" i="3"/>
  <c r="AY120" i="3"/>
  <c r="BA120" i="3"/>
  <c r="BC120" i="3"/>
  <c r="BY120" i="3"/>
  <c r="CM120" i="3"/>
  <c r="CO120" i="3"/>
  <c r="CQ120" i="3"/>
  <c r="CS120" i="3"/>
  <c r="DI120" i="3"/>
  <c r="DK120" i="3"/>
  <c r="DM120" i="3"/>
  <c r="DO120" i="3"/>
  <c r="B121" i="3"/>
  <c r="D121" i="3"/>
  <c r="F121" i="3"/>
  <c r="H121" i="3"/>
  <c r="J121" i="3"/>
  <c r="Z121" i="3"/>
  <c r="AB121" i="3"/>
  <c r="AD121" i="3"/>
  <c r="AF121" i="3"/>
  <c r="BR121" i="3"/>
  <c r="BT121" i="3"/>
  <c r="BV121" i="3"/>
  <c r="BX121" i="3"/>
  <c r="CM121" i="3"/>
  <c r="CO121" i="3"/>
  <c r="CQ121" i="3"/>
  <c r="CS121" i="3"/>
  <c r="B139" i="3"/>
  <c r="B138" i="3"/>
  <c r="B137" i="3"/>
  <c r="B136" i="3"/>
  <c r="B135" i="3"/>
  <c r="B134" i="3"/>
  <c r="B133" i="3"/>
  <c r="B132" i="3"/>
  <c r="B131" i="3"/>
  <c r="B130" i="3"/>
  <c r="B129" i="3"/>
  <c r="B128" i="3"/>
  <c r="B127" i="3"/>
  <c r="B126" i="3"/>
  <c r="B125" i="3"/>
  <c r="B124" i="3"/>
  <c r="B123" i="3"/>
  <c r="D137" i="3"/>
  <c r="D136" i="3"/>
  <c r="D135" i="3"/>
  <c r="D134" i="3"/>
  <c r="D133" i="3"/>
  <c r="D132" i="3"/>
  <c r="D131" i="3"/>
  <c r="D130" i="3"/>
  <c r="D129" i="3"/>
  <c r="D128" i="3"/>
  <c r="D127" i="3"/>
  <c r="D126" i="3"/>
  <c r="D125" i="3"/>
  <c r="D124" i="3"/>
  <c r="D123" i="3"/>
  <c r="F135" i="3"/>
  <c r="F134" i="3"/>
  <c r="F133" i="3"/>
  <c r="F132" i="3"/>
  <c r="F131" i="3"/>
  <c r="F130" i="3"/>
  <c r="F129" i="3"/>
  <c r="F128" i="3"/>
  <c r="F127" i="3"/>
  <c r="F126" i="3"/>
  <c r="F125" i="3"/>
  <c r="F124" i="3"/>
  <c r="F123" i="3"/>
  <c r="H133" i="3"/>
  <c r="H132" i="3"/>
  <c r="H131" i="3"/>
  <c r="H130" i="3"/>
  <c r="H129" i="3"/>
  <c r="H128" i="3"/>
  <c r="H127" i="3"/>
  <c r="H126" i="3"/>
  <c r="H125" i="3"/>
  <c r="H124" i="3"/>
  <c r="H123" i="3"/>
  <c r="J131" i="3"/>
  <c r="J130" i="3"/>
  <c r="J129" i="3"/>
  <c r="J128" i="3"/>
  <c r="J127" i="3"/>
  <c r="J126" i="3"/>
  <c r="J125" i="3"/>
  <c r="J124" i="3"/>
  <c r="J123" i="3"/>
  <c r="Y139" i="3"/>
  <c r="Y137" i="3"/>
  <c r="Y135" i="3"/>
  <c r="Y133" i="3"/>
  <c r="Y138" i="3"/>
  <c r="Y136" i="3"/>
  <c r="Y134" i="3"/>
  <c r="Y131" i="3"/>
  <c r="Y132" i="3"/>
  <c r="Y130" i="3"/>
  <c r="Y129" i="3"/>
  <c r="Y127" i="3"/>
  <c r="Y128" i="3"/>
  <c r="Y126" i="3"/>
  <c r="Y125" i="3"/>
  <c r="Y123" i="3"/>
  <c r="Y124" i="3"/>
  <c r="Y122" i="3"/>
  <c r="AA137" i="3"/>
  <c r="AA135" i="3"/>
  <c r="AA133" i="3"/>
  <c r="AA136" i="3"/>
  <c r="AA134" i="3"/>
  <c r="AA131" i="3"/>
  <c r="AA132" i="3"/>
  <c r="AA130" i="3"/>
  <c r="AA129" i="3"/>
  <c r="AA127" i="3"/>
  <c r="AA128" i="3"/>
  <c r="AA126" i="3"/>
  <c r="AA125" i="3"/>
  <c r="AA123" i="3"/>
  <c r="AA124" i="3"/>
  <c r="AC135" i="3"/>
  <c r="AC133" i="3"/>
  <c r="AC134" i="3"/>
  <c r="AC131" i="3"/>
  <c r="AC132" i="3"/>
  <c r="AC130" i="3"/>
  <c r="AC129" i="3"/>
  <c r="AC127" i="3"/>
  <c r="AC128" i="3"/>
  <c r="AC126" i="3"/>
  <c r="AC125" i="3"/>
  <c r="AC123" i="3"/>
  <c r="AC124" i="3"/>
  <c r="AC122" i="3"/>
  <c r="AE133" i="3"/>
  <c r="AE131" i="3"/>
  <c r="AE132" i="3"/>
  <c r="AE130" i="3"/>
  <c r="AE129" i="3"/>
  <c r="AE127" i="3"/>
  <c r="AE128" i="3"/>
  <c r="AE126" i="3"/>
  <c r="AE125" i="3"/>
  <c r="AE123" i="3"/>
  <c r="AE124" i="3"/>
  <c r="AE122" i="3"/>
  <c r="AG131" i="3"/>
  <c r="AG130" i="3"/>
  <c r="AG129" i="3"/>
  <c r="AG127" i="3"/>
  <c r="AG128" i="3"/>
  <c r="AG126" i="3"/>
  <c r="AG125" i="3"/>
  <c r="AG123" i="3"/>
  <c r="AG124" i="3"/>
  <c r="AG122" i="3"/>
  <c r="AU139" i="3"/>
  <c r="AU138" i="3"/>
  <c r="AU137" i="3"/>
  <c r="AU136" i="3"/>
  <c r="AU135" i="3"/>
  <c r="AU134" i="3"/>
  <c r="AU133" i="3"/>
  <c r="AU132" i="3"/>
  <c r="AU131" i="3"/>
  <c r="AU130" i="3"/>
  <c r="AU129" i="3"/>
  <c r="AU128" i="3"/>
  <c r="AU127" i="3"/>
  <c r="AU126" i="3"/>
  <c r="AU125" i="3"/>
  <c r="AU124" i="3"/>
  <c r="AU123" i="3"/>
  <c r="AU122" i="3"/>
  <c r="AW137" i="3"/>
  <c r="AW136" i="3"/>
  <c r="AW135" i="3"/>
  <c r="AW134" i="3"/>
  <c r="AW133" i="3"/>
  <c r="AW132" i="3"/>
  <c r="AW131" i="3"/>
  <c r="AW130" i="3"/>
  <c r="AW129" i="3"/>
  <c r="AW128" i="3"/>
  <c r="AW127" i="3"/>
  <c r="AW126" i="3"/>
  <c r="AW125" i="3"/>
  <c r="AW124" i="3"/>
  <c r="AW123" i="3"/>
  <c r="AW122" i="3"/>
  <c r="AY135" i="3"/>
  <c r="AY134" i="3"/>
  <c r="AY133" i="3"/>
  <c r="AY132" i="3"/>
  <c r="AY131" i="3"/>
  <c r="AY130" i="3"/>
  <c r="AY129" i="3"/>
  <c r="AY128" i="3"/>
  <c r="AY127" i="3"/>
  <c r="AY126" i="3"/>
  <c r="AY125" i="3"/>
  <c r="AY124" i="3"/>
  <c r="AY123" i="3"/>
  <c r="AY122" i="3"/>
  <c r="BA133" i="3"/>
  <c r="BA132" i="3"/>
  <c r="BA131" i="3"/>
  <c r="BA130" i="3"/>
  <c r="BA129" i="3"/>
  <c r="BA128" i="3"/>
  <c r="BA127" i="3"/>
  <c r="BA126" i="3"/>
  <c r="BA125" i="3"/>
  <c r="BA124" i="3"/>
  <c r="BA123" i="3"/>
  <c r="BA122" i="3"/>
  <c r="BC131" i="3"/>
  <c r="BC130" i="3"/>
  <c r="BC129" i="3"/>
  <c r="BC128" i="3"/>
  <c r="BC127" i="3"/>
  <c r="BC126" i="3"/>
  <c r="BC125" i="3"/>
  <c r="BC124" i="3"/>
  <c r="BC123" i="3"/>
  <c r="BC122" i="3"/>
  <c r="BQ139" i="3"/>
  <c r="BQ137" i="3"/>
  <c r="BQ135" i="3"/>
  <c r="BQ133" i="3"/>
  <c r="BQ138" i="3"/>
  <c r="BQ136" i="3"/>
  <c r="BQ134" i="3"/>
  <c r="BQ131" i="3"/>
  <c r="BQ132" i="3"/>
  <c r="BQ130" i="3"/>
  <c r="BQ129" i="3"/>
  <c r="BQ127" i="3"/>
  <c r="BQ128" i="3"/>
  <c r="BQ126" i="3"/>
  <c r="BQ125" i="3"/>
  <c r="BQ123" i="3"/>
  <c r="BQ124" i="3"/>
  <c r="BQ122" i="3"/>
  <c r="BS137" i="3"/>
  <c r="BS135" i="3"/>
  <c r="BS133" i="3"/>
  <c r="BS136" i="3"/>
  <c r="BS134" i="3"/>
  <c r="BS131" i="3"/>
  <c r="BS132" i="3"/>
  <c r="BS130" i="3"/>
  <c r="BS129" i="3"/>
  <c r="BS127" i="3"/>
  <c r="BS128" i="3"/>
  <c r="BS126" i="3"/>
  <c r="BS125" i="3"/>
  <c r="BS123" i="3"/>
  <c r="BS124" i="3"/>
  <c r="BS122" i="3"/>
  <c r="BU135" i="3"/>
  <c r="BU133" i="3"/>
  <c r="BU134" i="3"/>
  <c r="BU131" i="3"/>
  <c r="BU132" i="3"/>
  <c r="BU130" i="3"/>
  <c r="BU129" i="3"/>
  <c r="BU127" i="3"/>
  <c r="BU128" i="3"/>
  <c r="BU126" i="3"/>
  <c r="BU125" i="3"/>
  <c r="BU123" i="3"/>
  <c r="BU124" i="3"/>
  <c r="BU122" i="3"/>
  <c r="BW133" i="3"/>
  <c r="BW131" i="3"/>
  <c r="BW132" i="3"/>
  <c r="BW130" i="3"/>
  <c r="BW129" i="3"/>
  <c r="BW127" i="3"/>
  <c r="BW128" i="3"/>
  <c r="BW126" i="3"/>
  <c r="BW123" i="3"/>
  <c r="BW125" i="3"/>
  <c r="BW124" i="3"/>
  <c r="BW122" i="3"/>
  <c r="CN138" i="3"/>
  <c r="CN137" i="3"/>
  <c r="CN136" i="3"/>
  <c r="CN135" i="3"/>
  <c r="CN134" i="3"/>
  <c r="CN133" i="3"/>
  <c r="CN132" i="3"/>
  <c r="CN131" i="3"/>
  <c r="CN130" i="3"/>
  <c r="CN129" i="3"/>
  <c r="CN128" i="3"/>
  <c r="CN127" i="3"/>
  <c r="CN126" i="3"/>
  <c r="CN125" i="3"/>
  <c r="CN124" i="3"/>
  <c r="CN123" i="3"/>
  <c r="CN122" i="3"/>
  <c r="CP136" i="3"/>
  <c r="CP135" i="3"/>
  <c r="CP134" i="3"/>
  <c r="CP133" i="3"/>
  <c r="CP132" i="3"/>
  <c r="CP131" i="3"/>
  <c r="CP130" i="3"/>
  <c r="CP129" i="3"/>
  <c r="CP128" i="3"/>
  <c r="CP127" i="3"/>
  <c r="CP126" i="3"/>
  <c r="CP125" i="3"/>
  <c r="CP124" i="3"/>
  <c r="CP123" i="3"/>
  <c r="CP122" i="3"/>
  <c r="CR134" i="3"/>
  <c r="CR133" i="3"/>
  <c r="CR132" i="3"/>
  <c r="CR131" i="3"/>
  <c r="CR130" i="3"/>
  <c r="CR129" i="3"/>
  <c r="CR128" i="3"/>
  <c r="CR127" i="3"/>
  <c r="CR126" i="3"/>
  <c r="CR125" i="3"/>
  <c r="CR124" i="3"/>
  <c r="CR123" i="3"/>
  <c r="CR122" i="3"/>
  <c r="DJ138" i="3"/>
  <c r="DJ136" i="3"/>
  <c r="DJ134" i="3"/>
  <c r="DJ137" i="3"/>
  <c r="DJ135" i="3"/>
  <c r="DJ133" i="3"/>
  <c r="DJ132" i="3"/>
  <c r="DJ130" i="3"/>
  <c r="DJ131" i="3"/>
  <c r="DJ129" i="3"/>
  <c r="DJ128" i="3"/>
  <c r="DJ126" i="3"/>
  <c r="DJ127" i="3"/>
  <c r="DJ125" i="3"/>
  <c r="DJ124" i="3"/>
  <c r="DJ122" i="3"/>
  <c r="DJ123" i="3"/>
  <c r="DL136" i="3"/>
  <c r="DL134" i="3"/>
  <c r="DL135" i="3"/>
  <c r="DL133" i="3"/>
  <c r="DL132" i="3"/>
  <c r="DL130" i="3"/>
  <c r="DL131" i="3"/>
  <c r="DL129" i="3"/>
  <c r="DL128" i="3"/>
  <c r="DL126" i="3"/>
  <c r="DL127" i="3"/>
  <c r="DL125" i="3"/>
  <c r="DL124" i="3"/>
  <c r="DL122" i="3"/>
  <c r="DL123" i="3"/>
  <c r="DN134" i="3"/>
  <c r="DN133" i="3"/>
  <c r="DN132" i="3"/>
  <c r="DN130" i="3"/>
  <c r="DN131" i="3"/>
  <c r="DN129" i="3"/>
  <c r="DN128" i="3"/>
  <c r="DN126" i="3"/>
  <c r="DN127" i="3"/>
  <c r="DN125" i="3"/>
  <c r="DN124" i="3"/>
  <c r="DN122" i="3"/>
  <c r="DN123" i="3"/>
  <c r="C120" i="3"/>
  <c r="E120" i="3"/>
  <c r="G120" i="3"/>
  <c r="I120" i="3"/>
  <c r="Z120" i="3"/>
  <c r="AB120" i="3"/>
  <c r="AD120" i="3"/>
  <c r="AF120" i="3"/>
  <c r="AV120" i="3"/>
  <c r="AX120" i="3"/>
  <c r="AZ120" i="3"/>
  <c r="BB120" i="3"/>
  <c r="BR120" i="3"/>
  <c r="BT120" i="3"/>
  <c r="BV120" i="3"/>
  <c r="CN120" i="3"/>
  <c r="CP120" i="3"/>
  <c r="CR120" i="3"/>
  <c r="DJ120" i="3"/>
  <c r="DL120" i="3"/>
  <c r="DN120" i="3"/>
  <c r="C121" i="3"/>
  <c r="E121" i="3"/>
  <c r="G121" i="3"/>
  <c r="I121" i="3"/>
  <c r="Y121" i="3"/>
  <c r="AA121" i="3"/>
  <c r="AC121" i="3"/>
  <c r="AE121" i="3"/>
  <c r="AG121" i="3"/>
  <c r="AV121" i="3"/>
  <c r="AX121" i="3"/>
  <c r="AZ121" i="3"/>
  <c r="BB121" i="3"/>
  <c r="BQ121" i="3"/>
  <c r="BS121" i="3"/>
  <c r="BU121" i="3"/>
  <c r="BW121" i="3"/>
  <c r="BY121" i="3"/>
  <c r="CN121" i="3"/>
  <c r="CP121" i="3"/>
  <c r="CR121" i="3"/>
  <c r="DI121" i="3"/>
  <c r="DK121" i="3"/>
  <c r="DM121" i="3"/>
  <c r="DO121" i="3"/>
  <c r="C122" i="3"/>
  <c r="E122" i="3"/>
  <c r="G122" i="3"/>
  <c r="I122" i="3"/>
  <c r="Y109" i="3" s="1"/>
  <c r="H13" i="1" s="1"/>
  <c r="Z122" i="3"/>
  <c r="CT97" i="3"/>
  <c r="CT96" i="3"/>
  <c r="CT95" i="3"/>
  <c r="CU96" i="3"/>
  <c r="CU95" i="3"/>
  <c r="CU94" i="3"/>
  <c r="CU93" i="3"/>
  <c r="CU92" i="3"/>
  <c r="CU91" i="3"/>
  <c r="CU90" i="3"/>
  <c r="CT94" i="3"/>
  <c r="CT93" i="3"/>
  <c r="CT92" i="3"/>
  <c r="CT91" i="3"/>
  <c r="CT90" i="3"/>
  <c r="CT89" i="3"/>
  <c r="CT88" i="3"/>
  <c r="CT87" i="3"/>
  <c r="CU89" i="3"/>
  <c r="CU88" i="3"/>
  <c r="CU87" i="3"/>
  <c r="CT86" i="3"/>
  <c r="CU86" i="3"/>
  <c r="CU85" i="3"/>
  <c r="CW94" i="3"/>
  <c r="BE94" i="3"/>
  <c r="L94" i="3"/>
  <c r="CW93" i="3"/>
  <c r="CA93" i="3"/>
  <c r="BE93" i="3"/>
  <c r="AI93" i="3"/>
  <c r="L93" i="3"/>
  <c r="CW92" i="3"/>
  <c r="BE92" i="3"/>
  <c r="L92" i="3"/>
  <c r="CW91" i="3"/>
  <c r="CA91" i="3"/>
  <c r="BE91" i="3"/>
  <c r="AI91" i="3"/>
  <c r="L91" i="3"/>
  <c r="CW90" i="3"/>
  <c r="CA94" i="3"/>
  <c r="AI94" i="3"/>
  <c r="CA92" i="3"/>
  <c r="AI92" i="3"/>
  <c r="AI90" i="3"/>
  <c r="CA88" i="3"/>
  <c r="AI88" i="3"/>
  <c r="CA90" i="3"/>
  <c r="BE90" i="3"/>
  <c r="L90" i="3"/>
  <c r="CW89" i="3"/>
  <c r="CA89" i="3"/>
  <c r="BE89" i="3"/>
  <c r="AI89" i="3"/>
  <c r="L89" i="3"/>
  <c r="CW88" i="3"/>
  <c r="BE88" i="3"/>
  <c r="L88" i="3"/>
  <c r="CW87" i="3"/>
  <c r="CA87" i="3"/>
  <c r="BE87" i="3"/>
  <c r="AI87" i="3"/>
  <c r="CA86" i="3"/>
  <c r="AI86" i="3"/>
  <c r="L87" i="3"/>
  <c r="CW86" i="3"/>
  <c r="BE86" i="3"/>
  <c r="L86" i="3"/>
  <c r="CW85" i="3"/>
  <c r="CY92" i="3"/>
  <c r="BG92" i="3"/>
  <c r="N92" i="3"/>
  <c r="CY91" i="3"/>
  <c r="CC91" i="3"/>
  <c r="BG91" i="3"/>
  <c r="AK91" i="3"/>
  <c r="N91" i="3"/>
  <c r="CY90" i="3"/>
  <c r="CC92" i="3"/>
  <c r="AK92" i="3"/>
  <c r="CC90" i="3"/>
  <c r="AK90" i="3"/>
  <c r="CC88" i="3"/>
  <c r="AK88" i="3"/>
  <c r="BG90" i="3"/>
  <c r="N90" i="3"/>
  <c r="CY89" i="3"/>
  <c r="CC89" i="3"/>
  <c r="BG89" i="3"/>
  <c r="AK89" i="3"/>
  <c r="N89" i="3"/>
  <c r="CY88" i="3"/>
  <c r="BG88" i="3"/>
  <c r="N88" i="3"/>
  <c r="CY87" i="3"/>
  <c r="CC87" i="3"/>
  <c r="BG87" i="3"/>
  <c r="AK87" i="3"/>
  <c r="CC86" i="3"/>
  <c r="AK86" i="3"/>
  <c r="N87" i="3"/>
  <c r="CY86" i="3"/>
  <c r="BG86" i="3"/>
  <c r="N86" i="3"/>
  <c r="CY85" i="3"/>
  <c r="DA85" i="3"/>
  <c r="DC85" i="3"/>
  <c r="DE85" i="3"/>
  <c r="CV95" i="3"/>
  <c r="BZ95" i="3"/>
  <c r="BD95" i="3"/>
  <c r="AH95" i="3"/>
  <c r="K95" i="3"/>
  <c r="BZ94" i="3"/>
  <c r="AH94" i="3"/>
  <c r="BZ92" i="3"/>
  <c r="AH92" i="3"/>
  <c r="BZ90" i="3"/>
  <c r="CV94" i="3"/>
  <c r="BD94" i="3"/>
  <c r="K94" i="3"/>
  <c r="CV93" i="3"/>
  <c r="BZ93" i="3"/>
  <c r="BD93" i="3"/>
  <c r="AH93" i="3"/>
  <c r="K93" i="3"/>
  <c r="CV92" i="3"/>
  <c r="BD92" i="3"/>
  <c r="K92" i="3"/>
  <c r="CV91" i="3"/>
  <c r="BZ91" i="3"/>
  <c r="BD91" i="3"/>
  <c r="AH91" i="3"/>
  <c r="K91" i="3"/>
  <c r="CV90" i="3"/>
  <c r="BD90" i="3"/>
  <c r="K90" i="3"/>
  <c r="CV89" i="3"/>
  <c r="BZ89" i="3"/>
  <c r="BD89" i="3"/>
  <c r="AH89" i="3"/>
  <c r="K89" i="3"/>
  <c r="CV88" i="3"/>
  <c r="BD88" i="3"/>
  <c r="K88" i="3"/>
  <c r="CV87" i="3"/>
  <c r="BZ87" i="3"/>
  <c r="BD87" i="3"/>
  <c r="AH87" i="3"/>
  <c r="AH90" i="3"/>
  <c r="BZ88" i="3"/>
  <c r="AH88" i="3"/>
  <c r="K87" i="3"/>
  <c r="CV86" i="3"/>
  <c r="BD86" i="3"/>
  <c r="K86" i="3"/>
  <c r="CV85" i="3"/>
  <c r="BZ86" i="3"/>
  <c r="AH86" i="3"/>
  <c r="CB92" i="3"/>
  <c r="AJ92" i="3"/>
  <c r="CB90" i="3"/>
  <c r="CX93" i="3"/>
  <c r="CB93" i="3"/>
  <c r="BF93" i="3"/>
  <c r="AJ93" i="3"/>
  <c r="M93" i="3"/>
  <c r="CX92" i="3"/>
  <c r="BF92" i="3"/>
  <c r="M92" i="3"/>
  <c r="CX91" i="3"/>
  <c r="CB91" i="3"/>
  <c r="BF91" i="3"/>
  <c r="AJ91" i="3"/>
  <c r="M91" i="3"/>
  <c r="CX90" i="3"/>
  <c r="BF90" i="3"/>
  <c r="M90" i="3"/>
  <c r="CX89" i="3"/>
  <c r="CB89" i="3"/>
  <c r="BF89" i="3"/>
  <c r="AJ89" i="3"/>
  <c r="M89" i="3"/>
  <c r="CX88" i="3"/>
  <c r="BF88" i="3"/>
  <c r="M88" i="3"/>
  <c r="CX87" i="3"/>
  <c r="CB87" i="3"/>
  <c r="BF87" i="3"/>
  <c r="AJ87" i="3"/>
  <c r="AJ90" i="3"/>
  <c r="CB88" i="3"/>
  <c r="AJ88" i="3"/>
  <c r="M87" i="3"/>
  <c r="CX86" i="3"/>
  <c r="BF86" i="3"/>
  <c r="M86" i="3"/>
  <c r="CX85" i="3"/>
  <c r="CB86" i="3"/>
  <c r="AJ86" i="3"/>
  <c r="CD90" i="3"/>
  <c r="CZ91" i="3"/>
  <c r="CD91" i="3"/>
  <c r="BH91" i="3"/>
  <c r="AL91" i="3"/>
  <c r="O91" i="3"/>
  <c r="CZ90" i="3"/>
  <c r="BH90" i="3"/>
  <c r="O90" i="3"/>
  <c r="CZ89" i="3"/>
  <c r="CD89" i="3"/>
  <c r="BH89" i="3"/>
  <c r="AL89" i="3"/>
  <c r="O89" i="3"/>
  <c r="CZ88" i="3"/>
  <c r="BH88" i="3"/>
  <c r="O88" i="3"/>
  <c r="CZ87" i="3"/>
  <c r="CD87" i="3"/>
  <c r="BH87" i="3"/>
  <c r="AL87" i="3"/>
  <c r="AL90" i="3"/>
  <c r="CD88" i="3"/>
  <c r="AL88" i="3"/>
  <c r="O87" i="3"/>
  <c r="CZ86" i="3"/>
  <c r="BH86" i="3"/>
  <c r="CZ85" i="3"/>
  <c r="CD86" i="3"/>
  <c r="AL86" i="3"/>
  <c r="DB85" i="3"/>
  <c r="DD85" i="3"/>
  <c r="DF85" i="3"/>
  <c r="EB85" i="3"/>
  <c r="C103" i="3"/>
  <c r="C102" i="3"/>
  <c r="C101" i="3"/>
  <c r="C100" i="3"/>
  <c r="C99" i="3"/>
  <c r="C98" i="3"/>
  <c r="C97" i="3"/>
  <c r="C96" i="3"/>
  <c r="C95" i="3"/>
  <c r="C94" i="3"/>
  <c r="C93" i="3"/>
  <c r="C92" i="3"/>
  <c r="C91" i="3"/>
  <c r="C90" i="3"/>
  <c r="C89" i="3"/>
  <c r="C88" i="3"/>
  <c r="E101" i="3"/>
  <c r="E100" i="3"/>
  <c r="E99" i="3"/>
  <c r="E98" i="3"/>
  <c r="E97" i="3"/>
  <c r="E96" i="3"/>
  <c r="E95" i="3"/>
  <c r="E94" i="3"/>
  <c r="E93" i="3"/>
  <c r="E92" i="3"/>
  <c r="E91" i="3"/>
  <c r="E90" i="3"/>
  <c r="E89" i="3"/>
  <c r="E88" i="3"/>
  <c r="G99" i="3"/>
  <c r="G98" i="3"/>
  <c r="G97" i="3"/>
  <c r="G96" i="3"/>
  <c r="G95" i="3"/>
  <c r="G94" i="3"/>
  <c r="G93" i="3"/>
  <c r="G92" i="3"/>
  <c r="G91" i="3"/>
  <c r="G90" i="3"/>
  <c r="G89" i="3"/>
  <c r="G88" i="3"/>
  <c r="I97" i="3"/>
  <c r="I96" i="3"/>
  <c r="I95" i="3"/>
  <c r="I94" i="3"/>
  <c r="I93" i="3"/>
  <c r="I92" i="3"/>
  <c r="I91" i="3"/>
  <c r="I90" i="3"/>
  <c r="I89" i="3"/>
  <c r="I88" i="3"/>
  <c r="Z103" i="3"/>
  <c r="Z101" i="3"/>
  <c r="Z99" i="3"/>
  <c r="Z102" i="3"/>
  <c r="Z100" i="3"/>
  <c r="Z98" i="3"/>
  <c r="Z97" i="3"/>
  <c r="Z95" i="3"/>
  <c r="Z96" i="3"/>
  <c r="Z94" i="3"/>
  <c r="Z92" i="3"/>
  <c r="Z93" i="3"/>
  <c r="Z91" i="3"/>
  <c r="Z89" i="3"/>
  <c r="Z90" i="3"/>
  <c r="Z88" i="3"/>
  <c r="AB101" i="3"/>
  <c r="AB99" i="3"/>
  <c r="AB100" i="3"/>
  <c r="AB98" i="3"/>
  <c r="AB97" i="3"/>
  <c r="AB95" i="3"/>
  <c r="AB96" i="3"/>
  <c r="AB94" i="3"/>
  <c r="AB92" i="3"/>
  <c r="AB93" i="3"/>
  <c r="AB91" i="3"/>
  <c r="AB89" i="3"/>
  <c r="AB90" i="3"/>
  <c r="AB88" i="3"/>
  <c r="AD99" i="3"/>
  <c r="AD98" i="3"/>
  <c r="AD97" i="3"/>
  <c r="AD95" i="3"/>
  <c r="AD96" i="3"/>
  <c r="AD94" i="3"/>
  <c r="AD92" i="3"/>
  <c r="AD93" i="3"/>
  <c r="AD91" i="3"/>
  <c r="AD89" i="3"/>
  <c r="AD90" i="3"/>
  <c r="AD88" i="3"/>
  <c r="AF97" i="3"/>
  <c r="AF95" i="3"/>
  <c r="AF96" i="3"/>
  <c r="AF94" i="3"/>
  <c r="AF92" i="3"/>
  <c r="AF93" i="3"/>
  <c r="AF91" i="3"/>
  <c r="AF89" i="3"/>
  <c r="AF90" i="3"/>
  <c r="AF88" i="3"/>
  <c r="AV103" i="3"/>
  <c r="AV102" i="3"/>
  <c r="AV101" i="3"/>
  <c r="AV100" i="3"/>
  <c r="AV99" i="3"/>
  <c r="AV98" i="3"/>
  <c r="AV97" i="3"/>
  <c r="AV96" i="3"/>
  <c r="AV95" i="3"/>
  <c r="AV94" i="3"/>
  <c r="AV93" i="3"/>
  <c r="AV92" i="3"/>
  <c r="AV91" i="3"/>
  <c r="AV90" i="3"/>
  <c r="AV89" i="3"/>
  <c r="AV88" i="3"/>
  <c r="AV87" i="3"/>
  <c r="AX101" i="3"/>
  <c r="AX100" i="3"/>
  <c r="AX99" i="3"/>
  <c r="AX98" i="3"/>
  <c r="AX97" i="3"/>
  <c r="AX96" i="3"/>
  <c r="AX95" i="3"/>
  <c r="AX94" i="3"/>
  <c r="AX93" i="3"/>
  <c r="AX92" i="3"/>
  <c r="AX91" i="3"/>
  <c r="AX90" i="3"/>
  <c r="AX89" i="3"/>
  <c r="AX88" i="3"/>
  <c r="AX87" i="3"/>
  <c r="AZ99" i="3"/>
  <c r="AZ98" i="3"/>
  <c r="AZ97" i="3"/>
  <c r="AZ96" i="3"/>
  <c r="AZ95" i="3"/>
  <c r="AZ94" i="3"/>
  <c r="AZ93" i="3"/>
  <c r="AZ92" i="3"/>
  <c r="AZ91" i="3"/>
  <c r="AZ90" i="3"/>
  <c r="AZ89" i="3"/>
  <c r="AZ88" i="3"/>
  <c r="AZ87" i="3"/>
  <c r="BB97" i="3"/>
  <c r="BB96" i="3"/>
  <c r="BB95" i="3"/>
  <c r="BB94" i="3"/>
  <c r="BB93" i="3"/>
  <c r="BB92" i="3"/>
  <c r="BB91" i="3"/>
  <c r="BB90" i="3"/>
  <c r="BB89" i="3"/>
  <c r="BB88" i="3"/>
  <c r="BB87" i="3"/>
  <c r="BR103" i="3"/>
  <c r="BR101" i="3"/>
  <c r="BR99" i="3"/>
  <c r="BR102" i="3"/>
  <c r="BR100" i="3"/>
  <c r="BR98" i="3"/>
  <c r="BR97" i="3"/>
  <c r="BR95" i="3"/>
  <c r="BR96" i="3"/>
  <c r="BR94" i="3"/>
  <c r="BR92" i="3"/>
  <c r="BR93" i="3"/>
  <c r="BR91" i="3"/>
  <c r="BR89" i="3"/>
  <c r="BR87" i="3"/>
  <c r="BR90" i="3"/>
  <c r="BR88" i="3"/>
  <c r="BT101" i="3"/>
  <c r="BT99" i="3"/>
  <c r="BT100" i="3"/>
  <c r="BT98" i="3"/>
  <c r="BT97" i="3"/>
  <c r="BT95" i="3"/>
  <c r="BT96" i="3"/>
  <c r="BT94" i="3"/>
  <c r="BT92" i="3"/>
  <c r="BT93" i="3"/>
  <c r="BT91" i="3"/>
  <c r="BT89" i="3"/>
  <c r="BT87" i="3"/>
  <c r="BT90" i="3"/>
  <c r="BT88" i="3"/>
  <c r="BV99" i="3"/>
  <c r="BV98" i="3"/>
  <c r="BV97" i="3"/>
  <c r="BV95" i="3"/>
  <c r="BV96" i="3"/>
  <c r="BV94" i="3"/>
  <c r="BV92" i="3"/>
  <c r="BV90" i="3"/>
  <c r="BV93" i="3"/>
  <c r="BV91" i="3"/>
  <c r="BV89" i="3"/>
  <c r="BV87" i="3"/>
  <c r="BV88" i="3"/>
  <c r="BX97" i="3"/>
  <c r="BY96" i="3"/>
  <c r="BX95" i="3"/>
  <c r="BX96" i="3"/>
  <c r="BY95" i="3"/>
  <c r="BX94" i="3"/>
  <c r="BY93" i="3"/>
  <c r="BX92" i="3"/>
  <c r="BY91" i="3"/>
  <c r="BX90" i="3"/>
  <c r="BY94" i="3"/>
  <c r="BX93" i="3"/>
  <c r="BY92" i="3"/>
  <c r="BX91" i="3"/>
  <c r="BY90" i="3"/>
  <c r="BX89" i="3"/>
  <c r="BY88" i="3"/>
  <c r="BX87" i="3"/>
  <c r="BY89" i="3"/>
  <c r="BX88" i="3"/>
  <c r="BY87" i="3"/>
  <c r="CM104" i="3"/>
  <c r="CM103" i="3"/>
  <c r="CM102" i="3"/>
  <c r="CM101" i="3"/>
  <c r="CM100" i="3"/>
  <c r="CM99" i="3"/>
  <c r="CM98" i="3"/>
  <c r="CM97" i="3"/>
  <c r="CM96" i="3"/>
  <c r="CM95" i="3"/>
  <c r="CM94" i="3"/>
  <c r="CM93" i="3"/>
  <c r="CM92" i="3"/>
  <c r="CM91" i="3"/>
  <c r="CM90" i="3"/>
  <c r="CM89" i="3"/>
  <c r="CM88" i="3"/>
  <c r="CM87" i="3"/>
  <c r="CO102" i="3"/>
  <c r="CO101" i="3"/>
  <c r="CO100" i="3"/>
  <c r="CO99" i="3"/>
  <c r="CO98" i="3"/>
  <c r="CO97" i="3"/>
  <c r="CO96" i="3"/>
  <c r="CO95" i="3"/>
  <c r="CO94" i="3"/>
  <c r="CO93" i="3"/>
  <c r="CO92" i="3"/>
  <c r="CO91" i="3"/>
  <c r="CO90" i="3"/>
  <c r="CO89" i="3"/>
  <c r="CO88" i="3"/>
  <c r="CO87" i="3"/>
  <c r="CQ100" i="3"/>
  <c r="CQ99" i="3"/>
  <c r="CQ98" i="3"/>
  <c r="CQ97" i="3"/>
  <c r="CQ96" i="3"/>
  <c r="CQ95" i="3"/>
  <c r="CQ94" i="3"/>
  <c r="CQ93" i="3"/>
  <c r="CQ92" i="3"/>
  <c r="CQ91" i="3"/>
  <c r="CQ90" i="3"/>
  <c r="CQ89" i="3"/>
  <c r="CQ88" i="3"/>
  <c r="CQ87" i="3"/>
  <c r="CS98" i="3"/>
  <c r="CS97" i="3"/>
  <c r="CS96" i="3"/>
  <c r="CS95" i="3"/>
  <c r="CS94" i="3"/>
  <c r="CS93" i="3"/>
  <c r="CS92" i="3"/>
  <c r="CS91" i="3"/>
  <c r="CS90" i="3"/>
  <c r="CS89" i="3"/>
  <c r="CS88" i="3"/>
  <c r="CS87" i="3"/>
  <c r="DI104" i="3"/>
  <c r="DI102" i="3"/>
  <c r="DI100" i="3"/>
  <c r="DI98" i="3"/>
  <c r="DI103" i="3"/>
  <c r="DI101" i="3"/>
  <c r="DI99" i="3"/>
  <c r="DI96" i="3"/>
  <c r="DI97" i="3"/>
  <c r="DI95" i="3"/>
  <c r="DI93" i="3"/>
  <c r="DI91" i="3"/>
  <c r="DI94" i="3"/>
  <c r="DI92" i="3"/>
  <c r="DI90" i="3"/>
  <c r="DI88" i="3"/>
  <c r="DI89" i="3"/>
  <c r="DI87" i="3"/>
  <c r="DK102" i="3"/>
  <c r="DK100" i="3"/>
  <c r="DK98" i="3"/>
  <c r="DK101" i="3"/>
  <c r="DK99" i="3"/>
  <c r="DK96" i="3"/>
  <c r="DK97" i="3"/>
  <c r="DK95" i="3"/>
  <c r="DK94" i="3"/>
  <c r="DK93" i="3"/>
  <c r="DK91" i="3"/>
  <c r="DK92" i="3"/>
  <c r="DK90" i="3"/>
  <c r="DK88" i="3"/>
  <c r="DK89" i="3"/>
  <c r="DK87" i="3"/>
  <c r="DM100" i="3"/>
  <c r="DM98" i="3"/>
  <c r="DM99" i="3"/>
  <c r="DM96" i="3"/>
  <c r="DM97" i="3"/>
  <c r="DM95" i="3"/>
  <c r="DM93" i="3"/>
  <c r="DM91" i="3"/>
  <c r="DM94" i="3"/>
  <c r="DM92" i="3"/>
  <c r="DM90" i="3"/>
  <c r="DM88" i="3"/>
  <c r="DM89" i="3"/>
  <c r="DM87" i="3"/>
  <c r="DO98" i="3"/>
  <c r="DO97" i="3"/>
  <c r="DO96" i="3"/>
  <c r="DO95" i="3"/>
  <c r="DO94" i="3"/>
  <c r="DO93" i="3"/>
  <c r="DO91" i="3"/>
  <c r="DO92" i="3"/>
  <c r="DO90" i="3"/>
  <c r="DO88" i="3"/>
  <c r="DO89" i="3"/>
  <c r="DO87" i="3"/>
  <c r="B85" i="3"/>
  <c r="D85" i="3"/>
  <c r="F85" i="3"/>
  <c r="H85" i="3"/>
  <c r="J85" i="3"/>
  <c r="Y85" i="3"/>
  <c r="AA85" i="3"/>
  <c r="AU85" i="3"/>
  <c r="AW85" i="3"/>
  <c r="AY85" i="3"/>
  <c r="BA85" i="3"/>
  <c r="BC85" i="3"/>
  <c r="BY85" i="3"/>
  <c r="CM85" i="3"/>
  <c r="CO85" i="3"/>
  <c r="CQ85" i="3"/>
  <c r="CS85" i="3"/>
  <c r="DI85" i="3"/>
  <c r="DK85" i="3"/>
  <c r="DM85" i="3"/>
  <c r="DO85" i="3"/>
  <c r="B86" i="3"/>
  <c r="D86" i="3"/>
  <c r="F86" i="3"/>
  <c r="H86" i="3"/>
  <c r="J86" i="3"/>
  <c r="Z86" i="3"/>
  <c r="AB86" i="3"/>
  <c r="AD86" i="3"/>
  <c r="AF86" i="3"/>
  <c r="BR86" i="3"/>
  <c r="BT86" i="3"/>
  <c r="BV86" i="3"/>
  <c r="BX86" i="3"/>
  <c r="CM86" i="3"/>
  <c r="CO86" i="3"/>
  <c r="CQ86" i="3"/>
  <c r="CS86" i="3"/>
  <c r="AD87" i="3"/>
  <c r="B104" i="3"/>
  <c r="B103" i="3"/>
  <c r="B102" i="3"/>
  <c r="B101" i="3"/>
  <c r="B100" i="3"/>
  <c r="B99" i="3"/>
  <c r="B98" i="3"/>
  <c r="B97" i="3"/>
  <c r="B96" i="3"/>
  <c r="B95" i="3"/>
  <c r="B94" i="3"/>
  <c r="B93" i="3"/>
  <c r="B92" i="3"/>
  <c r="B91" i="3"/>
  <c r="B90" i="3"/>
  <c r="B89" i="3"/>
  <c r="B88" i="3"/>
  <c r="D102" i="3"/>
  <c r="D101" i="3"/>
  <c r="D100" i="3"/>
  <c r="D99" i="3"/>
  <c r="D98" i="3"/>
  <c r="D97" i="3"/>
  <c r="D96" i="3"/>
  <c r="D95" i="3"/>
  <c r="D94" i="3"/>
  <c r="D93" i="3"/>
  <c r="D92" i="3"/>
  <c r="D91" i="3"/>
  <c r="D90" i="3"/>
  <c r="D89" i="3"/>
  <c r="D88" i="3"/>
  <c r="F100" i="3"/>
  <c r="F99" i="3"/>
  <c r="F98" i="3"/>
  <c r="F97" i="3"/>
  <c r="F96" i="3"/>
  <c r="F95" i="3"/>
  <c r="F94" i="3"/>
  <c r="F93" i="3"/>
  <c r="F92" i="3"/>
  <c r="F91" i="3"/>
  <c r="F90" i="3"/>
  <c r="F89" i="3"/>
  <c r="F88" i="3"/>
  <c r="H98" i="3"/>
  <c r="H97" i="3"/>
  <c r="H96" i="3"/>
  <c r="H95" i="3"/>
  <c r="H94" i="3"/>
  <c r="H93" i="3"/>
  <c r="H92" i="3"/>
  <c r="H91" i="3"/>
  <c r="H90" i="3"/>
  <c r="H89" i="3"/>
  <c r="H88" i="3"/>
  <c r="J96" i="3"/>
  <c r="J95" i="3"/>
  <c r="J94" i="3"/>
  <c r="J93" i="3"/>
  <c r="J92" i="3"/>
  <c r="J91" i="3"/>
  <c r="J90" i="3"/>
  <c r="J89" i="3"/>
  <c r="J88" i="3"/>
  <c r="Y104" i="3"/>
  <c r="Y102" i="3"/>
  <c r="Y100" i="3"/>
  <c r="Y98" i="3"/>
  <c r="Y103" i="3"/>
  <c r="Y101" i="3"/>
  <c r="Y99" i="3"/>
  <c r="Y96" i="3"/>
  <c r="Y97" i="3"/>
  <c r="Y95" i="3"/>
  <c r="Y93" i="3"/>
  <c r="Y91" i="3"/>
  <c r="Y94" i="3"/>
  <c r="Y92" i="3"/>
  <c r="Y90" i="3"/>
  <c r="Y88" i="3"/>
  <c r="Y89" i="3"/>
  <c r="AA102" i="3"/>
  <c r="AA100" i="3"/>
  <c r="AA98" i="3"/>
  <c r="AA101" i="3"/>
  <c r="AA99" i="3"/>
  <c r="AA96" i="3"/>
  <c r="AA97" i="3"/>
  <c r="AA95" i="3"/>
  <c r="AA93" i="3"/>
  <c r="AA91" i="3"/>
  <c r="AA94" i="3"/>
  <c r="AA92" i="3"/>
  <c r="AA90" i="3"/>
  <c r="AA88" i="3"/>
  <c r="AA89" i="3"/>
  <c r="AC100" i="3"/>
  <c r="AC98" i="3"/>
  <c r="AC99" i="3"/>
  <c r="AC96" i="3"/>
  <c r="AC97" i="3"/>
  <c r="AC95" i="3"/>
  <c r="AC93" i="3"/>
  <c r="AC91" i="3"/>
  <c r="AC94" i="3"/>
  <c r="AC92" i="3"/>
  <c r="AC90" i="3"/>
  <c r="AC88" i="3"/>
  <c r="AC89" i="3"/>
  <c r="AC87" i="3"/>
  <c r="AE98" i="3"/>
  <c r="AE96" i="3"/>
  <c r="AE97" i="3"/>
  <c r="AE95" i="3"/>
  <c r="AE93" i="3"/>
  <c r="AE91" i="3"/>
  <c r="AE94" i="3"/>
  <c r="AE92" i="3"/>
  <c r="AE90" i="3"/>
  <c r="AE88" i="3"/>
  <c r="AE89" i="3"/>
  <c r="AE87" i="3"/>
  <c r="AG96" i="3"/>
  <c r="AG95" i="3"/>
  <c r="AG93" i="3"/>
  <c r="AG91" i="3"/>
  <c r="AG94" i="3"/>
  <c r="AG92" i="3"/>
  <c r="AG90" i="3"/>
  <c r="AG88" i="3"/>
  <c r="AG89" i="3"/>
  <c r="AG87" i="3"/>
  <c r="AU104" i="3"/>
  <c r="AU103" i="3"/>
  <c r="AU102" i="3"/>
  <c r="AU101" i="3"/>
  <c r="AU100" i="3"/>
  <c r="AU99" i="3"/>
  <c r="AU98" i="3"/>
  <c r="AU97" i="3"/>
  <c r="AU96" i="3"/>
  <c r="AU95" i="3"/>
  <c r="AU94" i="3"/>
  <c r="AU93" i="3"/>
  <c r="AU92" i="3"/>
  <c r="AU91" i="3"/>
  <c r="AU90" i="3"/>
  <c r="AU89" i="3"/>
  <c r="AU88" i="3"/>
  <c r="AU87" i="3"/>
  <c r="AW102" i="3"/>
  <c r="AW101" i="3"/>
  <c r="AW100" i="3"/>
  <c r="AW99" i="3"/>
  <c r="AW98" i="3"/>
  <c r="AW97" i="3"/>
  <c r="AW96" i="3"/>
  <c r="AW95" i="3"/>
  <c r="AW94" i="3"/>
  <c r="AW93" i="3"/>
  <c r="AW92" i="3"/>
  <c r="AW91" i="3"/>
  <c r="AW90" i="3"/>
  <c r="AW89" i="3"/>
  <c r="AW88" i="3"/>
  <c r="AW87" i="3"/>
  <c r="AY100" i="3"/>
  <c r="AY99" i="3"/>
  <c r="AY98" i="3"/>
  <c r="AY97" i="3"/>
  <c r="AY96" i="3"/>
  <c r="AY95" i="3"/>
  <c r="AY94" i="3"/>
  <c r="AY93" i="3"/>
  <c r="AY92" i="3"/>
  <c r="AY91" i="3"/>
  <c r="AY90" i="3"/>
  <c r="AY89" i="3"/>
  <c r="AY88" i="3"/>
  <c r="AY87" i="3"/>
  <c r="BA98" i="3"/>
  <c r="BA97" i="3"/>
  <c r="BA96" i="3"/>
  <c r="BA95" i="3"/>
  <c r="BA94" i="3"/>
  <c r="BA93" i="3"/>
  <c r="BA92" i="3"/>
  <c r="BA91" i="3"/>
  <c r="BA90" i="3"/>
  <c r="BA89" i="3"/>
  <c r="BA88" i="3"/>
  <c r="BA87" i="3"/>
  <c r="BC96" i="3"/>
  <c r="BC95" i="3"/>
  <c r="BC94" i="3"/>
  <c r="BC93" i="3"/>
  <c r="BC92" i="3"/>
  <c r="BC91" i="3"/>
  <c r="BC90" i="3"/>
  <c r="BC89" i="3"/>
  <c r="BC88" i="3"/>
  <c r="BC87" i="3"/>
  <c r="BQ104" i="3"/>
  <c r="BQ102" i="3"/>
  <c r="BQ100" i="3"/>
  <c r="BQ98" i="3"/>
  <c r="BQ103" i="3"/>
  <c r="BQ101" i="3"/>
  <c r="BQ99" i="3"/>
  <c r="BQ96" i="3"/>
  <c r="BQ97" i="3"/>
  <c r="BQ95" i="3"/>
  <c r="BQ93" i="3"/>
  <c r="BQ91" i="3"/>
  <c r="BQ94" i="3"/>
  <c r="BQ92" i="3"/>
  <c r="BQ90" i="3"/>
  <c r="BQ88" i="3"/>
  <c r="BQ89" i="3"/>
  <c r="BQ87" i="3"/>
  <c r="BS102" i="3"/>
  <c r="BS100" i="3"/>
  <c r="BS98" i="3"/>
  <c r="BS101" i="3"/>
  <c r="BS99" i="3"/>
  <c r="BS96" i="3"/>
  <c r="BS97" i="3"/>
  <c r="BS95" i="3"/>
  <c r="BS93" i="3"/>
  <c r="BS91" i="3"/>
  <c r="BS94" i="3"/>
  <c r="BS92" i="3"/>
  <c r="BS90" i="3"/>
  <c r="BS88" i="3"/>
  <c r="BS89" i="3"/>
  <c r="BS87" i="3"/>
  <c r="BU100" i="3"/>
  <c r="BU98" i="3"/>
  <c r="BU99" i="3"/>
  <c r="BU96" i="3"/>
  <c r="BU97" i="3"/>
  <c r="BU95" i="3"/>
  <c r="BU93" i="3"/>
  <c r="BU91" i="3"/>
  <c r="BU94" i="3"/>
  <c r="BU92" i="3"/>
  <c r="BU90" i="3"/>
  <c r="BU88" i="3"/>
  <c r="BU89" i="3"/>
  <c r="BU87" i="3"/>
  <c r="BW98" i="3"/>
  <c r="BW96" i="3"/>
  <c r="BW97" i="3"/>
  <c r="BW95" i="3"/>
  <c r="BW93" i="3"/>
  <c r="BW91" i="3"/>
  <c r="BW94" i="3"/>
  <c r="BW92" i="3"/>
  <c r="BW88" i="3"/>
  <c r="BW90" i="3"/>
  <c r="BW89" i="3"/>
  <c r="BW87" i="3"/>
  <c r="CN103" i="3"/>
  <c r="CN102" i="3"/>
  <c r="CN101" i="3"/>
  <c r="CN100" i="3"/>
  <c r="CN99" i="3"/>
  <c r="CN98" i="3"/>
  <c r="CN97" i="3"/>
  <c r="CN96" i="3"/>
  <c r="CN95" i="3"/>
  <c r="CN94" i="3"/>
  <c r="CN93" i="3"/>
  <c r="CN92" i="3"/>
  <c r="CN91" i="3"/>
  <c r="CN90" i="3"/>
  <c r="CN89" i="3"/>
  <c r="CN88" i="3"/>
  <c r="CN87" i="3"/>
  <c r="CP101" i="3"/>
  <c r="CP100" i="3"/>
  <c r="CP99" i="3"/>
  <c r="CP98" i="3"/>
  <c r="CP97" i="3"/>
  <c r="CP96" i="3"/>
  <c r="CP95" i="3"/>
  <c r="CP94" i="3"/>
  <c r="CP93" i="3"/>
  <c r="CP92" i="3"/>
  <c r="CP91" i="3"/>
  <c r="CP90" i="3"/>
  <c r="CP89" i="3"/>
  <c r="CP88" i="3"/>
  <c r="CP87" i="3"/>
  <c r="CR99" i="3"/>
  <c r="CR98" i="3"/>
  <c r="CR97" i="3"/>
  <c r="CR96" i="3"/>
  <c r="CR95" i="3"/>
  <c r="CR94" i="3"/>
  <c r="CR93" i="3"/>
  <c r="CR92" i="3"/>
  <c r="CR91" i="3"/>
  <c r="CR90" i="3"/>
  <c r="CR89" i="3"/>
  <c r="CR88" i="3"/>
  <c r="CR87" i="3"/>
  <c r="DJ103" i="3"/>
  <c r="DJ101" i="3"/>
  <c r="DJ99" i="3"/>
  <c r="DJ102" i="3"/>
  <c r="DJ100" i="3"/>
  <c r="DJ98" i="3"/>
  <c r="DJ97" i="3"/>
  <c r="DJ95" i="3"/>
  <c r="DJ96" i="3"/>
  <c r="DJ94" i="3"/>
  <c r="DJ92" i="3"/>
  <c r="DJ90" i="3"/>
  <c r="DJ93" i="3"/>
  <c r="DJ91" i="3"/>
  <c r="DJ89" i="3"/>
  <c r="DJ87" i="3"/>
  <c r="DJ88" i="3"/>
  <c r="DL101" i="3"/>
  <c r="DL99" i="3"/>
  <c r="DL100" i="3"/>
  <c r="DL98" i="3"/>
  <c r="DL97" i="3"/>
  <c r="DL95" i="3"/>
  <c r="DL96" i="3"/>
  <c r="DL94" i="3"/>
  <c r="DL92" i="3"/>
  <c r="DL90" i="3"/>
  <c r="DL93" i="3"/>
  <c r="DL91" i="3"/>
  <c r="DL89" i="3"/>
  <c r="DL87" i="3"/>
  <c r="DL88" i="3"/>
  <c r="DN99" i="3"/>
  <c r="DN98" i="3"/>
  <c r="DN97" i="3"/>
  <c r="DN95" i="3"/>
  <c r="DN96" i="3"/>
  <c r="DN94" i="3"/>
  <c r="DN92" i="3"/>
  <c r="DN90" i="3"/>
  <c r="DN93" i="3"/>
  <c r="DN91" i="3"/>
  <c r="DN89" i="3"/>
  <c r="DN87" i="3"/>
  <c r="DN88" i="3"/>
  <c r="C85" i="3"/>
  <c r="E85" i="3"/>
  <c r="G85" i="3"/>
  <c r="I85" i="3"/>
  <c r="Z85" i="3"/>
  <c r="AB85" i="3"/>
  <c r="AD85" i="3"/>
  <c r="AF85" i="3"/>
  <c r="AV85" i="3"/>
  <c r="AX85" i="3"/>
  <c r="AZ85" i="3"/>
  <c r="BB85" i="3"/>
  <c r="BR85" i="3"/>
  <c r="BT85" i="3"/>
  <c r="BV85" i="3"/>
  <c r="CN85" i="3"/>
  <c r="CP85" i="3"/>
  <c r="CR85" i="3"/>
  <c r="DJ85" i="3"/>
  <c r="DL85" i="3"/>
  <c r="DN85" i="3"/>
  <c r="C86" i="3"/>
  <c r="E86" i="3"/>
  <c r="G86" i="3"/>
  <c r="I86" i="3"/>
  <c r="Y86" i="3"/>
  <c r="AA86" i="3"/>
  <c r="AC86" i="3"/>
  <c r="AE86" i="3"/>
  <c r="AG86" i="3"/>
  <c r="AV86" i="3"/>
  <c r="AX86" i="3"/>
  <c r="AZ86" i="3"/>
  <c r="BB86" i="3"/>
  <c r="BQ86" i="3"/>
  <c r="BS86" i="3"/>
  <c r="BU86" i="3"/>
  <c r="BW86" i="3"/>
  <c r="BY86" i="3"/>
  <c r="CN86" i="3"/>
  <c r="CP86" i="3"/>
  <c r="CR86" i="3"/>
  <c r="DI86" i="3"/>
  <c r="DK86" i="3"/>
  <c r="DM86" i="3"/>
  <c r="DO86" i="3"/>
  <c r="C87" i="3"/>
  <c r="E87" i="3"/>
  <c r="G87" i="3"/>
  <c r="I87" i="3"/>
  <c r="Z87" i="3"/>
  <c r="AB87" i="3"/>
  <c r="AF87" i="3"/>
  <c r="CV50" i="3"/>
  <c r="CX50" i="3"/>
  <c r="CZ50" i="3"/>
  <c r="DB50" i="3"/>
  <c r="DD50" i="3"/>
  <c r="EB50" i="3"/>
  <c r="DF50" i="3"/>
  <c r="CU61" i="3"/>
  <c r="CU60" i="3"/>
  <c r="CU59" i="3"/>
  <c r="CT62" i="3"/>
  <c r="CT61" i="3"/>
  <c r="CT60" i="3"/>
  <c r="CT59" i="3"/>
  <c r="CU58" i="3"/>
  <c r="CU57" i="3"/>
  <c r="CU56" i="3"/>
  <c r="CU55" i="3"/>
  <c r="CT58" i="3"/>
  <c r="CT57" i="3"/>
  <c r="CT56" i="3"/>
  <c r="CT55" i="3"/>
  <c r="CU54" i="3"/>
  <c r="CU53" i="3"/>
  <c r="CU52" i="3"/>
  <c r="CT54" i="3"/>
  <c r="CT53" i="3"/>
  <c r="CT52" i="3"/>
  <c r="CU51" i="3"/>
  <c r="CU50" i="3"/>
  <c r="CT51" i="3"/>
  <c r="BE51" i="3"/>
  <c r="CW50" i="3"/>
  <c r="AI51" i="3"/>
  <c r="CY50" i="3"/>
  <c r="BF51" i="3"/>
  <c r="BI51" i="3"/>
  <c r="DA50" i="3"/>
  <c r="AM51" i="3"/>
  <c r="DC50" i="3"/>
  <c r="BJ51" i="3"/>
  <c r="BM51" i="3"/>
  <c r="DE50" i="3"/>
  <c r="AQ51" i="3"/>
  <c r="B69" i="3"/>
  <c r="B68" i="3"/>
  <c r="B67" i="3"/>
  <c r="B66" i="3"/>
  <c r="B65" i="3"/>
  <c r="B64" i="3"/>
  <c r="B63" i="3"/>
  <c r="B62" i="3"/>
  <c r="B61" i="3"/>
  <c r="B60" i="3"/>
  <c r="B59" i="3"/>
  <c r="B58" i="3"/>
  <c r="B57" i="3"/>
  <c r="B56" i="3"/>
  <c r="B55" i="3"/>
  <c r="B54" i="3"/>
  <c r="B53" i="3"/>
  <c r="B52" i="3"/>
  <c r="D67" i="3"/>
  <c r="D66" i="3"/>
  <c r="D65" i="3"/>
  <c r="D64" i="3"/>
  <c r="D63" i="3"/>
  <c r="D62" i="3"/>
  <c r="D61" i="3"/>
  <c r="D60" i="3"/>
  <c r="D59" i="3"/>
  <c r="D58" i="3"/>
  <c r="D57" i="3"/>
  <c r="D56" i="3"/>
  <c r="D55" i="3"/>
  <c r="D54" i="3"/>
  <c r="D53" i="3"/>
  <c r="D52" i="3"/>
  <c r="F65" i="3"/>
  <c r="F64" i="3"/>
  <c r="F63" i="3"/>
  <c r="F62" i="3"/>
  <c r="F61" i="3"/>
  <c r="F60" i="3"/>
  <c r="F59" i="3"/>
  <c r="F58" i="3"/>
  <c r="F57" i="3"/>
  <c r="F56" i="3"/>
  <c r="F55" i="3"/>
  <c r="F54" i="3"/>
  <c r="F53" i="3"/>
  <c r="F52" i="3"/>
  <c r="H63" i="3"/>
  <c r="H62" i="3"/>
  <c r="H61" i="3"/>
  <c r="H60" i="3"/>
  <c r="H59" i="3"/>
  <c r="H58" i="3"/>
  <c r="H57" i="3"/>
  <c r="H56" i="3"/>
  <c r="H55" i="3"/>
  <c r="H54" i="3"/>
  <c r="H53" i="3"/>
  <c r="H52" i="3"/>
  <c r="J61" i="3"/>
  <c r="J60" i="3"/>
  <c r="J59" i="3"/>
  <c r="J58" i="3"/>
  <c r="J57" i="3"/>
  <c r="J56" i="3"/>
  <c r="J55" i="3"/>
  <c r="J54" i="3"/>
  <c r="J53" i="3"/>
  <c r="J52" i="3"/>
  <c r="Y69" i="3"/>
  <c r="Y67" i="3"/>
  <c r="Y65" i="3"/>
  <c r="Y63" i="3"/>
  <c r="Y68" i="3"/>
  <c r="Y66" i="3"/>
  <c r="Y64" i="3"/>
  <c r="Y62" i="3"/>
  <c r="Y60" i="3"/>
  <c r="Y61" i="3"/>
  <c r="Y58" i="3"/>
  <c r="Y56" i="3"/>
  <c r="Y59" i="3"/>
  <c r="Y57" i="3"/>
  <c r="Y54" i="3"/>
  <c r="Y52" i="3"/>
  <c r="Y55" i="3"/>
  <c r="Y53" i="3"/>
  <c r="AA67" i="3"/>
  <c r="AA65" i="3"/>
  <c r="AA63" i="3"/>
  <c r="AA66" i="3"/>
  <c r="AA64" i="3"/>
  <c r="AA62" i="3"/>
  <c r="AA60" i="3"/>
  <c r="AA61" i="3"/>
  <c r="AA58" i="3"/>
  <c r="AA56" i="3"/>
  <c r="AA59" i="3"/>
  <c r="AA57" i="3"/>
  <c r="AA54" i="3"/>
  <c r="AA52" i="3"/>
  <c r="AA55" i="3"/>
  <c r="AA53" i="3"/>
  <c r="AC65" i="3"/>
  <c r="AC63" i="3"/>
  <c r="AC64" i="3"/>
  <c r="AC62" i="3"/>
  <c r="AC60" i="3"/>
  <c r="AC61" i="3"/>
  <c r="AC58" i="3"/>
  <c r="AC56" i="3"/>
  <c r="AC59" i="3"/>
  <c r="AC57" i="3"/>
  <c r="AC54" i="3"/>
  <c r="AC52" i="3"/>
  <c r="AC55" i="3"/>
  <c r="AC53" i="3"/>
  <c r="AE63" i="3"/>
  <c r="AE62" i="3"/>
  <c r="AE60" i="3"/>
  <c r="AE61" i="3"/>
  <c r="AE58" i="3"/>
  <c r="AE56" i="3"/>
  <c r="AE59" i="3"/>
  <c r="AE57" i="3"/>
  <c r="AE54" i="3"/>
  <c r="AE52" i="3"/>
  <c r="AE55" i="3"/>
  <c r="AE53" i="3"/>
  <c r="AG60" i="3"/>
  <c r="AG61" i="3"/>
  <c r="AG58" i="3"/>
  <c r="AG56" i="3"/>
  <c r="AG59" i="3"/>
  <c r="AG57" i="3"/>
  <c r="AG54" i="3"/>
  <c r="AG52" i="3"/>
  <c r="AG55" i="3"/>
  <c r="AG53" i="3"/>
  <c r="AU69" i="3"/>
  <c r="AU68" i="3"/>
  <c r="AU67" i="3"/>
  <c r="AU66" i="3"/>
  <c r="AU65" i="3"/>
  <c r="AU64" i="3"/>
  <c r="AU63" i="3"/>
  <c r="AU62" i="3"/>
  <c r="AU61" i="3"/>
  <c r="AU60" i="3"/>
  <c r="AU59" i="3"/>
  <c r="AU58" i="3"/>
  <c r="AU57" i="3"/>
  <c r="AU56" i="3"/>
  <c r="AU55" i="3"/>
  <c r="AU54" i="3"/>
  <c r="AU53" i="3"/>
  <c r="AU52" i="3"/>
  <c r="AW67" i="3"/>
  <c r="AW66" i="3"/>
  <c r="AW65" i="3"/>
  <c r="AW64" i="3"/>
  <c r="AW63" i="3"/>
  <c r="AW62" i="3"/>
  <c r="AW61" i="3"/>
  <c r="AW60" i="3"/>
  <c r="AW59" i="3"/>
  <c r="AW58" i="3"/>
  <c r="AW57" i="3"/>
  <c r="AW56" i="3"/>
  <c r="AW55" i="3"/>
  <c r="AW54" i="3"/>
  <c r="AW53" i="3"/>
  <c r="AW52" i="3"/>
  <c r="AY65" i="3"/>
  <c r="AY64" i="3"/>
  <c r="AY63" i="3"/>
  <c r="AY62" i="3"/>
  <c r="AY61" i="3"/>
  <c r="AY60" i="3"/>
  <c r="AY59" i="3"/>
  <c r="AY58" i="3"/>
  <c r="AY57" i="3"/>
  <c r="AY56" i="3"/>
  <c r="AY55" i="3"/>
  <c r="AY54" i="3"/>
  <c r="AY53" i="3"/>
  <c r="AY52" i="3"/>
  <c r="BA63" i="3"/>
  <c r="BA62" i="3"/>
  <c r="BA61" i="3"/>
  <c r="BA60" i="3"/>
  <c r="BA59" i="3"/>
  <c r="BA58" i="3"/>
  <c r="BA57" i="3"/>
  <c r="BA56" i="3"/>
  <c r="BA55" i="3"/>
  <c r="BA54" i="3"/>
  <c r="BA53" i="3"/>
  <c r="BA52" i="3"/>
  <c r="BC61" i="3"/>
  <c r="BC60" i="3"/>
  <c r="BC59" i="3"/>
  <c r="BC58" i="3"/>
  <c r="BC57" i="3"/>
  <c r="BC56" i="3"/>
  <c r="BC55" i="3"/>
  <c r="BC54" i="3"/>
  <c r="BC53" i="3"/>
  <c r="BC52" i="3"/>
  <c r="BQ69" i="3"/>
  <c r="BQ67" i="3"/>
  <c r="BQ65" i="3"/>
  <c r="BQ63" i="3"/>
  <c r="BQ68" i="3"/>
  <c r="BQ66" i="3"/>
  <c r="BQ64" i="3"/>
  <c r="BQ62" i="3"/>
  <c r="BQ60" i="3"/>
  <c r="BQ61" i="3"/>
  <c r="BQ58" i="3"/>
  <c r="BQ56" i="3"/>
  <c r="BQ59" i="3"/>
  <c r="BQ57" i="3"/>
  <c r="BQ55" i="3"/>
  <c r="BQ54" i="3"/>
  <c r="BQ52" i="3"/>
  <c r="BQ53" i="3"/>
  <c r="BS67" i="3"/>
  <c r="BS65" i="3"/>
  <c r="BS63" i="3"/>
  <c r="BS66" i="3"/>
  <c r="BS64" i="3"/>
  <c r="BS62" i="3"/>
  <c r="BS60" i="3"/>
  <c r="BS61" i="3"/>
  <c r="BS58" i="3"/>
  <c r="BS56" i="3"/>
  <c r="BS59" i="3"/>
  <c r="BS57" i="3"/>
  <c r="BS55" i="3"/>
  <c r="BS54" i="3"/>
  <c r="BS52" i="3"/>
  <c r="BS53" i="3"/>
  <c r="BU65" i="3"/>
  <c r="BU63" i="3"/>
  <c r="BU64" i="3"/>
  <c r="BU62" i="3"/>
  <c r="BU60" i="3"/>
  <c r="BU61" i="3"/>
  <c r="BU58" i="3"/>
  <c r="BU56" i="3"/>
  <c r="BU59" i="3"/>
  <c r="BU57" i="3"/>
  <c r="BU55" i="3"/>
  <c r="BU54" i="3"/>
  <c r="BU52" i="3"/>
  <c r="BU53" i="3"/>
  <c r="BW63" i="3"/>
  <c r="BW62" i="3"/>
  <c r="BW60" i="3"/>
  <c r="BW61" i="3"/>
  <c r="BW59" i="3"/>
  <c r="BW58" i="3"/>
  <c r="BW56" i="3"/>
  <c r="BW57" i="3"/>
  <c r="BW55" i="3"/>
  <c r="BW54" i="3"/>
  <c r="BW52" i="3"/>
  <c r="BW53" i="3"/>
  <c r="CN68" i="3"/>
  <c r="CN67" i="3"/>
  <c r="CN66" i="3"/>
  <c r="CN65" i="3"/>
  <c r="CN64" i="3"/>
  <c r="CN63" i="3"/>
  <c r="CN62" i="3"/>
  <c r="CN61" i="3"/>
  <c r="CN60" i="3"/>
  <c r="CN59" i="3"/>
  <c r="CN58" i="3"/>
  <c r="CN57" i="3"/>
  <c r="CN56" i="3"/>
  <c r="CN55" i="3"/>
  <c r="CN54" i="3"/>
  <c r="CN53" i="3"/>
  <c r="CN52" i="3"/>
  <c r="CP66" i="3"/>
  <c r="CP65" i="3"/>
  <c r="CP64" i="3"/>
  <c r="CP63" i="3"/>
  <c r="CP62" i="3"/>
  <c r="CP61" i="3"/>
  <c r="CP60" i="3"/>
  <c r="CP59" i="3"/>
  <c r="CP58" i="3"/>
  <c r="CP57" i="3"/>
  <c r="CP56" i="3"/>
  <c r="CP55" i="3"/>
  <c r="CP54" i="3"/>
  <c r="CP53" i="3"/>
  <c r="CP52" i="3"/>
  <c r="CR64" i="3"/>
  <c r="CR63" i="3"/>
  <c r="CR62" i="3"/>
  <c r="CR61" i="3"/>
  <c r="CR60" i="3"/>
  <c r="CR59" i="3"/>
  <c r="CR58" i="3"/>
  <c r="CR57" i="3"/>
  <c r="CR56" i="3"/>
  <c r="CR55" i="3"/>
  <c r="CR54" i="3"/>
  <c r="CR53" i="3"/>
  <c r="CR52" i="3"/>
  <c r="DJ68" i="3"/>
  <c r="DJ66" i="3"/>
  <c r="DJ64" i="3"/>
  <c r="DJ67" i="3"/>
  <c r="DJ65" i="3"/>
  <c r="DJ63" i="3"/>
  <c r="DJ61" i="3"/>
  <c r="DJ59" i="3"/>
  <c r="DJ62" i="3"/>
  <c r="DJ60" i="3"/>
  <c r="DJ57" i="3"/>
  <c r="DJ55" i="3"/>
  <c r="DJ58" i="3"/>
  <c r="DJ56" i="3"/>
  <c r="DJ53" i="3"/>
  <c r="DJ54" i="3"/>
  <c r="DJ52" i="3"/>
  <c r="DL66" i="3"/>
  <c r="DL64" i="3"/>
  <c r="DL65" i="3"/>
  <c r="DL63" i="3"/>
  <c r="DL61" i="3"/>
  <c r="DL59" i="3"/>
  <c r="DL62" i="3"/>
  <c r="DL60" i="3"/>
  <c r="DL57" i="3"/>
  <c r="DL55" i="3"/>
  <c r="DL58" i="3"/>
  <c r="DL56" i="3"/>
  <c r="DL53" i="3"/>
  <c r="DL54" i="3"/>
  <c r="DL52" i="3"/>
  <c r="DN64" i="3"/>
  <c r="DN63" i="3"/>
  <c r="DN61" i="3"/>
  <c r="DN59" i="3"/>
  <c r="DN62" i="3"/>
  <c r="DN60" i="3"/>
  <c r="DN57" i="3"/>
  <c r="DN55" i="3"/>
  <c r="DN58" i="3"/>
  <c r="DN56" i="3"/>
  <c r="DN53" i="3"/>
  <c r="DN54" i="3"/>
  <c r="DN52" i="3"/>
  <c r="C50" i="3"/>
  <c r="E50" i="3"/>
  <c r="G50" i="3"/>
  <c r="I50" i="3"/>
  <c r="AV50" i="3"/>
  <c r="AX50" i="3"/>
  <c r="AZ50" i="3"/>
  <c r="BB50" i="3"/>
  <c r="CN50" i="3"/>
  <c r="CP50" i="3"/>
  <c r="CR50" i="3"/>
  <c r="DJ50" i="3"/>
  <c r="DL50" i="3"/>
  <c r="DN50" i="3"/>
  <c r="Y51" i="3"/>
  <c r="AA51" i="3"/>
  <c r="AC51" i="3"/>
  <c r="AE51" i="3"/>
  <c r="AG51" i="3"/>
  <c r="BQ51" i="3"/>
  <c r="BS51" i="3"/>
  <c r="BU51" i="3"/>
  <c r="BW51" i="3"/>
  <c r="CN51" i="3"/>
  <c r="CP51" i="3"/>
  <c r="CR51" i="3"/>
  <c r="C68" i="3"/>
  <c r="C67" i="3"/>
  <c r="C66" i="3"/>
  <c r="C65" i="3"/>
  <c r="C64" i="3"/>
  <c r="C63" i="3"/>
  <c r="C62" i="3"/>
  <c r="C61" i="3"/>
  <c r="C60" i="3"/>
  <c r="C59" i="3"/>
  <c r="C58" i="3"/>
  <c r="C57" i="3"/>
  <c r="C56" i="3"/>
  <c r="C55" i="3"/>
  <c r="C54" i="3"/>
  <c r="C53" i="3"/>
  <c r="E66" i="3"/>
  <c r="E65" i="3"/>
  <c r="E64" i="3"/>
  <c r="E63" i="3"/>
  <c r="E62" i="3"/>
  <c r="E61" i="3"/>
  <c r="E60" i="3"/>
  <c r="E59" i="3"/>
  <c r="E58" i="3"/>
  <c r="E57" i="3"/>
  <c r="E56" i="3"/>
  <c r="E55" i="3"/>
  <c r="E53" i="3"/>
  <c r="E52" i="3"/>
  <c r="G64" i="3"/>
  <c r="G63" i="3"/>
  <c r="G62" i="3"/>
  <c r="G61" i="3"/>
  <c r="G60" i="3"/>
  <c r="G59" i="3"/>
  <c r="G58" i="3"/>
  <c r="G57" i="3"/>
  <c r="G56" i="3"/>
  <c r="G55" i="3"/>
  <c r="G54" i="3"/>
  <c r="G53" i="3"/>
  <c r="G52" i="3"/>
  <c r="I62" i="3"/>
  <c r="I61" i="3"/>
  <c r="I60" i="3"/>
  <c r="I59" i="3"/>
  <c r="I58" i="3"/>
  <c r="I57" i="3"/>
  <c r="I56" i="3"/>
  <c r="I55" i="3"/>
  <c r="I54" i="3"/>
  <c r="I53" i="3"/>
  <c r="I52" i="3"/>
  <c r="Z68" i="3"/>
  <c r="Z66" i="3"/>
  <c r="Z64" i="3"/>
  <c r="Z67" i="3"/>
  <c r="Z65" i="3"/>
  <c r="Z63" i="3"/>
  <c r="Z61" i="3"/>
  <c r="Z62" i="3"/>
  <c r="Z60" i="3"/>
  <c r="Z59" i="3"/>
  <c r="Z57" i="3"/>
  <c r="Z58" i="3"/>
  <c r="Z56" i="3"/>
  <c r="Z55" i="3"/>
  <c r="Z53" i="3"/>
  <c r="Z54" i="3"/>
  <c r="Z52" i="3"/>
  <c r="AB66" i="3"/>
  <c r="AB64" i="3"/>
  <c r="AB65" i="3"/>
  <c r="AB63" i="3"/>
  <c r="AB61" i="3"/>
  <c r="AB62" i="3"/>
  <c r="AB60" i="3"/>
  <c r="AB59" i="3"/>
  <c r="AB57" i="3"/>
  <c r="AB58" i="3"/>
  <c r="AB56" i="3"/>
  <c r="AB55" i="3"/>
  <c r="AB53" i="3"/>
  <c r="AB54" i="3"/>
  <c r="AB52" i="3"/>
  <c r="AD64" i="3"/>
  <c r="AD63" i="3"/>
  <c r="AD61" i="3"/>
  <c r="AD62" i="3"/>
  <c r="AD60" i="3"/>
  <c r="AD59" i="3"/>
  <c r="AD57" i="3"/>
  <c r="AD58" i="3"/>
  <c r="AD56" i="3"/>
  <c r="AD55" i="3"/>
  <c r="AD53" i="3"/>
  <c r="AD54" i="3"/>
  <c r="AD52" i="3"/>
  <c r="AF61" i="3"/>
  <c r="AF62" i="3"/>
  <c r="AF60" i="3"/>
  <c r="AF59" i="3"/>
  <c r="AF57" i="3"/>
  <c r="AF58" i="3"/>
  <c r="AF56" i="3"/>
  <c r="AF55" i="3"/>
  <c r="AF53" i="3"/>
  <c r="AF54" i="3"/>
  <c r="AF52" i="3"/>
  <c r="AV68" i="3"/>
  <c r="AV67" i="3"/>
  <c r="AV66" i="3"/>
  <c r="AV65" i="3"/>
  <c r="AV64" i="3"/>
  <c r="AV63" i="3"/>
  <c r="AV62" i="3"/>
  <c r="AV61" i="3"/>
  <c r="AV60" i="3"/>
  <c r="AV59" i="3"/>
  <c r="AV58" i="3"/>
  <c r="AV57" i="3"/>
  <c r="AV56" i="3"/>
  <c r="AV55" i="3"/>
  <c r="AV54" i="3"/>
  <c r="AV53" i="3"/>
  <c r="AV52" i="3"/>
  <c r="AX66" i="3"/>
  <c r="AX65" i="3"/>
  <c r="AX64" i="3"/>
  <c r="AX63" i="3"/>
  <c r="AX62" i="3"/>
  <c r="AX61" i="3"/>
  <c r="AX60" i="3"/>
  <c r="AX59" i="3"/>
  <c r="AX58" i="3"/>
  <c r="AX57" i="3"/>
  <c r="AX56" i="3"/>
  <c r="AX55" i="3"/>
  <c r="AX54" i="3"/>
  <c r="AX53" i="3"/>
  <c r="AX52" i="3"/>
  <c r="AZ64" i="3"/>
  <c r="AZ63" i="3"/>
  <c r="AZ62" i="3"/>
  <c r="AZ61" i="3"/>
  <c r="AZ60" i="3"/>
  <c r="AZ59" i="3"/>
  <c r="AZ58" i="3"/>
  <c r="AZ57" i="3"/>
  <c r="AZ56" i="3"/>
  <c r="AZ55" i="3"/>
  <c r="AZ54" i="3"/>
  <c r="AZ53" i="3"/>
  <c r="AZ52" i="3"/>
  <c r="BB62" i="3"/>
  <c r="BB61" i="3"/>
  <c r="BB60" i="3"/>
  <c r="BB59" i="3"/>
  <c r="BB58" i="3"/>
  <c r="BB57" i="3"/>
  <c r="BB56" i="3"/>
  <c r="BB55" i="3"/>
  <c r="BB54" i="3"/>
  <c r="BB53" i="3"/>
  <c r="BB52" i="3"/>
  <c r="BR68" i="3"/>
  <c r="BR66" i="3"/>
  <c r="BR64" i="3"/>
  <c r="BR67" i="3"/>
  <c r="BR65" i="3"/>
  <c r="BR63" i="3"/>
  <c r="BR61" i="3"/>
  <c r="BR62" i="3"/>
  <c r="BR60" i="3"/>
  <c r="BR59" i="3"/>
  <c r="BR57" i="3"/>
  <c r="BR55" i="3"/>
  <c r="BR58" i="3"/>
  <c r="BR56" i="3"/>
  <c r="BR53" i="3"/>
  <c r="BR54" i="3"/>
  <c r="BR52" i="3"/>
  <c r="BT66" i="3"/>
  <c r="BT64" i="3"/>
  <c r="BT65" i="3"/>
  <c r="BT63" i="3"/>
  <c r="BT61" i="3"/>
  <c r="BT62" i="3"/>
  <c r="BT60" i="3"/>
  <c r="BT59" i="3"/>
  <c r="BT57" i="3"/>
  <c r="BT55" i="3"/>
  <c r="BT58" i="3"/>
  <c r="BT56" i="3"/>
  <c r="BT53" i="3"/>
  <c r="BT54" i="3"/>
  <c r="BT52" i="3"/>
  <c r="BV64" i="3"/>
  <c r="BV63" i="3"/>
  <c r="BV61" i="3"/>
  <c r="BV59" i="3"/>
  <c r="BV62" i="3"/>
  <c r="BV60" i="3"/>
  <c r="BV57" i="3"/>
  <c r="BV55" i="3"/>
  <c r="BV58" i="3"/>
  <c r="BV56" i="3"/>
  <c r="BV53" i="3"/>
  <c r="BV54" i="3"/>
  <c r="BV52" i="3"/>
  <c r="BX61" i="3"/>
  <c r="BY60" i="3"/>
  <c r="BX59" i="3"/>
  <c r="BX62" i="3"/>
  <c r="BY61" i="3"/>
  <c r="BX60" i="3"/>
  <c r="BY58" i="3"/>
  <c r="BX57" i="3"/>
  <c r="BY56" i="3"/>
  <c r="BX55" i="3"/>
  <c r="BY59" i="3"/>
  <c r="BX58" i="3"/>
  <c r="BY57" i="3"/>
  <c r="BX56" i="3"/>
  <c r="BY55" i="3"/>
  <c r="BY54" i="3"/>
  <c r="BX53" i="3"/>
  <c r="BY52" i="3"/>
  <c r="BX54" i="3"/>
  <c r="BY53" i="3"/>
  <c r="BX52" i="3"/>
  <c r="CM69" i="3"/>
  <c r="CM68" i="3"/>
  <c r="CM67" i="3"/>
  <c r="CM66" i="3"/>
  <c r="CM65" i="3"/>
  <c r="CM64" i="3"/>
  <c r="CM63" i="3"/>
  <c r="CM62" i="3"/>
  <c r="CM61" i="3"/>
  <c r="CM60" i="3"/>
  <c r="CM59" i="3"/>
  <c r="CM58" i="3"/>
  <c r="CM57" i="3"/>
  <c r="CM56" i="3"/>
  <c r="CM55" i="3"/>
  <c r="CM54" i="3"/>
  <c r="CM53" i="3"/>
  <c r="CM52" i="3"/>
  <c r="CO67" i="3"/>
  <c r="CO66" i="3"/>
  <c r="CO65" i="3"/>
  <c r="CO64" i="3"/>
  <c r="CO63" i="3"/>
  <c r="CO62" i="3"/>
  <c r="CO61" i="3"/>
  <c r="CO60" i="3"/>
  <c r="CO59" i="3"/>
  <c r="CO58" i="3"/>
  <c r="CO57" i="3"/>
  <c r="CO56" i="3"/>
  <c r="CO55" i="3"/>
  <c r="CO54" i="3"/>
  <c r="CO53" i="3"/>
  <c r="CO52" i="3"/>
  <c r="CQ65" i="3"/>
  <c r="CQ64" i="3"/>
  <c r="CQ63" i="3"/>
  <c r="CQ62" i="3"/>
  <c r="CQ61" i="3"/>
  <c r="CQ60" i="3"/>
  <c r="CQ59" i="3"/>
  <c r="CQ58" i="3"/>
  <c r="CQ57" i="3"/>
  <c r="CQ56" i="3"/>
  <c r="CQ55" i="3"/>
  <c r="CQ54" i="3"/>
  <c r="CQ53" i="3"/>
  <c r="CQ52" i="3"/>
  <c r="CS63" i="3"/>
  <c r="CS62" i="3"/>
  <c r="CS61" i="3"/>
  <c r="CS60" i="3"/>
  <c r="CS59" i="3"/>
  <c r="CS58" i="3"/>
  <c r="CS57" i="3"/>
  <c r="CS56" i="3"/>
  <c r="CS55" i="3"/>
  <c r="CS54" i="3"/>
  <c r="CS53" i="3"/>
  <c r="CS52" i="3"/>
  <c r="DI69" i="3"/>
  <c r="DI67" i="3"/>
  <c r="DI65" i="3"/>
  <c r="DI63" i="3"/>
  <c r="DI68" i="3"/>
  <c r="DI66" i="3"/>
  <c r="DI64" i="3"/>
  <c r="DI62" i="3"/>
  <c r="DI60" i="3"/>
  <c r="DI61" i="3"/>
  <c r="DI59" i="3"/>
  <c r="DI58" i="3"/>
  <c r="DI56" i="3"/>
  <c r="DI57" i="3"/>
  <c r="DI55" i="3"/>
  <c r="DI54" i="3"/>
  <c r="DI52" i="3"/>
  <c r="DI53" i="3"/>
  <c r="DK67" i="3"/>
  <c r="DK65" i="3"/>
  <c r="DK63" i="3"/>
  <c r="DK66" i="3"/>
  <c r="DK64" i="3"/>
  <c r="DK62" i="3"/>
  <c r="DK60" i="3"/>
  <c r="DK61" i="3"/>
  <c r="DK59" i="3"/>
  <c r="DK58" i="3"/>
  <c r="DK56" i="3"/>
  <c r="DK57" i="3"/>
  <c r="DK55" i="3"/>
  <c r="DK54" i="3"/>
  <c r="DK52" i="3"/>
  <c r="DK53" i="3"/>
  <c r="DM65" i="3"/>
  <c r="DM63" i="3"/>
  <c r="DM64" i="3"/>
  <c r="DM62" i="3"/>
  <c r="DM60" i="3"/>
  <c r="DM61" i="3"/>
  <c r="DM59" i="3"/>
  <c r="DM58" i="3"/>
  <c r="DM56" i="3"/>
  <c r="DM57" i="3"/>
  <c r="DM55" i="3"/>
  <c r="DM54" i="3"/>
  <c r="DM52" i="3"/>
  <c r="DM53" i="3"/>
  <c r="DO63" i="3"/>
  <c r="DO62" i="3"/>
  <c r="DO60" i="3"/>
  <c r="DO61" i="3"/>
  <c r="DO59" i="3"/>
  <c r="DO58" i="3"/>
  <c r="DO56" i="3"/>
  <c r="DO57" i="3"/>
  <c r="DO55" i="3"/>
  <c r="DO54" i="3"/>
  <c r="DO52" i="3"/>
  <c r="DO53" i="3"/>
  <c r="D50" i="3"/>
  <c r="F50" i="3"/>
  <c r="H50" i="3"/>
  <c r="J50" i="3"/>
  <c r="Y50" i="3"/>
  <c r="AA50" i="3"/>
  <c r="AC50" i="3"/>
  <c r="AE50" i="3"/>
  <c r="AG50" i="3"/>
  <c r="AU50" i="3"/>
  <c r="AW50" i="3"/>
  <c r="AY50" i="3"/>
  <c r="BA50" i="3"/>
  <c r="BC50" i="3"/>
  <c r="BQ50" i="3"/>
  <c r="BS50" i="3"/>
  <c r="BU50" i="3"/>
  <c r="BW50" i="3"/>
  <c r="BY50" i="3"/>
  <c r="CM50" i="3"/>
  <c r="CO50" i="3"/>
  <c r="CQ50" i="3"/>
  <c r="CS50" i="3"/>
  <c r="DI50" i="3"/>
  <c r="DK50" i="3"/>
  <c r="DM50" i="3"/>
  <c r="DO50" i="3"/>
  <c r="B51" i="3"/>
  <c r="D51" i="3"/>
  <c r="F51" i="3"/>
  <c r="H51" i="3"/>
  <c r="J51" i="3"/>
  <c r="Z51" i="3"/>
  <c r="AB51" i="3"/>
  <c r="AD51" i="3"/>
  <c r="AF51" i="3"/>
  <c r="AU51" i="3"/>
  <c r="AW51" i="3"/>
  <c r="AY51" i="3"/>
  <c r="BA51" i="3"/>
  <c r="BC51" i="3"/>
  <c r="BR51" i="3"/>
  <c r="BT51" i="3"/>
  <c r="BV51" i="3"/>
  <c r="BX51" i="3"/>
  <c r="CM51" i="3"/>
  <c r="CO51" i="3"/>
  <c r="CQ51" i="3"/>
  <c r="CS51" i="3"/>
  <c r="DJ51" i="3"/>
  <c r="DL51" i="3"/>
  <c r="DN51" i="3"/>
  <c r="C52" i="3"/>
  <c r="D7" i="1"/>
  <c r="B7" i="1"/>
  <c r="E26" i="1" s="1"/>
  <c r="D10" i="3"/>
  <c r="D11" i="3" s="1"/>
  <c r="E10" i="3"/>
  <c r="E11" i="3" s="1"/>
  <c r="F10" i="3"/>
  <c r="F11" i="3" s="1"/>
  <c r="G10" i="3"/>
  <c r="G11" i="3" s="1"/>
  <c r="H10" i="3"/>
  <c r="H11" i="3" s="1"/>
  <c r="I11" i="3"/>
  <c r="J10" i="3"/>
  <c r="J11" i="3" s="1"/>
  <c r="J8" i="3" s="1"/>
  <c r="K10" i="3"/>
  <c r="K11" i="3" s="1"/>
  <c r="K8" i="3" s="1"/>
  <c r="K9" i="3" s="1"/>
  <c r="L10" i="3"/>
  <c r="L11" i="3" s="1"/>
  <c r="L8" i="3" s="1"/>
  <c r="M10" i="3"/>
  <c r="M11" i="3" s="1"/>
  <c r="M8" i="3" s="1"/>
  <c r="N10" i="3"/>
  <c r="N11" i="3" s="1"/>
  <c r="N8" i="3" s="1"/>
  <c r="O10" i="3"/>
  <c r="O11" i="3" s="1"/>
  <c r="O8" i="3" s="1"/>
  <c r="P10" i="3"/>
  <c r="P11" i="3" s="1"/>
  <c r="P8" i="3" s="1"/>
  <c r="Q10" i="3"/>
  <c r="Q11" i="3" s="1"/>
  <c r="Q8" i="3" s="1"/>
  <c r="R10" i="3"/>
  <c r="R11" i="3" s="1"/>
  <c r="R8" i="3" s="1"/>
  <c r="S10" i="3"/>
  <c r="S11" i="3" s="1"/>
  <c r="S8" i="3" s="1"/>
  <c r="T10" i="3"/>
  <c r="T11" i="3" s="1"/>
  <c r="T8" i="3" s="1"/>
  <c r="U10" i="3"/>
  <c r="U11" i="3" s="1"/>
  <c r="U8" i="3" s="1"/>
  <c r="C10" i="3"/>
  <c r="C11" i="3" s="1"/>
  <c r="B10" i="3"/>
  <c r="B11" i="3" s="1"/>
  <c r="C9" i="3"/>
  <c r="D9" i="3"/>
  <c r="E9" i="3"/>
  <c r="F9" i="3"/>
  <c r="G9" i="3"/>
  <c r="H9" i="3"/>
  <c r="B9" i="3"/>
  <c r="C5" i="3"/>
  <c r="D5" i="3"/>
  <c r="E5" i="3"/>
  <c r="F5" i="3"/>
  <c r="G5" i="3"/>
  <c r="H5" i="3"/>
  <c r="I5" i="3"/>
  <c r="C6" i="3"/>
  <c r="D6" i="3"/>
  <c r="E6" i="3"/>
  <c r="F6" i="3"/>
  <c r="G6" i="3"/>
  <c r="H6" i="3"/>
  <c r="I6" i="3"/>
  <c r="C7" i="3"/>
  <c r="D7" i="3"/>
  <c r="E7" i="3"/>
  <c r="F7" i="3"/>
  <c r="G7" i="3"/>
  <c r="H7" i="3"/>
  <c r="C8" i="3"/>
  <c r="D8" i="3"/>
  <c r="E8" i="3"/>
  <c r="F8" i="3"/>
  <c r="G8" i="3"/>
  <c r="H8" i="3"/>
  <c r="B8" i="3"/>
  <c r="B7" i="3"/>
  <c r="B6" i="3"/>
  <c r="B5" i="3"/>
  <c r="C4" i="3"/>
  <c r="D4" i="3"/>
  <c r="E4" i="3"/>
  <c r="F4" i="3"/>
  <c r="G4" i="3"/>
  <c r="H4" i="3"/>
  <c r="I4" i="3"/>
  <c r="AX304" i="3" l="1"/>
  <c r="AX308" i="3"/>
  <c r="AX312" i="3"/>
  <c r="AX316" i="3"/>
  <c r="AX320" i="3"/>
  <c r="AX324" i="3"/>
  <c r="AX305" i="3"/>
  <c r="AX309" i="3"/>
  <c r="AX313" i="3"/>
  <c r="AX317" i="3"/>
  <c r="AX321" i="3"/>
  <c r="AX325" i="3"/>
  <c r="AX306" i="3"/>
  <c r="AX310" i="3"/>
  <c r="AX314" i="3"/>
  <c r="AX318" i="3"/>
  <c r="AX322" i="3"/>
  <c r="AX326" i="3"/>
  <c r="AX303" i="3"/>
  <c r="AX307" i="3"/>
  <c r="AX311" i="3"/>
  <c r="AX315" i="3"/>
  <c r="AX319" i="3"/>
  <c r="AX323" i="3"/>
  <c r="AX328" i="3"/>
  <c r="AX332" i="3"/>
  <c r="AX336" i="3"/>
  <c r="AX340" i="3"/>
  <c r="AX344" i="3"/>
  <c r="AX348" i="3"/>
  <c r="AX329" i="3"/>
  <c r="AX333" i="3"/>
  <c r="AX337" i="3"/>
  <c r="AX341" i="3"/>
  <c r="AX345" i="3"/>
  <c r="AX349" i="3"/>
  <c r="AX330" i="3"/>
  <c r="AX334" i="3"/>
  <c r="AX338" i="3"/>
  <c r="AX342" i="3"/>
  <c r="AX346" i="3"/>
  <c r="AX350" i="3"/>
  <c r="AX327" i="3"/>
  <c r="AX331" i="3"/>
  <c r="AX335" i="3"/>
  <c r="AX339" i="3"/>
  <c r="AX343" i="3"/>
  <c r="AX347" i="3"/>
  <c r="AX352" i="3"/>
  <c r="AX356" i="3"/>
  <c r="AX360" i="3"/>
  <c r="AX364" i="3"/>
  <c r="AX368" i="3"/>
  <c r="AX372" i="3"/>
  <c r="AX353" i="3"/>
  <c r="AX357" i="3"/>
  <c r="AX361" i="3"/>
  <c r="AX365" i="3"/>
  <c r="AX369" i="3"/>
  <c r="AX373" i="3"/>
  <c r="AX354" i="3"/>
  <c r="AX358" i="3"/>
  <c r="AX362" i="3"/>
  <c r="AX366" i="3"/>
  <c r="AX370" i="3"/>
  <c r="AX374" i="3"/>
  <c r="AX351" i="3"/>
  <c r="AX355" i="3"/>
  <c r="AX359" i="3"/>
  <c r="AX363" i="3"/>
  <c r="AX367" i="3"/>
  <c r="AX371" i="3"/>
  <c r="AX376" i="3"/>
  <c r="AX380" i="3"/>
  <c r="AX384" i="3"/>
  <c r="AX388" i="3"/>
  <c r="AX392" i="3"/>
  <c r="AX396" i="3"/>
  <c r="AX400" i="3"/>
  <c r="AX404" i="3"/>
  <c r="AX408" i="3"/>
  <c r="AX412" i="3"/>
  <c r="AX416" i="3"/>
  <c r="AX420" i="3"/>
  <c r="AX377" i="3"/>
  <c r="AX381" i="3"/>
  <c r="AX385" i="3"/>
  <c r="AX389" i="3"/>
  <c r="AX393" i="3"/>
  <c r="AX397" i="3"/>
  <c r="AX401" i="3"/>
  <c r="AX405" i="3"/>
  <c r="AX409" i="3"/>
  <c r="AX413" i="3"/>
  <c r="AX417" i="3"/>
  <c r="AX421" i="3"/>
  <c r="AX378" i="3"/>
  <c r="AX382" i="3"/>
  <c r="AX386" i="3"/>
  <c r="AX390" i="3"/>
  <c r="AX394" i="3"/>
  <c r="AX398" i="3"/>
  <c r="AX402" i="3"/>
  <c r="AX406" i="3"/>
  <c r="AX410" i="3"/>
  <c r="AX414" i="3"/>
  <c r="AX418" i="3"/>
  <c r="AX422" i="3"/>
  <c r="AX375" i="3"/>
  <c r="AX379" i="3"/>
  <c r="AX383" i="3"/>
  <c r="AX387" i="3"/>
  <c r="AX391" i="3"/>
  <c r="AX395" i="3"/>
  <c r="AX399" i="3"/>
  <c r="AX403" i="3"/>
  <c r="AX407" i="3"/>
  <c r="AX411" i="3"/>
  <c r="AX415" i="3"/>
  <c r="AX419" i="3"/>
  <c r="AX424" i="3"/>
  <c r="AX428" i="3"/>
  <c r="AX432" i="3"/>
  <c r="AX423" i="3"/>
  <c r="AX427" i="3"/>
  <c r="AX431" i="3"/>
  <c r="AX434" i="3"/>
  <c r="AX438" i="3"/>
  <c r="AX442" i="3"/>
  <c r="AX446" i="3"/>
  <c r="AX450" i="3"/>
  <c r="AX454" i="3"/>
  <c r="AX458" i="3"/>
  <c r="AX462" i="3"/>
  <c r="AX466" i="3"/>
  <c r="AX470" i="3"/>
  <c r="AX474" i="3"/>
  <c r="AX478" i="3"/>
  <c r="AX482" i="3"/>
  <c r="AX486" i="3"/>
  <c r="AX490" i="3"/>
  <c r="AX494" i="3"/>
  <c r="AX498" i="3"/>
  <c r="AX502" i="3"/>
  <c r="AX506" i="3"/>
  <c r="AX510" i="3"/>
  <c r="AX514" i="3"/>
  <c r="AX518" i="3"/>
  <c r="AX522" i="3"/>
  <c r="AX526" i="3"/>
  <c r="AX530" i="3"/>
  <c r="AX534" i="3"/>
  <c r="AX538" i="3"/>
  <c r="AX542" i="3"/>
  <c r="AX546" i="3"/>
  <c r="AX550" i="3"/>
  <c r="AX554" i="3"/>
  <c r="AX437" i="3"/>
  <c r="AX441" i="3"/>
  <c r="AX445" i="3"/>
  <c r="AX449" i="3"/>
  <c r="AX453" i="3"/>
  <c r="AX457" i="3"/>
  <c r="AX461" i="3"/>
  <c r="AX465" i="3"/>
  <c r="AX469" i="3"/>
  <c r="AX473" i="3"/>
  <c r="AX477" i="3"/>
  <c r="AX481" i="3"/>
  <c r="AX485" i="3"/>
  <c r="AX489" i="3"/>
  <c r="AX493" i="3"/>
  <c r="AX497" i="3"/>
  <c r="AX501" i="3"/>
  <c r="AX505" i="3"/>
  <c r="AX509" i="3"/>
  <c r="AX513" i="3"/>
  <c r="AX517" i="3"/>
  <c r="AX521" i="3"/>
  <c r="AX525" i="3"/>
  <c r="AX529" i="3"/>
  <c r="AX533" i="3"/>
  <c r="AX537" i="3"/>
  <c r="AX541" i="3"/>
  <c r="AX545" i="3"/>
  <c r="AX549" i="3"/>
  <c r="AX553" i="3"/>
  <c r="AX557" i="3"/>
  <c r="AX426" i="3"/>
  <c r="AX430" i="3"/>
  <c r="AX425" i="3"/>
  <c r="AX429" i="3"/>
  <c r="AX433" i="3"/>
  <c r="AX436" i="3"/>
  <c r="AX440" i="3"/>
  <c r="AX444" i="3"/>
  <c r="AX448" i="3"/>
  <c r="AX452" i="3"/>
  <c r="AX456" i="3"/>
  <c r="AX460" i="3"/>
  <c r="AX464" i="3"/>
  <c r="AX468" i="3"/>
  <c r="AX472" i="3"/>
  <c r="AX476" i="3"/>
  <c r="AX480" i="3"/>
  <c r="AX484" i="3"/>
  <c r="AX488" i="3"/>
  <c r="AX492" i="3"/>
  <c r="AX496" i="3"/>
  <c r="AX500" i="3"/>
  <c r="AX504" i="3"/>
  <c r="AX508" i="3"/>
  <c r="AX512" i="3"/>
  <c r="AX516" i="3"/>
  <c r="AX520" i="3"/>
  <c r="AX524" i="3"/>
  <c r="AX528" i="3"/>
  <c r="AX532" i="3"/>
  <c r="AX536" i="3"/>
  <c r="AX540" i="3"/>
  <c r="AX544" i="3"/>
  <c r="AX548" i="3"/>
  <c r="AX552" i="3"/>
  <c r="AX556" i="3"/>
  <c r="AX435" i="3"/>
  <c r="AX439" i="3"/>
  <c r="AX443" i="3"/>
  <c r="AX447" i="3"/>
  <c r="AX451" i="3"/>
  <c r="AX455" i="3"/>
  <c r="AX459" i="3"/>
  <c r="AX463" i="3"/>
  <c r="AX467" i="3"/>
  <c r="AX471" i="3"/>
  <c r="AX475" i="3"/>
  <c r="AX479" i="3"/>
  <c r="AX483" i="3"/>
  <c r="AX487" i="3"/>
  <c r="AX491" i="3"/>
  <c r="AX495" i="3"/>
  <c r="AX499" i="3"/>
  <c r="AX503" i="3"/>
  <c r="AX507" i="3"/>
  <c r="AX511" i="3"/>
  <c r="AX515" i="3"/>
  <c r="AX519" i="3"/>
  <c r="AX523" i="3"/>
  <c r="AX527" i="3"/>
  <c r="AX531" i="3"/>
  <c r="AX535" i="3"/>
  <c r="AX539" i="3"/>
  <c r="AX543" i="3"/>
  <c r="AX547" i="3"/>
  <c r="AX551" i="3"/>
  <c r="AX555" i="3"/>
  <c r="BJ87" i="3"/>
  <c r="AY329" i="3"/>
  <c r="AY333" i="3"/>
  <c r="AY337" i="3"/>
  <c r="AY341" i="3"/>
  <c r="AY345" i="3"/>
  <c r="AY349" i="3"/>
  <c r="AY330" i="3"/>
  <c r="AY334" i="3"/>
  <c r="AY338" i="3"/>
  <c r="AY342" i="3"/>
  <c r="AY346" i="3"/>
  <c r="AY350" i="3"/>
  <c r="AY327" i="3"/>
  <c r="AY331" i="3"/>
  <c r="AY335" i="3"/>
  <c r="AY339" i="3"/>
  <c r="AY343" i="3"/>
  <c r="AY347" i="3"/>
  <c r="AY328" i="3"/>
  <c r="AY332" i="3"/>
  <c r="AY336" i="3"/>
  <c r="AY340" i="3"/>
  <c r="AY344" i="3"/>
  <c r="AY348" i="3"/>
  <c r="AY549" i="3"/>
  <c r="AY553" i="3"/>
  <c r="AY557" i="3"/>
  <c r="AY550" i="3"/>
  <c r="AY554" i="3"/>
  <c r="AY547" i="3"/>
  <c r="AY551" i="3"/>
  <c r="AY555" i="3"/>
  <c r="AY548" i="3"/>
  <c r="AY552" i="3"/>
  <c r="AY556" i="3"/>
  <c r="AY501" i="3"/>
  <c r="AY505" i="3"/>
  <c r="AY509" i="3"/>
  <c r="AY513" i="3"/>
  <c r="AY517" i="3"/>
  <c r="AY521" i="3"/>
  <c r="AY525" i="3"/>
  <c r="AY529" i="3"/>
  <c r="AY533" i="3"/>
  <c r="AY537" i="3"/>
  <c r="AY541" i="3"/>
  <c r="AY545" i="3"/>
  <c r="AY502" i="3"/>
  <c r="AY506" i="3"/>
  <c r="AY510" i="3"/>
  <c r="AY514" i="3"/>
  <c r="AY518" i="3"/>
  <c r="AY522" i="3"/>
  <c r="AY526" i="3"/>
  <c r="AY530" i="3"/>
  <c r="AY534" i="3"/>
  <c r="AY538" i="3"/>
  <c r="AY542" i="3"/>
  <c r="AY546" i="3"/>
  <c r="AY499" i="3"/>
  <c r="AY503" i="3"/>
  <c r="AY507" i="3"/>
  <c r="AY511" i="3"/>
  <c r="AY515" i="3"/>
  <c r="AY519" i="3"/>
  <c r="AY523" i="3"/>
  <c r="AY527" i="3"/>
  <c r="AY531" i="3"/>
  <c r="AY535" i="3"/>
  <c r="AY539" i="3"/>
  <c r="AY543" i="3"/>
  <c r="AY500" i="3"/>
  <c r="AY504" i="3"/>
  <c r="AY508" i="3"/>
  <c r="AY512" i="3"/>
  <c r="AY516" i="3"/>
  <c r="AY520" i="3"/>
  <c r="AY524" i="3"/>
  <c r="AY528" i="3"/>
  <c r="AY532" i="3"/>
  <c r="AY536" i="3"/>
  <c r="AY540" i="3"/>
  <c r="AY544" i="3"/>
  <c r="AY353" i="3"/>
  <c r="AY357" i="3"/>
  <c r="AY361" i="3"/>
  <c r="AY365" i="3"/>
  <c r="AY369" i="3"/>
  <c r="AY373" i="3"/>
  <c r="AY377" i="3"/>
  <c r="AY381" i="3"/>
  <c r="AY352" i="3"/>
  <c r="AY356" i="3"/>
  <c r="AY360" i="3"/>
  <c r="AY364" i="3"/>
  <c r="AY368" i="3"/>
  <c r="AY372" i="3"/>
  <c r="AY376" i="3"/>
  <c r="AY380" i="3"/>
  <c r="AY384" i="3"/>
  <c r="AY387" i="3"/>
  <c r="AY391" i="3"/>
  <c r="AY395" i="3"/>
  <c r="AY399" i="3"/>
  <c r="AY403" i="3"/>
  <c r="AY407" i="3"/>
  <c r="AY411" i="3"/>
  <c r="AY415" i="3"/>
  <c r="AY419" i="3"/>
  <c r="AY423" i="3"/>
  <c r="AY427" i="3"/>
  <c r="AY431" i="3"/>
  <c r="AY435" i="3"/>
  <c r="AY439" i="3"/>
  <c r="AY443" i="3"/>
  <c r="AY447" i="3"/>
  <c r="AY451" i="3"/>
  <c r="AY455" i="3"/>
  <c r="AY459" i="3"/>
  <c r="AY463" i="3"/>
  <c r="AY467" i="3"/>
  <c r="AY471" i="3"/>
  <c r="AY475" i="3"/>
  <c r="AY479" i="3"/>
  <c r="AY483" i="3"/>
  <c r="AY487" i="3"/>
  <c r="AY491" i="3"/>
  <c r="AY495" i="3"/>
  <c r="AY386" i="3"/>
  <c r="AY390" i="3"/>
  <c r="AY394" i="3"/>
  <c r="AY398" i="3"/>
  <c r="AY402" i="3"/>
  <c r="AY406" i="3"/>
  <c r="AY410" i="3"/>
  <c r="AY414" i="3"/>
  <c r="AY418" i="3"/>
  <c r="AY422" i="3"/>
  <c r="AY426" i="3"/>
  <c r="AY430" i="3"/>
  <c r="AY434" i="3"/>
  <c r="AY438" i="3"/>
  <c r="AY442" i="3"/>
  <c r="AY446" i="3"/>
  <c r="AY450" i="3"/>
  <c r="AY454" i="3"/>
  <c r="AY458" i="3"/>
  <c r="AY462" i="3"/>
  <c r="AY466" i="3"/>
  <c r="AY470" i="3"/>
  <c r="AY474" i="3"/>
  <c r="AY478" i="3"/>
  <c r="AY482" i="3"/>
  <c r="AY486" i="3"/>
  <c r="AY490" i="3"/>
  <c r="AY494" i="3"/>
  <c r="AY498" i="3"/>
  <c r="AY351" i="3"/>
  <c r="AY355" i="3"/>
  <c r="AY359" i="3"/>
  <c r="AY363" i="3"/>
  <c r="AY367" i="3"/>
  <c r="AY371" i="3"/>
  <c r="AY375" i="3"/>
  <c r="AY379" i="3"/>
  <c r="AY383" i="3"/>
  <c r="AY354" i="3"/>
  <c r="AY358" i="3"/>
  <c r="AY362" i="3"/>
  <c r="AY366" i="3"/>
  <c r="AY370" i="3"/>
  <c r="AY374" i="3"/>
  <c r="AY378" i="3"/>
  <c r="AY382" i="3"/>
  <c r="AY385" i="3"/>
  <c r="AY389" i="3"/>
  <c r="AY393" i="3"/>
  <c r="AY397" i="3"/>
  <c r="AY401" i="3"/>
  <c r="AY405" i="3"/>
  <c r="AY409" i="3"/>
  <c r="AY413" i="3"/>
  <c r="AY417" i="3"/>
  <c r="AY421" i="3"/>
  <c r="AY425" i="3"/>
  <c r="AY429" i="3"/>
  <c r="AY433" i="3"/>
  <c r="AY437" i="3"/>
  <c r="AY441" i="3"/>
  <c r="AY445" i="3"/>
  <c r="AY449" i="3"/>
  <c r="AY453" i="3"/>
  <c r="AY457" i="3"/>
  <c r="AY461" i="3"/>
  <c r="AY465" i="3"/>
  <c r="AY469" i="3"/>
  <c r="AY473" i="3"/>
  <c r="AY477" i="3"/>
  <c r="AY481" i="3"/>
  <c r="AY485" i="3"/>
  <c r="AY489" i="3"/>
  <c r="AY493" i="3"/>
  <c r="AY497" i="3"/>
  <c r="AY388" i="3"/>
  <c r="AY392" i="3"/>
  <c r="AY396" i="3"/>
  <c r="AY400" i="3"/>
  <c r="AY404" i="3"/>
  <c r="AY408" i="3"/>
  <c r="AY412" i="3"/>
  <c r="AY416" i="3"/>
  <c r="AY420" i="3"/>
  <c r="AY424" i="3"/>
  <c r="AY428" i="3"/>
  <c r="AY432" i="3"/>
  <c r="AY436" i="3"/>
  <c r="AY440" i="3"/>
  <c r="AY444" i="3"/>
  <c r="AY448" i="3"/>
  <c r="AY452" i="3"/>
  <c r="AY456" i="3"/>
  <c r="AY460" i="3"/>
  <c r="AY464" i="3"/>
  <c r="AY468" i="3"/>
  <c r="AY472" i="3"/>
  <c r="AY476" i="3"/>
  <c r="AY480" i="3"/>
  <c r="AY484" i="3"/>
  <c r="AY488" i="3"/>
  <c r="AY492" i="3"/>
  <c r="AY496" i="3"/>
  <c r="BJ88" i="3"/>
  <c r="BM86" i="3"/>
  <c r="DC88" i="3"/>
  <c r="DB89" i="3"/>
  <c r="CI86" i="3"/>
  <c r="U135" i="3"/>
  <c r="I14" i="1" s="1"/>
  <c r="U134" i="3"/>
  <c r="I13" i="1" s="1"/>
  <c r="Y147" i="3"/>
  <c r="AP86" i="3"/>
  <c r="S86" i="3"/>
  <c r="BL86" i="3"/>
  <c r="Q89" i="3"/>
  <c r="AN88" i="3"/>
  <c r="BJ89" i="3"/>
  <c r="CF88" i="3"/>
  <c r="J192" i="3"/>
  <c r="DE86" i="3"/>
  <c r="AQ86" i="3"/>
  <c r="AO88" i="3"/>
  <c r="BK86" i="3"/>
  <c r="R86" i="3"/>
  <c r="CG87" i="3"/>
  <c r="R88" i="3"/>
  <c r="AO86" i="3"/>
  <c r="BK87" i="3"/>
  <c r="DW86" i="3"/>
  <c r="DW89" i="3"/>
  <c r="DW90" i="3"/>
  <c r="DW87" i="3"/>
  <c r="DW88" i="3"/>
  <c r="P86" i="3"/>
  <c r="CE88" i="3"/>
  <c r="DA89" i="3"/>
  <c r="P90" i="3"/>
  <c r="AM87" i="3"/>
  <c r="BI86" i="3"/>
  <c r="P88" i="3"/>
  <c r="AM90" i="3"/>
  <c r="AM86" i="3"/>
  <c r="BI87" i="3"/>
  <c r="CE89" i="3"/>
  <c r="DA88" i="3"/>
  <c r="DZ87" i="3"/>
  <c r="DZ86" i="3"/>
  <c r="AP87" i="3"/>
  <c r="CH87" i="3"/>
  <c r="DX87" i="3"/>
  <c r="DX88" i="3"/>
  <c r="DX86" i="3"/>
  <c r="DX89" i="3"/>
  <c r="Q86" i="3"/>
  <c r="AN87" i="3"/>
  <c r="BJ86" i="3"/>
  <c r="CF87" i="3"/>
  <c r="DB86" i="3"/>
  <c r="AO87" i="3"/>
  <c r="DY86" i="3"/>
  <c r="DY87" i="3"/>
  <c r="DY88" i="3"/>
  <c r="CG88" i="3"/>
  <c r="DC86" i="3"/>
  <c r="R87" i="3"/>
  <c r="BK88" i="3"/>
  <c r="CG86" i="3"/>
  <c r="DC87" i="3"/>
  <c r="P89" i="3"/>
  <c r="BI90" i="3"/>
  <c r="CE87" i="3"/>
  <c r="DA86" i="3"/>
  <c r="AM88" i="3"/>
  <c r="BI89" i="3"/>
  <c r="DA90" i="3"/>
  <c r="P87" i="3"/>
  <c r="AM89" i="3"/>
  <c r="BI88" i="3"/>
  <c r="CE90" i="3"/>
  <c r="CE86" i="3"/>
  <c r="DA87" i="3"/>
  <c r="Y180" i="3"/>
  <c r="J14" i="1" s="1"/>
  <c r="Y182" i="3"/>
  <c r="J16" i="1" s="1"/>
  <c r="Y179" i="3"/>
  <c r="J13" i="1" s="1"/>
  <c r="Y181" i="3"/>
  <c r="J15" i="1" s="1"/>
  <c r="Y183" i="3"/>
  <c r="J17" i="1" s="1"/>
  <c r="Y144" i="3"/>
  <c r="Y146" i="3"/>
  <c r="Y148" i="3"/>
  <c r="Y145" i="3"/>
  <c r="Y112" i="3"/>
  <c r="H16" i="1" s="1"/>
  <c r="Y111" i="3"/>
  <c r="H15" i="1" s="1"/>
  <c r="Y113" i="3"/>
  <c r="H17" i="1" s="1"/>
  <c r="Y75" i="3"/>
  <c r="F14" i="1" s="1"/>
  <c r="Y77" i="3"/>
  <c r="F16" i="1" s="1"/>
  <c r="Y74" i="3"/>
  <c r="Y76" i="3"/>
  <c r="F15" i="1" s="1"/>
  <c r="Y78" i="3"/>
  <c r="DJ239" i="3"/>
  <c r="CF227" i="3"/>
  <c r="AJ227" i="3"/>
  <c r="AU21" i="3"/>
  <c r="AU19" i="3"/>
  <c r="AU17" i="3"/>
  <c r="AU15" i="3"/>
  <c r="AU22" i="3"/>
  <c r="AU18" i="3"/>
  <c r="AU20" i="3"/>
  <c r="AU16" i="3"/>
  <c r="CR16" i="3"/>
  <c r="CR15" i="3"/>
  <c r="CR17" i="3"/>
  <c r="CN16" i="3"/>
  <c r="CN15" i="3"/>
  <c r="CN18" i="3"/>
  <c r="CN19" i="3"/>
  <c r="CN17" i="3"/>
  <c r="CN20" i="3"/>
  <c r="CN21" i="3"/>
  <c r="BT16" i="3"/>
  <c r="BT17" i="3"/>
  <c r="BT15" i="3"/>
  <c r="BT18" i="3"/>
  <c r="BT19" i="3"/>
  <c r="AY16" i="3"/>
  <c r="AY17" i="3"/>
  <c r="AY18" i="3"/>
  <c r="AY15" i="3"/>
  <c r="AF15" i="3"/>
  <c r="AB18" i="3"/>
  <c r="AB17" i="3"/>
  <c r="AB16" i="3"/>
  <c r="AB15" i="3"/>
  <c r="AB19" i="3"/>
  <c r="DO16" i="3"/>
  <c r="DO15" i="3"/>
  <c r="DK16" i="3"/>
  <c r="DK17" i="3"/>
  <c r="DK20" i="3"/>
  <c r="DK15" i="3"/>
  <c r="DK18" i="3"/>
  <c r="DK19" i="3"/>
  <c r="U9" i="3"/>
  <c r="EB15" i="3" s="1"/>
  <c r="DF15" i="3"/>
  <c r="DB15" i="3"/>
  <c r="CX15" i="3"/>
  <c r="BJ226" i="3"/>
  <c r="AN227" i="3"/>
  <c r="M227" i="3"/>
  <c r="AJ226" i="3"/>
  <c r="CB227" i="3"/>
  <c r="CM22" i="3"/>
  <c r="CM20" i="3"/>
  <c r="CM18" i="3"/>
  <c r="CM16" i="3"/>
  <c r="CM19" i="3"/>
  <c r="CM15" i="3"/>
  <c r="CM21" i="3"/>
  <c r="CM17" i="3"/>
  <c r="CP16" i="3"/>
  <c r="CP15" i="3"/>
  <c r="CP18" i="3"/>
  <c r="CP19" i="3"/>
  <c r="CP17" i="3"/>
  <c r="BV16" i="3"/>
  <c r="BV17" i="3"/>
  <c r="BV15" i="3"/>
  <c r="BR16" i="3"/>
  <c r="BR17" i="3"/>
  <c r="BR20" i="3"/>
  <c r="BR21" i="3"/>
  <c r="BR15" i="3"/>
  <c r="BR18" i="3"/>
  <c r="BR19" i="3"/>
  <c r="BA16" i="3"/>
  <c r="BA15" i="3"/>
  <c r="AW16" i="3"/>
  <c r="AW17" i="3"/>
  <c r="AW20" i="3"/>
  <c r="AW15" i="3"/>
  <c r="AW18" i="3"/>
  <c r="AW19" i="3"/>
  <c r="AD17" i="3"/>
  <c r="AD16" i="3"/>
  <c r="AD15" i="3"/>
  <c r="Z15" i="3"/>
  <c r="Z18" i="3"/>
  <c r="Z20" i="3"/>
  <c r="Z17" i="3"/>
  <c r="Z16" i="3"/>
  <c r="Z21" i="3"/>
  <c r="Z19" i="3"/>
  <c r="DM16" i="3"/>
  <c r="DM17" i="3"/>
  <c r="DM15" i="3"/>
  <c r="DM18" i="3"/>
  <c r="DD15" i="3"/>
  <c r="CZ15" i="3"/>
  <c r="CV15" i="3"/>
  <c r="Y22" i="3"/>
  <c r="Y20" i="3"/>
  <c r="Y18" i="3"/>
  <c r="Y15" i="3"/>
  <c r="Y19" i="3"/>
  <c r="Y17" i="3"/>
  <c r="Y21" i="3"/>
  <c r="Y16" i="3"/>
  <c r="BQ22" i="3"/>
  <c r="BQ20" i="3"/>
  <c r="BQ18" i="3"/>
  <c r="BQ16" i="3"/>
  <c r="BQ19" i="3"/>
  <c r="BQ15" i="3"/>
  <c r="BQ21" i="3"/>
  <c r="BQ17" i="3"/>
  <c r="CS15" i="3"/>
  <c r="CS16" i="3"/>
  <c r="CQ15" i="3"/>
  <c r="CQ16" i="3"/>
  <c r="CQ17" i="3"/>
  <c r="CQ18" i="3"/>
  <c r="CO15" i="3"/>
  <c r="CO16" i="3"/>
  <c r="CO17" i="3"/>
  <c r="CO20" i="3"/>
  <c r="CO18" i="3"/>
  <c r="CO19" i="3"/>
  <c r="BW15" i="3"/>
  <c r="BW16" i="3"/>
  <c r="BU15" i="3"/>
  <c r="BU18" i="3"/>
  <c r="BU17" i="3"/>
  <c r="BU16" i="3"/>
  <c r="BS15" i="3"/>
  <c r="BS18" i="3"/>
  <c r="BS19" i="3"/>
  <c r="BS16" i="3"/>
  <c r="BS17" i="3"/>
  <c r="BS20" i="3"/>
  <c r="BB15" i="3"/>
  <c r="AZ15" i="3"/>
  <c r="AZ17" i="3"/>
  <c r="AZ16" i="3"/>
  <c r="AX15" i="3"/>
  <c r="AX18" i="3"/>
  <c r="AX19" i="3"/>
  <c r="AX16" i="3"/>
  <c r="AX17" i="3"/>
  <c r="AV15" i="3"/>
  <c r="AV18" i="3"/>
  <c r="AV19" i="3"/>
  <c r="AV17" i="3"/>
  <c r="AV20" i="3"/>
  <c r="AV16" i="3"/>
  <c r="AV21" i="3"/>
  <c r="AE15" i="3"/>
  <c r="AE16" i="3"/>
  <c r="AC15" i="3"/>
  <c r="AC18" i="3"/>
  <c r="AC16" i="3"/>
  <c r="AC17" i="3"/>
  <c r="AA19" i="3"/>
  <c r="AA20" i="3"/>
  <c r="AA15" i="3"/>
  <c r="AA17" i="3"/>
  <c r="AA18" i="3"/>
  <c r="AA16" i="3"/>
  <c r="DI21" i="3"/>
  <c r="DI18" i="3"/>
  <c r="DI19" i="3"/>
  <c r="DI15" i="3"/>
  <c r="DI22" i="3"/>
  <c r="DI20" i="3"/>
  <c r="DI17" i="3"/>
  <c r="DI16" i="3"/>
  <c r="DN15" i="3"/>
  <c r="DN16" i="3"/>
  <c r="DN17" i="3"/>
  <c r="DL15" i="3"/>
  <c r="DL18" i="3"/>
  <c r="DL19" i="3"/>
  <c r="DL16" i="3"/>
  <c r="DL17" i="3"/>
  <c r="DJ15" i="3"/>
  <c r="DJ18" i="3"/>
  <c r="DJ19" i="3"/>
  <c r="DJ16" i="3"/>
  <c r="DJ17" i="3"/>
  <c r="DJ20" i="3"/>
  <c r="DJ21" i="3"/>
  <c r="DE15" i="3"/>
  <c r="DC15" i="3"/>
  <c r="DA15" i="3"/>
  <c r="CY15" i="3"/>
  <c r="CW15" i="3"/>
  <c r="J9" i="3"/>
  <c r="CU15" i="3"/>
  <c r="DI234" i="3"/>
  <c r="DI233" i="3"/>
  <c r="DI237" i="3"/>
  <c r="DI239" i="3"/>
  <c r="DI238" i="3"/>
  <c r="DI242" i="3"/>
  <c r="DN229" i="3"/>
  <c r="DN233" i="3"/>
  <c r="DN236" i="3"/>
  <c r="DN239" i="3"/>
  <c r="DL231" i="3"/>
  <c r="DL234" i="3"/>
  <c r="DL238" i="3"/>
  <c r="DJ233" i="3"/>
  <c r="DJ232" i="3"/>
  <c r="DJ237" i="3"/>
  <c r="AO226" i="3"/>
  <c r="AK226" i="3"/>
  <c r="BG226" i="3"/>
  <c r="Q227" i="3"/>
  <c r="AN226" i="3"/>
  <c r="EA225" i="3"/>
  <c r="EA226" i="3"/>
  <c r="CI226" i="3"/>
  <c r="T226" i="3"/>
  <c r="DE226" i="3"/>
  <c r="R227" i="3"/>
  <c r="CG228" i="3"/>
  <c r="BK227" i="3"/>
  <c r="DC227" i="3"/>
  <c r="BK228" i="3"/>
  <c r="DW230" i="3"/>
  <c r="DW229" i="3"/>
  <c r="DW227" i="3"/>
  <c r="DW228" i="3"/>
  <c r="DW225" i="3"/>
  <c r="DW226" i="3"/>
  <c r="CE226" i="3"/>
  <c r="P226" i="3"/>
  <c r="DA226" i="3"/>
  <c r="AM228" i="3"/>
  <c r="AM230" i="3"/>
  <c r="AM227" i="3"/>
  <c r="CE227" i="3"/>
  <c r="P228" i="3"/>
  <c r="DA228" i="3"/>
  <c r="AM229" i="3"/>
  <c r="CE229" i="3"/>
  <c r="P230" i="3"/>
  <c r="DA230" i="3"/>
  <c r="N227" i="3"/>
  <c r="CC228" i="3"/>
  <c r="AK227" i="3"/>
  <c r="CC227" i="3"/>
  <c r="N228" i="3"/>
  <c r="CY228" i="3"/>
  <c r="AK229" i="3"/>
  <c r="CC229" i="3"/>
  <c r="N230" i="3"/>
  <c r="CC230" i="3"/>
  <c r="CC232" i="3"/>
  <c r="N231" i="3"/>
  <c r="BG231" i="3"/>
  <c r="CY231" i="3"/>
  <c r="BG232" i="3"/>
  <c r="DS234" i="3"/>
  <c r="DS233" i="3"/>
  <c r="DS231" i="3"/>
  <c r="DS232" i="3"/>
  <c r="DS230" i="3"/>
  <c r="DS229" i="3"/>
  <c r="DS227" i="3"/>
  <c r="DS228" i="3"/>
  <c r="DS225" i="3"/>
  <c r="DS226" i="3"/>
  <c r="CA226" i="3"/>
  <c r="L226" i="3"/>
  <c r="CW226" i="3"/>
  <c r="AI228" i="3"/>
  <c r="AI230" i="3"/>
  <c r="AI227" i="3"/>
  <c r="CA227" i="3"/>
  <c r="Y217" i="3" s="1"/>
  <c r="L16" i="1" s="1"/>
  <c r="L228" i="3"/>
  <c r="CW228" i="3"/>
  <c r="AI229" i="3"/>
  <c r="CA229" i="3"/>
  <c r="L230" i="3"/>
  <c r="AI232" i="3"/>
  <c r="AI234" i="3"/>
  <c r="CW230" i="3"/>
  <c r="AI231" i="3"/>
  <c r="CA231" i="3"/>
  <c r="L232" i="3"/>
  <c r="CW232" i="3"/>
  <c r="AI233" i="3"/>
  <c r="CA233" i="3"/>
  <c r="L234" i="3"/>
  <c r="CW234" i="3"/>
  <c r="BL226" i="3"/>
  <c r="S227" i="3"/>
  <c r="AP226" i="3"/>
  <c r="AP227" i="3"/>
  <c r="CH227" i="3"/>
  <c r="Q228" i="3"/>
  <c r="DB228" i="3"/>
  <c r="AN229" i="3"/>
  <c r="CF229" i="3"/>
  <c r="AN228" i="3"/>
  <c r="BH226" i="3"/>
  <c r="O227" i="3"/>
  <c r="AL226" i="3"/>
  <c r="AL227" i="3"/>
  <c r="CD227" i="3"/>
  <c r="O228" i="3"/>
  <c r="CZ228" i="3"/>
  <c r="AL229" i="3"/>
  <c r="CD229" i="3"/>
  <c r="O230" i="3"/>
  <c r="AL228" i="3"/>
  <c r="AL230" i="3"/>
  <c r="O231" i="3"/>
  <c r="BH231" i="3"/>
  <c r="CZ231" i="3"/>
  <c r="M228" i="3"/>
  <c r="CX228" i="3"/>
  <c r="AJ229" i="3"/>
  <c r="CB229" i="3"/>
  <c r="M230" i="3"/>
  <c r="CX230" i="3"/>
  <c r="CB228" i="3"/>
  <c r="M231" i="3"/>
  <c r="BF231" i="3"/>
  <c r="CX231" i="3"/>
  <c r="BF232" i="3"/>
  <c r="M233" i="3"/>
  <c r="BF233" i="3"/>
  <c r="CX233" i="3"/>
  <c r="AJ232" i="3"/>
  <c r="BD226" i="3"/>
  <c r="K227" i="3"/>
  <c r="DR235" i="3"/>
  <c r="DR234" i="3"/>
  <c r="DR232" i="3"/>
  <c r="DR230" i="3"/>
  <c r="DR233" i="3"/>
  <c r="DR231" i="3"/>
  <c r="DR228" i="3"/>
  <c r="DR229" i="3"/>
  <c r="DR227" i="3"/>
  <c r="DR226" i="3"/>
  <c r="DR225" i="3"/>
  <c r="BZ226" i="3"/>
  <c r="BZ227" i="3"/>
  <c r="K228" i="3"/>
  <c r="CV228" i="3"/>
  <c r="AH229" i="3"/>
  <c r="BZ229" i="3"/>
  <c r="K230" i="3"/>
  <c r="AH228" i="3"/>
  <c r="AH230" i="3"/>
  <c r="K231" i="3"/>
  <c r="BD231" i="3"/>
  <c r="CV231" i="3"/>
  <c r="BD232" i="3"/>
  <c r="K233" i="3"/>
  <c r="BD233" i="3"/>
  <c r="CV233" i="3"/>
  <c r="BD234" i="3"/>
  <c r="K235" i="3"/>
  <c r="AH232" i="3"/>
  <c r="AH234" i="3"/>
  <c r="AH235" i="3"/>
  <c r="BZ235" i="3"/>
  <c r="DK242" i="3"/>
  <c r="DI243" i="3"/>
  <c r="DI244" i="3"/>
  <c r="DN231" i="3"/>
  <c r="DN230" i="3"/>
  <c r="DN234" i="3"/>
  <c r="DN235" i="3"/>
  <c r="DN238" i="3"/>
  <c r="DL233" i="3"/>
  <c r="DL232" i="3"/>
  <c r="DL236" i="3"/>
  <c r="DL237" i="3"/>
  <c r="DL240" i="3"/>
  <c r="DL241" i="3"/>
  <c r="DJ234" i="3"/>
  <c r="DJ235" i="3"/>
  <c r="DJ238" i="3"/>
  <c r="DJ242" i="3"/>
  <c r="DJ241" i="3"/>
  <c r="AQ226" i="3"/>
  <c r="BM226" i="3"/>
  <c r="DY227" i="3"/>
  <c r="DY228" i="3"/>
  <c r="DY225" i="3"/>
  <c r="DY226" i="3"/>
  <c r="CG226" i="3"/>
  <c r="R226" i="3"/>
  <c r="DC226" i="3"/>
  <c r="AO228" i="3"/>
  <c r="AO227" i="3"/>
  <c r="CG227" i="3"/>
  <c r="R228" i="3"/>
  <c r="DC228" i="3"/>
  <c r="AM226" i="3"/>
  <c r="BI226" i="3"/>
  <c r="P227" i="3"/>
  <c r="CE228" i="3"/>
  <c r="CE230" i="3"/>
  <c r="BI227" i="3"/>
  <c r="DA227" i="3"/>
  <c r="BI228" i="3"/>
  <c r="P229" i="3"/>
  <c r="BI229" i="3"/>
  <c r="DA229" i="3"/>
  <c r="BI230" i="3"/>
  <c r="DU231" i="3"/>
  <c r="DU232" i="3"/>
  <c r="DU230" i="3"/>
  <c r="DU229" i="3"/>
  <c r="DU227" i="3"/>
  <c r="DU228" i="3"/>
  <c r="DU225" i="3"/>
  <c r="DU226" i="3"/>
  <c r="CC226" i="3"/>
  <c r="N226" i="3"/>
  <c r="CY226" i="3"/>
  <c r="AK228" i="3"/>
  <c r="AK230" i="3"/>
  <c r="BG227" i="3"/>
  <c r="CY227" i="3"/>
  <c r="BG228" i="3"/>
  <c r="N229" i="3"/>
  <c r="BG229" i="3"/>
  <c r="CY229" i="3"/>
  <c r="BG230" i="3"/>
  <c r="AK232" i="3"/>
  <c r="CY230" i="3"/>
  <c r="AK231" i="3"/>
  <c r="CC231" i="3"/>
  <c r="N232" i="3"/>
  <c r="CY232" i="3"/>
  <c r="AI226" i="3"/>
  <c r="BE226" i="3"/>
  <c r="L227" i="3"/>
  <c r="Y214" i="3" s="1"/>
  <c r="U239" i="3" s="1"/>
  <c r="CA228" i="3"/>
  <c r="CA230" i="3"/>
  <c r="BE227" i="3"/>
  <c r="Y216" i="3" s="1"/>
  <c r="L15" i="1" s="1"/>
  <c r="CW227" i="3"/>
  <c r="Y218" i="3" s="1"/>
  <c r="L17" i="1" s="1"/>
  <c r="BE228" i="3"/>
  <c r="L229" i="3"/>
  <c r="BE229" i="3"/>
  <c r="CW229" i="3"/>
  <c r="BE230" i="3"/>
  <c r="CA232" i="3"/>
  <c r="CA234" i="3"/>
  <c r="L231" i="3"/>
  <c r="BE231" i="3"/>
  <c r="CW231" i="3"/>
  <c r="BE232" i="3"/>
  <c r="L233" i="3"/>
  <c r="BE233" i="3"/>
  <c r="CW233" i="3"/>
  <c r="BE234" i="3"/>
  <c r="DP237" i="3"/>
  <c r="DQ236" i="3"/>
  <c r="DP235" i="3"/>
  <c r="DP236" i="3"/>
  <c r="DQ235" i="3"/>
  <c r="DP234" i="3"/>
  <c r="DQ233" i="3"/>
  <c r="DP232" i="3"/>
  <c r="DQ231" i="3"/>
  <c r="DP230" i="3"/>
  <c r="DQ234" i="3"/>
  <c r="DP233" i="3"/>
  <c r="DQ232" i="3"/>
  <c r="DP231" i="3"/>
  <c r="DQ230" i="3"/>
  <c r="DQ229" i="3"/>
  <c r="DP228" i="3"/>
  <c r="DQ227" i="3"/>
  <c r="DP229" i="3"/>
  <c r="DQ228" i="3"/>
  <c r="DP227" i="3"/>
  <c r="DP226" i="3"/>
  <c r="DQ225" i="3"/>
  <c r="DQ226" i="3"/>
  <c r="S226" i="3"/>
  <c r="DD226" i="3"/>
  <c r="DZ227" i="3"/>
  <c r="DZ226" i="3"/>
  <c r="DZ225" i="3"/>
  <c r="CH226" i="3"/>
  <c r="BL227" i="3"/>
  <c r="DD227" i="3"/>
  <c r="Q226" i="3"/>
  <c r="DB226" i="3"/>
  <c r="DX228" i="3"/>
  <c r="DX229" i="3"/>
  <c r="DX227" i="3"/>
  <c r="DX226" i="3"/>
  <c r="DX225" i="3"/>
  <c r="CF226" i="3"/>
  <c r="BJ227" i="3"/>
  <c r="DB227" i="3"/>
  <c r="BJ228" i="3"/>
  <c r="Q229" i="3"/>
  <c r="BJ229" i="3"/>
  <c r="DB229" i="3"/>
  <c r="CF228" i="3"/>
  <c r="O226" i="3"/>
  <c r="CZ226" i="3"/>
  <c r="DV230" i="3"/>
  <c r="DV231" i="3"/>
  <c r="DV228" i="3"/>
  <c r="DV229" i="3"/>
  <c r="DV227" i="3"/>
  <c r="DV226" i="3"/>
  <c r="DV225" i="3"/>
  <c r="CD226" i="3"/>
  <c r="BH227" i="3"/>
  <c r="CZ227" i="3"/>
  <c r="BH228" i="3"/>
  <c r="O229" i="3"/>
  <c r="BH229" i="3"/>
  <c r="CZ229" i="3"/>
  <c r="BH230" i="3"/>
  <c r="CD228" i="3"/>
  <c r="CZ230" i="3"/>
  <c r="AL231" i="3"/>
  <c r="CD231" i="3"/>
  <c r="CD230" i="3"/>
  <c r="M226" i="3"/>
  <c r="CX226" i="3"/>
  <c r="DT232" i="3"/>
  <c r="DT230" i="3"/>
  <c r="DT233" i="3"/>
  <c r="DT231" i="3"/>
  <c r="DT228" i="3"/>
  <c r="DT229" i="3"/>
  <c r="DT227" i="3"/>
  <c r="DT226" i="3"/>
  <c r="DT225" i="3"/>
  <c r="CB226" i="3"/>
  <c r="BF227" i="3"/>
  <c r="CX227" i="3"/>
  <c r="BF228" i="3"/>
  <c r="M229" i="3"/>
  <c r="BF229" i="3"/>
  <c r="CX229" i="3"/>
  <c r="BF230" i="3"/>
  <c r="AJ228" i="3"/>
  <c r="AJ230" i="3"/>
  <c r="AJ231" i="3"/>
  <c r="CB231" i="3"/>
  <c r="M232" i="3"/>
  <c r="CX232" i="3"/>
  <c r="AJ233" i="3"/>
  <c r="CB233" i="3"/>
  <c r="CB230" i="3"/>
  <c r="CB232" i="3"/>
  <c r="K226" i="3"/>
  <c r="CV226" i="3"/>
  <c r="AH227" i="3"/>
  <c r="AH226" i="3"/>
  <c r="BD227" i="3"/>
  <c r="CV227" i="3"/>
  <c r="BD228" i="3"/>
  <c r="K229" i="3"/>
  <c r="BD229" i="3"/>
  <c r="CV229" i="3"/>
  <c r="BD230" i="3"/>
  <c r="BZ228" i="3"/>
  <c r="CV230" i="3"/>
  <c r="AH231" i="3"/>
  <c r="BZ231" i="3"/>
  <c r="K232" i="3"/>
  <c r="CV232" i="3"/>
  <c r="AH233" i="3"/>
  <c r="BZ233" i="3"/>
  <c r="K234" i="3"/>
  <c r="CV234" i="3"/>
  <c r="BZ230" i="3"/>
  <c r="BZ232" i="3"/>
  <c r="BZ234" i="3"/>
  <c r="BD235" i="3"/>
  <c r="CV235" i="3"/>
  <c r="EA191" i="3"/>
  <c r="EA190" i="3"/>
  <c r="DW195" i="3"/>
  <c r="DW193" i="3"/>
  <c r="DW194" i="3"/>
  <c r="DW192" i="3"/>
  <c r="DW191" i="3"/>
  <c r="DW190" i="3"/>
  <c r="DS199" i="3"/>
  <c r="DS198" i="3"/>
  <c r="DS196" i="3"/>
  <c r="DS197" i="3"/>
  <c r="DS195" i="3"/>
  <c r="DS193" i="3"/>
  <c r="DS194" i="3"/>
  <c r="DS192" i="3"/>
  <c r="DS191" i="3"/>
  <c r="DS190" i="3"/>
  <c r="DZ192" i="3"/>
  <c r="DZ190" i="3"/>
  <c r="DZ191" i="3"/>
  <c r="DX194" i="3"/>
  <c r="DX192" i="3"/>
  <c r="DX193" i="3"/>
  <c r="DX190" i="3"/>
  <c r="DX191" i="3"/>
  <c r="DV195" i="3"/>
  <c r="DV196" i="3"/>
  <c r="DV194" i="3"/>
  <c r="DV192" i="3"/>
  <c r="DV193" i="3"/>
  <c r="DV190" i="3"/>
  <c r="DV191" i="3"/>
  <c r="DT197" i="3"/>
  <c r="DT195" i="3"/>
  <c r="DT198" i="3"/>
  <c r="DT196" i="3"/>
  <c r="DT194" i="3"/>
  <c r="DT192" i="3"/>
  <c r="DT193" i="3"/>
  <c r="DT190" i="3"/>
  <c r="DT191" i="3"/>
  <c r="DR200" i="3"/>
  <c r="DR199" i="3"/>
  <c r="DR197" i="3"/>
  <c r="DR195" i="3"/>
  <c r="DR198" i="3"/>
  <c r="DR196" i="3"/>
  <c r="DR194" i="3"/>
  <c r="DR192" i="3"/>
  <c r="DR193" i="3"/>
  <c r="DR190" i="3"/>
  <c r="DR191" i="3"/>
  <c r="DY193" i="3"/>
  <c r="DY192" i="3"/>
  <c r="DY191" i="3"/>
  <c r="DY190" i="3"/>
  <c r="DU196" i="3"/>
  <c r="DU197" i="3"/>
  <c r="DU193" i="3"/>
  <c r="DU195" i="3"/>
  <c r="DU194" i="3"/>
  <c r="DU192" i="3"/>
  <c r="DU191" i="3"/>
  <c r="DU190" i="3"/>
  <c r="DP202" i="3"/>
  <c r="DQ201" i="3"/>
  <c r="DP200" i="3"/>
  <c r="DP201" i="3"/>
  <c r="DQ200" i="3"/>
  <c r="DP199" i="3"/>
  <c r="DQ198" i="3"/>
  <c r="DP197" i="3"/>
  <c r="DQ196" i="3"/>
  <c r="DP195" i="3"/>
  <c r="DQ199" i="3"/>
  <c r="DP198" i="3"/>
  <c r="DQ197" i="3"/>
  <c r="DP196" i="3"/>
  <c r="DP194" i="3"/>
  <c r="DQ193" i="3"/>
  <c r="DP192" i="3"/>
  <c r="DQ195" i="3"/>
  <c r="DQ194" i="3"/>
  <c r="DP193" i="3"/>
  <c r="DQ192" i="3"/>
  <c r="DQ191" i="3"/>
  <c r="DP191" i="3"/>
  <c r="DQ190" i="3"/>
  <c r="EA155" i="3"/>
  <c r="EA156" i="3"/>
  <c r="DW160" i="3"/>
  <c r="DW158" i="3"/>
  <c r="DW159" i="3"/>
  <c r="DW157" i="3"/>
  <c r="DW155" i="3"/>
  <c r="DW156" i="3"/>
  <c r="DS164" i="3"/>
  <c r="DS163" i="3"/>
  <c r="DS161" i="3"/>
  <c r="DS162" i="3"/>
  <c r="DS160" i="3"/>
  <c r="DS158" i="3"/>
  <c r="DS159" i="3"/>
  <c r="DS157" i="3"/>
  <c r="DS155" i="3"/>
  <c r="DS156" i="3"/>
  <c r="DR165" i="3"/>
  <c r="DR164" i="3"/>
  <c r="DR162" i="3"/>
  <c r="DR160" i="3"/>
  <c r="DR163" i="3"/>
  <c r="DR161" i="3"/>
  <c r="DR159" i="3"/>
  <c r="DR157" i="3"/>
  <c r="DR158" i="3"/>
  <c r="DR156" i="3"/>
  <c r="DR155" i="3"/>
  <c r="DY158" i="3"/>
  <c r="DY157" i="3"/>
  <c r="DY155" i="3"/>
  <c r="DY156" i="3"/>
  <c r="DU161" i="3"/>
  <c r="DU162" i="3"/>
  <c r="DU160" i="3"/>
  <c r="DU158" i="3"/>
  <c r="DU159" i="3"/>
  <c r="DU157" i="3"/>
  <c r="DU155" i="3"/>
  <c r="DU156" i="3"/>
  <c r="DP167" i="3"/>
  <c r="DQ166" i="3"/>
  <c r="DP165" i="3"/>
  <c r="DP166" i="3"/>
  <c r="DQ165" i="3"/>
  <c r="DP164" i="3"/>
  <c r="DQ163" i="3"/>
  <c r="DP162" i="3"/>
  <c r="DQ161" i="3"/>
  <c r="DP160" i="3"/>
  <c r="DQ164" i="3"/>
  <c r="DP163" i="3"/>
  <c r="DQ162" i="3"/>
  <c r="DP161" i="3"/>
  <c r="DQ160" i="3"/>
  <c r="DP159" i="3"/>
  <c r="DQ158" i="3"/>
  <c r="DP157" i="3"/>
  <c r="DQ159" i="3"/>
  <c r="DP158" i="3"/>
  <c r="DQ157" i="3"/>
  <c r="DP156" i="3"/>
  <c r="DQ155" i="3"/>
  <c r="DQ156" i="3"/>
  <c r="DZ157" i="3"/>
  <c r="DZ156" i="3"/>
  <c r="DZ155" i="3"/>
  <c r="DX159" i="3"/>
  <c r="DX157" i="3"/>
  <c r="DX158" i="3"/>
  <c r="DX156" i="3"/>
  <c r="DX155" i="3"/>
  <c r="DV160" i="3"/>
  <c r="DV161" i="3"/>
  <c r="DV159" i="3"/>
  <c r="DV157" i="3"/>
  <c r="DV158" i="3"/>
  <c r="DV156" i="3"/>
  <c r="DV155" i="3"/>
  <c r="DT162" i="3"/>
  <c r="DT160" i="3"/>
  <c r="DT163" i="3"/>
  <c r="DT161" i="3"/>
  <c r="DT159" i="3"/>
  <c r="DT157" i="3"/>
  <c r="DT158" i="3"/>
  <c r="DT156" i="3"/>
  <c r="DT155" i="3"/>
  <c r="EA121" i="3"/>
  <c r="EA120" i="3"/>
  <c r="DU127" i="3"/>
  <c r="DU125" i="3"/>
  <c r="DU126" i="3"/>
  <c r="DU123" i="3"/>
  <c r="DU124" i="3"/>
  <c r="DU122" i="3"/>
  <c r="DU121" i="3"/>
  <c r="DU120" i="3"/>
  <c r="DZ122" i="3"/>
  <c r="DZ120" i="3"/>
  <c r="DZ121" i="3"/>
  <c r="DX124" i="3"/>
  <c r="DX122" i="3"/>
  <c r="DX123" i="3"/>
  <c r="DX120" i="3"/>
  <c r="DX121" i="3"/>
  <c r="DV126" i="3"/>
  <c r="DV125" i="3"/>
  <c r="DV124" i="3"/>
  <c r="DV122" i="3"/>
  <c r="DV123" i="3"/>
  <c r="DV120" i="3"/>
  <c r="DV121" i="3"/>
  <c r="DT128" i="3"/>
  <c r="DT126" i="3"/>
  <c r="DT127" i="3"/>
  <c r="DT125" i="3"/>
  <c r="DT124" i="3"/>
  <c r="DT122" i="3"/>
  <c r="DT123" i="3"/>
  <c r="DT120" i="3"/>
  <c r="DT121" i="3"/>
  <c r="DR130" i="3"/>
  <c r="DR129" i="3"/>
  <c r="DR128" i="3"/>
  <c r="DR126" i="3"/>
  <c r="DR127" i="3"/>
  <c r="DR125" i="3"/>
  <c r="DR124" i="3"/>
  <c r="DR122" i="3"/>
  <c r="DR123" i="3"/>
  <c r="DR120" i="3"/>
  <c r="DR121" i="3"/>
  <c r="DY123" i="3"/>
  <c r="DY122" i="3"/>
  <c r="DY121" i="3"/>
  <c r="DY120" i="3"/>
  <c r="DW125" i="3"/>
  <c r="DW123" i="3"/>
  <c r="DW124" i="3"/>
  <c r="DW122" i="3"/>
  <c r="DW121" i="3"/>
  <c r="DW120" i="3"/>
  <c r="DS127" i="3"/>
  <c r="DS125" i="3"/>
  <c r="DS129" i="3"/>
  <c r="DS128" i="3"/>
  <c r="DS126" i="3"/>
  <c r="DS123" i="3"/>
  <c r="DS124" i="3"/>
  <c r="DS122" i="3"/>
  <c r="DS121" i="3"/>
  <c r="DS120" i="3"/>
  <c r="DP132" i="3"/>
  <c r="DQ131" i="3"/>
  <c r="DP130" i="3"/>
  <c r="DP131" i="3"/>
  <c r="DQ130" i="3"/>
  <c r="DP129" i="3"/>
  <c r="DQ129" i="3"/>
  <c r="DP128" i="3"/>
  <c r="DQ127" i="3"/>
  <c r="DP126" i="3"/>
  <c r="DQ125" i="3"/>
  <c r="DQ128" i="3"/>
  <c r="DP127" i="3"/>
  <c r="DQ126" i="3"/>
  <c r="DP125" i="3"/>
  <c r="DP124" i="3"/>
  <c r="DQ123" i="3"/>
  <c r="DP122" i="3"/>
  <c r="DQ124" i="3"/>
  <c r="DP123" i="3"/>
  <c r="DQ122" i="3"/>
  <c r="DQ121" i="3"/>
  <c r="DP121" i="3"/>
  <c r="DQ120" i="3"/>
  <c r="DZ85" i="3"/>
  <c r="DX85" i="3"/>
  <c r="DV90" i="3"/>
  <c r="DV91" i="3"/>
  <c r="DV89" i="3"/>
  <c r="DV87" i="3"/>
  <c r="DV88" i="3"/>
  <c r="DV85" i="3"/>
  <c r="DV86" i="3"/>
  <c r="DT92" i="3"/>
  <c r="DT90" i="3"/>
  <c r="DT93" i="3"/>
  <c r="DT91" i="3"/>
  <c r="DT89" i="3"/>
  <c r="DT87" i="3"/>
  <c r="DT88" i="3"/>
  <c r="DT85" i="3"/>
  <c r="DT86" i="3"/>
  <c r="DR95" i="3"/>
  <c r="DR94" i="3"/>
  <c r="DR92" i="3"/>
  <c r="DR90" i="3"/>
  <c r="DR93" i="3"/>
  <c r="DR91" i="3"/>
  <c r="DR89" i="3"/>
  <c r="DR87" i="3"/>
  <c r="DR88" i="3"/>
  <c r="DR85" i="3"/>
  <c r="DR86" i="3"/>
  <c r="EA85" i="3"/>
  <c r="DY85" i="3"/>
  <c r="DU91" i="3"/>
  <c r="DU92" i="3"/>
  <c r="DU90" i="3"/>
  <c r="DU88" i="3"/>
  <c r="DU89" i="3"/>
  <c r="DU87" i="3"/>
  <c r="DU86" i="3"/>
  <c r="DU85" i="3"/>
  <c r="DW85" i="3"/>
  <c r="DS94" i="3"/>
  <c r="DS93" i="3"/>
  <c r="DS91" i="3"/>
  <c r="DS92" i="3"/>
  <c r="DS90" i="3"/>
  <c r="DS88" i="3"/>
  <c r="DS89" i="3"/>
  <c r="DS87" i="3"/>
  <c r="DS86" i="3"/>
  <c r="DS85" i="3"/>
  <c r="DP97" i="3"/>
  <c r="DQ96" i="3"/>
  <c r="DP95" i="3"/>
  <c r="DP96" i="3"/>
  <c r="DQ95" i="3"/>
  <c r="DP94" i="3"/>
  <c r="DQ93" i="3"/>
  <c r="DP92" i="3"/>
  <c r="DQ91" i="3"/>
  <c r="DP90" i="3"/>
  <c r="DQ94" i="3"/>
  <c r="DP93" i="3"/>
  <c r="DQ92" i="3"/>
  <c r="DP91" i="3"/>
  <c r="DQ90" i="3"/>
  <c r="DP89" i="3"/>
  <c r="DQ88" i="3"/>
  <c r="DP87" i="3"/>
  <c r="DQ89" i="3"/>
  <c r="DP88" i="3"/>
  <c r="DQ87" i="3"/>
  <c r="DQ86" i="3"/>
  <c r="DP86" i="3"/>
  <c r="DQ85" i="3"/>
  <c r="EA50" i="3"/>
  <c r="EA51" i="3"/>
  <c r="CI51" i="3"/>
  <c r="T51" i="3"/>
  <c r="DE51" i="3"/>
  <c r="AO51" i="3"/>
  <c r="BK51" i="3"/>
  <c r="AO53" i="3"/>
  <c r="R52" i="3"/>
  <c r="BK52" i="3"/>
  <c r="DC52" i="3"/>
  <c r="BK53" i="3"/>
  <c r="DW55" i="3"/>
  <c r="DW54" i="3"/>
  <c r="DW52" i="3"/>
  <c r="DW53" i="3"/>
  <c r="DW50" i="3"/>
  <c r="DW51" i="3"/>
  <c r="CE51" i="3"/>
  <c r="P51" i="3"/>
  <c r="DA51" i="3"/>
  <c r="CE53" i="3"/>
  <c r="P52" i="3"/>
  <c r="BI52" i="3"/>
  <c r="DA52" i="3"/>
  <c r="BI53" i="3"/>
  <c r="P54" i="3"/>
  <c r="BI54" i="3"/>
  <c r="DA54" i="3"/>
  <c r="CE55" i="3"/>
  <c r="DA55" i="3"/>
  <c r="AK51" i="3"/>
  <c r="BG51" i="3"/>
  <c r="AK53" i="3"/>
  <c r="AK55" i="3"/>
  <c r="AK52" i="3"/>
  <c r="CC52" i="3"/>
  <c r="N53" i="3"/>
  <c r="CY53" i="3"/>
  <c r="AK54" i="3"/>
  <c r="CC54" i="3"/>
  <c r="N55" i="3"/>
  <c r="AK57" i="3"/>
  <c r="BG55" i="3"/>
  <c r="N56" i="3"/>
  <c r="BG56" i="3"/>
  <c r="CY56" i="3"/>
  <c r="BG57" i="3"/>
  <c r="DS59" i="3"/>
  <c r="DS58" i="3"/>
  <c r="DS56" i="3"/>
  <c r="DS57" i="3"/>
  <c r="DS55" i="3"/>
  <c r="DS54" i="3"/>
  <c r="DS52" i="3"/>
  <c r="DS53" i="3"/>
  <c r="DS50" i="3"/>
  <c r="DS51" i="3"/>
  <c r="CA51" i="3"/>
  <c r="L51" i="3"/>
  <c r="CW51" i="3"/>
  <c r="CA53" i="3"/>
  <c r="L52" i="3"/>
  <c r="BE52" i="3"/>
  <c r="Y41" i="3" s="1"/>
  <c r="D15" i="1" s="1"/>
  <c r="CW52" i="3"/>
  <c r="Y43" i="3" s="1"/>
  <c r="BE53" i="3"/>
  <c r="L54" i="3"/>
  <c r="BE54" i="3"/>
  <c r="CW54" i="3"/>
  <c r="CA55" i="3"/>
  <c r="CA57" i="3"/>
  <c r="BE55" i="3"/>
  <c r="L56" i="3"/>
  <c r="BE56" i="3"/>
  <c r="CW56" i="3"/>
  <c r="BE57" i="3"/>
  <c r="L58" i="3"/>
  <c r="BE58" i="3"/>
  <c r="CW58" i="3"/>
  <c r="BE59" i="3"/>
  <c r="CW59" i="3"/>
  <c r="BL51" i="3"/>
  <c r="DZ51" i="3"/>
  <c r="DZ52" i="3"/>
  <c r="DZ50" i="3"/>
  <c r="CH51" i="3"/>
  <c r="AP52" i="3"/>
  <c r="CH52" i="3"/>
  <c r="DX53" i="3"/>
  <c r="DX51" i="3"/>
  <c r="DX54" i="3"/>
  <c r="DX52" i="3"/>
  <c r="DX50" i="3"/>
  <c r="CF51" i="3"/>
  <c r="AN52" i="3"/>
  <c r="CF52" i="3"/>
  <c r="Q53" i="3"/>
  <c r="DB53" i="3"/>
  <c r="AN54" i="3"/>
  <c r="CF54" i="3"/>
  <c r="AN53" i="3"/>
  <c r="BH51" i="3"/>
  <c r="DV55" i="3"/>
  <c r="DV56" i="3"/>
  <c r="DV53" i="3"/>
  <c r="DV54" i="3"/>
  <c r="DV52" i="3"/>
  <c r="DV51" i="3"/>
  <c r="DV50" i="3"/>
  <c r="CD51" i="3"/>
  <c r="AL52" i="3"/>
  <c r="CD52" i="3"/>
  <c r="O53" i="3"/>
  <c r="CZ53" i="3"/>
  <c r="AL54" i="3"/>
  <c r="CD54" i="3"/>
  <c r="O55" i="3"/>
  <c r="CD53" i="3"/>
  <c r="BH55" i="3"/>
  <c r="O56" i="3"/>
  <c r="BH56" i="3"/>
  <c r="CZ56" i="3"/>
  <c r="DT57" i="3"/>
  <c r="DT55" i="3"/>
  <c r="DT58" i="3"/>
  <c r="DT56" i="3"/>
  <c r="DT53" i="3"/>
  <c r="DT54" i="3"/>
  <c r="DT52" i="3"/>
  <c r="DT51" i="3"/>
  <c r="DT50" i="3"/>
  <c r="CB51" i="3"/>
  <c r="AJ52" i="3"/>
  <c r="CB52" i="3"/>
  <c r="M53" i="3"/>
  <c r="CX53" i="3"/>
  <c r="AJ54" i="3"/>
  <c r="CB54" i="3"/>
  <c r="M55" i="3"/>
  <c r="CB53" i="3"/>
  <c r="BF55" i="3"/>
  <c r="M56" i="3"/>
  <c r="BF56" i="3"/>
  <c r="CX56" i="3"/>
  <c r="BF57" i="3"/>
  <c r="M58" i="3"/>
  <c r="BF58" i="3"/>
  <c r="CX58" i="3"/>
  <c r="AJ57" i="3"/>
  <c r="BD51" i="3"/>
  <c r="DR59" i="3"/>
  <c r="DR60" i="3"/>
  <c r="DR57" i="3"/>
  <c r="DR55" i="3"/>
  <c r="DR58" i="3"/>
  <c r="DR56" i="3"/>
  <c r="DR53" i="3"/>
  <c r="DR54" i="3"/>
  <c r="DR52" i="3"/>
  <c r="DR51" i="3"/>
  <c r="DR50" i="3"/>
  <c r="BZ51" i="3"/>
  <c r="AH52" i="3"/>
  <c r="BZ52" i="3"/>
  <c r="K53" i="3"/>
  <c r="CV53" i="3"/>
  <c r="AH54" i="3"/>
  <c r="BZ54" i="3"/>
  <c r="K55" i="3"/>
  <c r="AH53" i="3"/>
  <c r="AH55" i="3"/>
  <c r="K56" i="3"/>
  <c r="BD56" i="3"/>
  <c r="CV56" i="3"/>
  <c r="BD57" i="3"/>
  <c r="K58" i="3"/>
  <c r="BD58" i="3"/>
  <c r="CV58" i="3"/>
  <c r="BD59" i="3"/>
  <c r="BZ55" i="3"/>
  <c r="BZ57" i="3"/>
  <c r="K60" i="3"/>
  <c r="BD60" i="3"/>
  <c r="CV60" i="3"/>
  <c r="DY52" i="3"/>
  <c r="DY53" i="3"/>
  <c r="DY51" i="3"/>
  <c r="DY50" i="3"/>
  <c r="CG51" i="3"/>
  <c r="R51" i="3"/>
  <c r="DC51" i="3"/>
  <c r="CG53" i="3"/>
  <c r="AO52" i="3"/>
  <c r="CG52" i="3"/>
  <c r="R53" i="3"/>
  <c r="DC53" i="3"/>
  <c r="AM53" i="3"/>
  <c r="AM55" i="3"/>
  <c r="AM52" i="3"/>
  <c r="CE52" i="3"/>
  <c r="P53" i="3"/>
  <c r="DA53" i="3"/>
  <c r="AM54" i="3"/>
  <c r="CE54" i="3"/>
  <c r="P55" i="3"/>
  <c r="BI55" i="3"/>
  <c r="DU56" i="3"/>
  <c r="DU57" i="3"/>
  <c r="DU55" i="3"/>
  <c r="DU54" i="3"/>
  <c r="DU52" i="3"/>
  <c r="DU53" i="3"/>
  <c r="DU50" i="3"/>
  <c r="DU51" i="3"/>
  <c r="CC51" i="3"/>
  <c r="N51" i="3"/>
  <c r="CY51" i="3"/>
  <c r="CC53" i="3"/>
  <c r="N52" i="3"/>
  <c r="BG52" i="3"/>
  <c r="CY52" i="3"/>
  <c r="BG53" i="3"/>
  <c r="N54" i="3"/>
  <c r="BG54" i="3"/>
  <c r="CY54" i="3"/>
  <c r="CC55" i="3"/>
  <c r="CC57" i="3"/>
  <c r="CY55" i="3"/>
  <c r="AK56" i="3"/>
  <c r="CC56" i="3"/>
  <c r="N57" i="3"/>
  <c r="CY57" i="3"/>
  <c r="AI53" i="3"/>
  <c r="AI55" i="3"/>
  <c r="AI52" i="3"/>
  <c r="Y40" i="3" s="1"/>
  <c r="D14" i="1" s="1"/>
  <c r="CA52" i="3"/>
  <c r="Y42" i="3" s="1"/>
  <c r="D16" i="1" s="1"/>
  <c r="L53" i="3"/>
  <c r="CW53" i="3"/>
  <c r="AI54" i="3"/>
  <c r="CA54" i="3"/>
  <c r="L55" i="3"/>
  <c r="AI57" i="3"/>
  <c r="AI59" i="3"/>
  <c r="CW55" i="3"/>
  <c r="AI56" i="3"/>
  <c r="CA56" i="3"/>
  <c r="L57" i="3"/>
  <c r="CW57" i="3"/>
  <c r="AI58" i="3"/>
  <c r="CA58" i="3"/>
  <c r="L59" i="3"/>
  <c r="CA59" i="3"/>
  <c r="DP62" i="3"/>
  <c r="DP61" i="3"/>
  <c r="DQ60" i="3"/>
  <c r="DP59" i="3"/>
  <c r="DQ61" i="3"/>
  <c r="DP60" i="3"/>
  <c r="DQ59" i="3"/>
  <c r="DQ58" i="3"/>
  <c r="DP57" i="3"/>
  <c r="DQ56" i="3"/>
  <c r="DP55" i="3"/>
  <c r="DP58" i="3"/>
  <c r="DQ57" i="3"/>
  <c r="DP56" i="3"/>
  <c r="DQ55" i="3"/>
  <c r="DQ54" i="3"/>
  <c r="DP53" i="3"/>
  <c r="DQ52" i="3"/>
  <c r="DP54" i="3"/>
  <c r="DQ53" i="3"/>
  <c r="DP52" i="3"/>
  <c r="DP51" i="3"/>
  <c r="DQ50" i="3"/>
  <c r="DQ51" i="3"/>
  <c r="S51" i="3"/>
  <c r="DD51" i="3"/>
  <c r="AP51" i="3"/>
  <c r="S52" i="3"/>
  <c r="BL52" i="3"/>
  <c r="DD52" i="3"/>
  <c r="Q51" i="3"/>
  <c r="DB51" i="3"/>
  <c r="AN51" i="3"/>
  <c r="Q52" i="3"/>
  <c r="BJ52" i="3"/>
  <c r="DB52" i="3"/>
  <c r="BJ53" i="3"/>
  <c r="Q54" i="3"/>
  <c r="BJ54" i="3"/>
  <c r="DB54" i="3"/>
  <c r="CF53" i="3"/>
  <c r="O51" i="3"/>
  <c r="CZ51" i="3"/>
  <c r="AL51" i="3"/>
  <c r="O52" i="3"/>
  <c r="BH52" i="3"/>
  <c r="CZ52" i="3"/>
  <c r="BH53" i="3"/>
  <c r="O54" i="3"/>
  <c r="BH54" i="3"/>
  <c r="CZ54" i="3"/>
  <c r="AL53" i="3"/>
  <c r="AL55" i="3"/>
  <c r="CZ55" i="3"/>
  <c r="AL56" i="3"/>
  <c r="CD56" i="3"/>
  <c r="CD55" i="3"/>
  <c r="M51" i="3"/>
  <c r="CX51" i="3"/>
  <c r="AJ51" i="3"/>
  <c r="M52" i="3"/>
  <c r="BF52" i="3"/>
  <c r="CX52" i="3"/>
  <c r="BF53" i="3"/>
  <c r="M54" i="3"/>
  <c r="BF54" i="3"/>
  <c r="CX54" i="3"/>
  <c r="AJ53" i="3"/>
  <c r="AJ55" i="3"/>
  <c r="CX55" i="3"/>
  <c r="AJ56" i="3"/>
  <c r="CB56" i="3"/>
  <c r="M57" i="3"/>
  <c r="CX57" i="3"/>
  <c r="AJ58" i="3"/>
  <c r="CB58" i="3"/>
  <c r="CB55" i="3"/>
  <c r="CB57" i="3"/>
  <c r="K51" i="3"/>
  <c r="CV51" i="3"/>
  <c r="AH51" i="3"/>
  <c r="K52" i="3"/>
  <c r="BD52" i="3"/>
  <c r="CV52" i="3"/>
  <c r="BD53" i="3"/>
  <c r="K54" i="3"/>
  <c r="BD54" i="3"/>
  <c r="CV54" i="3"/>
  <c r="BD55" i="3"/>
  <c r="BZ53" i="3"/>
  <c r="CV55" i="3"/>
  <c r="AH56" i="3"/>
  <c r="BZ56" i="3"/>
  <c r="K57" i="3"/>
  <c r="CV57" i="3"/>
  <c r="AH58" i="3"/>
  <c r="BZ58" i="3"/>
  <c r="K59" i="3"/>
  <c r="CV59" i="3"/>
  <c r="AH57" i="3"/>
  <c r="AH59" i="3"/>
  <c r="AH60" i="3"/>
  <c r="BZ60" i="3"/>
  <c r="BZ59" i="3"/>
  <c r="S9" i="3"/>
  <c r="Q9" i="3"/>
  <c r="O9" i="3"/>
  <c r="M9" i="3"/>
  <c r="T9" i="3"/>
  <c r="DE16" i="3" s="1"/>
  <c r="R9" i="3"/>
  <c r="P9" i="3"/>
  <c r="N9" i="3"/>
  <c r="L9" i="3"/>
  <c r="I15" i="3"/>
  <c r="G17" i="3"/>
  <c r="G16" i="3"/>
  <c r="G15" i="3"/>
  <c r="E17" i="3"/>
  <c r="E19" i="3"/>
  <c r="E18" i="3"/>
  <c r="E16" i="3"/>
  <c r="E15" i="3"/>
  <c r="C19" i="3"/>
  <c r="C17" i="3"/>
  <c r="C21" i="3"/>
  <c r="C20" i="3"/>
  <c r="C18" i="3"/>
  <c r="C16" i="3"/>
  <c r="C15" i="3"/>
  <c r="B16" i="3"/>
  <c r="B18" i="3"/>
  <c r="B21" i="3"/>
  <c r="B19" i="3"/>
  <c r="B17" i="3"/>
  <c r="B20" i="3"/>
  <c r="B22" i="3"/>
  <c r="B15" i="3"/>
  <c r="H16" i="3"/>
  <c r="H15" i="3"/>
  <c r="F18" i="3"/>
  <c r="F17" i="3"/>
  <c r="F16" i="3"/>
  <c r="F15" i="3"/>
  <c r="D20" i="3"/>
  <c r="D19" i="3"/>
  <c r="D18" i="3"/>
  <c r="D16" i="3"/>
  <c r="D17" i="3"/>
  <c r="D15" i="3"/>
  <c r="F17" i="1" l="1"/>
  <c r="AL556" i="3"/>
  <c r="AL557" i="3"/>
  <c r="AL554" i="3"/>
  <c r="AL555" i="3"/>
  <c r="D17" i="1"/>
  <c r="V555" i="3"/>
  <c r="V554" i="3"/>
  <c r="V553" i="3"/>
  <c r="V557" i="3"/>
  <c r="V556" i="3"/>
  <c r="L13" i="1"/>
  <c r="F13" i="1"/>
  <c r="AH516" i="3"/>
  <c r="AH520" i="3"/>
  <c r="AH524" i="3"/>
  <c r="AH528" i="3"/>
  <c r="AH532" i="3"/>
  <c r="AH517" i="3"/>
  <c r="AH521" i="3"/>
  <c r="AH525" i="3"/>
  <c r="AH529" i="3"/>
  <c r="AH533" i="3"/>
  <c r="AH518" i="3"/>
  <c r="AH522" i="3"/>
  <c r="AH526" i="3"/>
  <c r="AH530" i="3"/>
  <c r="AH519" i="3"/>
  <c r="AH523" i="3"/>
  <c r="AH527" i="3"/>
  <c r="AH531" i="3"/>
  <c r="CH524" i="3"/>
  <c r="CH528" i="3"/>
  <c r="CH532" i="3"/>
  <c r="CH536" i="3"/>
  <c r="CH540" i="3"/>
  <c r="CH544" i="3"/>
  <c r="CH527" i="3"/>
  <c r="CH531" i="3"/>
  <c r="CH535" i="3"/>
  <c r="CH539" i="3"/>
  <c r="CH543" i="3"/>
  <c r="CH547" i="3"/>
  <c r="CH526" i="3"/>
  <c r="CH530" i="3"/>
  <c r="CH534" i="3"/>
  <c r="CH538" i="3"/>
  <c r="CH542" i="3"/>
  <c r="CH546" i="3"/>
  <c r="CH525" i="3"/>
  <c r="CH529" i="3"/>
  <c r="CH533" i="3"/>
  <c r="CH537" i="3"/>
  <c r="CH541" i="3"/>
  <c r="CH545" i="3"/>
  <c r="AL504" i="3"/>
  <c r="AL508" i="3"/>
  <c r="AL512" i="3"/>
  <c r="AL516" i="3"/>
  <c r="AL520" i="3"/>
  <c r="AL524" i="3"/>
  <c r="AL505" i="3"/>
  <c r="AL509" i="3"/>
  <c r="AL513" i="3"/>
  <c r="AL517" i="3"/>
  <c r="AL521" i="3"/>
  <c r="AL525" i="3"/>
  <c r="AL502" i="3"/>
  <c r="AL506" i="3"/>
  <c r="AL510" i="3"/>
  <c r="AL514" i="3"/>
  <c r="AL518" i="3"/>
  <c r="AL522" i="3"/>
  <c r="AL503" i="3"/>
  <c r="AL507" i="3"/>
  <c r="AL511" i="3"/>
  <c r="AL515" i="3"/>
  <c r="AL519" i="3"/>
  <c r="AL523" i="3"/>
  <c r="BR519" i="3"/>
  <c r="BR523" i="3"/>
  <c r="BR527" i="3"/>
  <c r="BR531" i="3"/>
  <c r="BR535" i="3"/>
  <c r="BR539" i="3"/>
  <c r="BR518" i="3"/>
  <c r="BR522" i="3"/>
  <c r="BR526" i="3"/>
  <c r="BR530" i="3"/>
  <c r="BR534" i="3"/>
  <c r="BR538" i="3"/>
  <c r="BR521" i="3"/>
  <c r="BR525" i="3"/>
  <c r="BR529" i="3"/>
  <c r="BR533" i="3"/>
  <c r="BR537" i="3"/>
  <c r="BR541" i="3"/>
  <c r="BR520" i="3"/>
  <c r="BR524" i="3"/>
  <c r="BR528" i="3"/>
  <c r="BR532" i="3"/>
  <c r="BR536" i="3"/>
  <c r="BR540" i="3"/>
  <c r="V519" i="3"/>
  <c r="V523" i="3"/>
  <c r="V527" i="3"/>
  <c r="V531" i="3"/>
  <c r="V535" i="3"/>
  <c r="V539" i="3"/>
  <c r="V518" i="3"/>
  <c r="V522" i="3"/>
  <c r="V526" i="3"/>
  <c r="V530" i="3"/>
  <c r="V534" i="3"/>
  <c r="V538" i="3"/>
  <c r="V521" i="3"/>
  <c r="V525" i="3"/>
  <c r="V529" i="3"/>
  <c r="V533" i="3"/>
  <c r="V537" i="3"/>
  <c r="V541" i="3"/>
  <c r="V520" i="3"/>
  <c r="V524" i="3"/>
  <c r="V528" i="3"/>
  <c r="V532" i="3"/>
  <c r="V536" i="3"/>
  <c r="V540" i="3"/>
  <c r="U534" i="3"/>
  <c r="U538" i="3"/>
  <c r="U542" i="3"/>
  <c r="U546" i="3"/>
  <c r="U550" i="3"/>
  <c r="U554" i="3"/>
  <c r="U533" i="3"/>
  <c r="U537" i="3"/>
  <c r="U541" i="3"/>
  <c r="U545" i="3"/>
  <c r="U549" i="3"/>
  <c r="U553" i="3"/>
  <c r="U557" i="3"/>
  <c r="U536" i="3"/>
  <c r="U540" i="3"/>
  <c r="U544" i="3"/>
  <c r="U548" i="3"/>
  <c r="U552" i="3"/>
  <c r="U556" i="3"/>
  <c r="U535" i="3"/>
  <c r="U539" i="3"/>
  <c r="U543" i="3"/>
  <c r="U547" i="3"/>
  <c r="U551" i="3"/>
  <c r="U555" i="3"/>
  <c r="CH453" i="3"/>
  <c r="CH454" i="3"/>
  <c r="CH458" i="3"/>
  <c r="CH462" i="3"/>
  <c r="CH466" i="3"/>
  <c r="CH470" i="3"/>
  <c r="CH474" i="3"/>
  <c r="CH478" i="3"/>
  <c r="CH482" i="3"/>
  <c r="CH486" i="3"/>
  <c r="CH490" i="3"/>
  <c r="CH494" i="3"/>
  <c r="CH498" i="3"/>
  <c r="CH502" i="3"/>
  <c r="CH506" i="3"/>
  <c r="CH510" i="3"/>
  <c r="CH514" i="3"/>
  <c r="CH518" i="3"/>
  <c r="CH522" i="3"/>
  <c r="CH455" i="3"/>
  <c r="CH459" i="3"/>
  <c r="CH463" i="3"/>
  <c r="CH467" i="3"/>
  <c r="CH471" i="3"/>
  <c r="CH475" i="3"/>
  <c r="CH479" i="3"/>
  <c r="CH483" i="3"/>
  <c r="CH487" i="3"/>
  <c r="CH491" i="3"/>
  <c r="CH452" i="3"/>
  <c r="CH456" i="3"/>
  <c r="CH460" i="3"/>
  <c r="CH464" i="3"/>
  <c r="CH468" i="3"/>
  <c r="CH472" i="3"/>
  <c r="CH476" i="3"/>
  <c r="CH480" i="3"/>
  <c r="CH484" i="3"/>
  <c r="CH488" i="3"/>
  <c r="CH492" i="3"/>
  <c r="CH496" i="3"/>
  <c r="CH500" i="3"/>
  <c r="CH504" i="3"/>
  <c r="CH508" i="3"/>
  <c r="CH512" i="3"/>
  <c r="CH516" i="3"/>
  <c r="CH520" i="3"/>
  <c r="CH457" i="3"/>
  <c r="CH461" i="3"/>
  <c r="CH465" i="3"/>
  <c r="CH469" i="3"/>
  <c r="CH473" i="3"/>
  <c r="CH477" i="3"/>
  <c r="CH481" i="3"/>
  <c r="CH485" i="3"/>
  <c r="CH489" i="3"/>
  <c r="CH495" i="3"/>
  <c r="CH499" i="3"/>
  <c r="CH503" i="3"/>
  <c r="CH507" i="3"/>
  <c r="CH511" i="3"/>
  <c r="CH515" i="3"/>
  <c r="CH519" i="3"/>
  <c r="CH523" i="3"/>
  <c r="CH493" i="3"/>
  <c r="CH497" i="3"/>
  <c r="CH501" i="3"/>
  <c r="CH505" i="3"/>
  <c r="CH509" i="3"/>
  <c r="CH513" i="3"/>
  <c r="CH517" i="3"/>
  <c r="CH521" i="3"/>
  <c r="AL430" i="3"/>
  <c r="AL434" i="3"/>
  <c r="AL438" i="3"/>
  <c r="AL442" i="3"/>
  <c r="AL446" i="3"/>
  <c r="AL450" i="3"/>
  <c r="AL454" i="3"/>
  <c r="AL458" i="3"/>
  <c r="AL462" i="3"/>
  <c r="AL466" i="3"/>
  <c r="AL470" i="3"/>
  <c r="AL474" i="3"/>
  <c r="AL478" i="3"/>
  <c r="AL482" i="3"/>
  <c r="AL486" i="3"/>
  <c r="AL490" i="3"/>
  <c r="AL494" i="3"/>
  <c r="AL498" i="3"/>
  <c r="AL431" i="3"/>
  <c r="AL435" i="3"/>
  <c r="AL439" i="3"/>
  <c r="AL443" i="3"/>
  <c r="AL447" i="3"/>
  <c r="AL451" i="3"/>
  <c r="AL455" i="3"/>
  <c r="AL459" i="3"/>
  <c r="AL463" i="3"/>
  <c r="AL467" i="3"/>
  <c r="AL471" i="3"/>
  <c r="AL475" i="3"/>
  <c r="AL479" i="3"/>
  <c r="AL483" i="3"/>
  <c r="AL487" i="3"/>
  <c r="AL491" i="3"/>
  <c r="AL495" i="3"/>
  <c r="AL499" i="3"/>
  <c r="AL432" i="3"/>
  <c r="AL436" i="3"/>
  <c r="AL440" i="3"/>
  <c r="AL444" i="3"/>
  <c r="AL448" i="3"/>
  <c r="AL456" i="3"/>
  <c r="AL464" i="3"/>
  <c r="AL472" i="3"/>
  <c r="AL480" i="3"/>
  <c r="AL488" i="3"/>
  <c r="AL496" i="3"/>
  <c r="AL433" i="3"/>
  <c r="AL441" i="3"/>
  <c r="AL449" i="3"/>
  <c r="AL457" i="3"/>
  <c r="AL465" i="3"/>
  <c r="AL473" i="3"/>
  <c r="AL481" i="3"/>
  <c r="AL489" i="3"/>
  <c r="AL497" i="3"/>
  <c r="AL452" i="3"/>
  <c r="AL460" i="3"/>
  <c r="AL468" i="3"/>
  <c r="AL476" i="3"/>
  <c r="AL484" i="3"/>
  <c r="AL492" i="3"/>
  <c r="AL500" i="3"/>
  <c r="AL437" i="3"/>
  <c r="AL445" i="3"/>
  <c r="AL453" i="3"/>
  <c r="AL461" i="3"/>
  <c r="AL469" i="3"/>
  <c r="AL477" i="3"/>
  <c r="AL485" i="3"/>
  <c r="AL493" i="3"/>
  <c r="AL501" i="3"/>
  <c r="BR447" i="3"/>
  <c r="BR451" i="3"/>
  <c r="BR455" i="3"/>
  <c r="BR459" i="3"/>
  <c r="BR463" i="3"/>
  <c r="BR467" i="3"/>
  <c r="BR471" i="3"/>
  <c r="BR475" i="3"/>
  <c r="BR479" i="3"/>
  <c r="BR483" i="3"/>
  <c r="BR487" i="3"/>
  <c r="BR491" i="3"/>
  <c r="BR495" i="3"/>
  <c r="BR499" i="3"/>
  <c r="BR503" i="3"/>
  <c r="BR507" i="3"/>
  <c r="BR511" i="3"/>
  <c r="BR515" i="3"/>
  <c r="BR446" i="3"/>
  <c r="BR450" i="3"/>
  <c r="BR454" i="3"/>
  <c r="BR458" i="3"/>
  <c r="BR462" i="3"/>
  <c r="BR466" i="3"/>
  <c r="BR470" i="3"/>
  <c r="BR474" i="3"/>
  <c r="BR478" i="3"/>
  <c r="BR482" i="3"/>
  <c r="BR486" i="3"/>
  <c r="BR490" i="3"/>
  <c r="BR494" i="3"/>
  <c r="BR498" i="3"/>
  <c r="BR502" i="3"/>
  <c r="BR506" i="3"/>
  <c r="BR510" i="3"/>
  <c r="BR514" i="3"/>
  <c r="BR453" i="3"/>
  <c r="BR461" i="3"/>
  <c r="BR469" i="3"/>
  <c r="BR477" i="3"/>
  <c r="BR485" i="3"/>
  <c r="BR493" i="3"/>
  <c r="BR501" i="3"/>
  <c r="BR509" i="3"/>
  <c r="BR517" i="3"/>
  <c r="BR452" i="3"/>
  <c r="BR460" i="3"/>
  <c r="BR468" i="3"/>
  <c r="BR476" i="3"/>
  <c r="BR484" i="3"/>
  <c r="BR492" i="3"/>
  <c r="BR500" i="3"/>
  <c r="BR508" i="3"/>
  <c r="BR516" i="3"/>
  <c r="BR449" i="3"/>
  <c r="BR457" i="3"/>
  <c r="BR465" i="3"/>
  <c r="BR473" i="3"/>
  <c r="BR481" i="3"/>
  <c r="BR489" i="3"/>
  <c r="BR497" i="3"/>
  <c r="BR505" i="3"/>
  <c r="BR513" i="3"/>
  <c r="BR448" i="3"/>
  <c r="BR456" i="3"/>
  <c r="BR464" i="3"/>
  <c r="BR472" i="3"/>
  <c r="BR480" i="3"/>
  <c r="BR488" i="3"/>
  <c r="BR496" i="3"/>
  <c r="BR504" i="3"/>
  <c r="BR512" i="3"/>
  <c r="BO544" i="3"/>
  <c r="BO548" i="3"/>
  <c r="BO552" i="3"/>
  <c r="BO556" i="3"/>
  <c r="BO547" i="3"/>
  <c r="BO551" i="3"/>
  <c r="BO555" i="3"/>
  <c r="BO546" i="3"/>
  <c r="BO550" i="3"/>
  <c r="BO554" i="3"/>
  <c r="BO545" i="3"/>
  <c r="BO549" i="3"/>
  <c r="BO553" i="3"/>
  <c r="BO557" i="3"/>
  <c r="V449" i="3"/>
  <c r="V453" i="3"/>
  <c r="V457" i="3"/>
  <c r="V461" i="3"/>
  <c r="V465" i="3"/>
  <c r="V469" i="3"/>
  <c r="V473" i="3"/>
  <c r="V477" i="3"/>
  <c r="V481" i="3"/>
  <c r="V485" i="3"/>
  <c r="V489" i="3"/>
  <c r="V493" i="3"/>
  <c r="V497" i="3"/>
  <c r="V501" i="3"/>
  <c r="V505" i="3"/>
  <c r="V509" i="3"/>
  <c r="V513" i="3"/>
  <c r="V517" i="3"/>
  <c r="V448" i="3"/>
  <c r="V452" i="3"/>
  <c r="V456" i="3"/>
  <c r="V460" i="3"/>
  <c r="V464" i="3"/>
  <c r="V468" i="3"/>
  <c r="V472" i="3"/>
  <c r="V476" i="3"/>
  <c r="V480" i="3"/>
  <c r="V484" i="3"/>
  <c r="V488" i="3"/>
  <c r="V492" i="3"/>
  <c r="V496" i="3"/>
  <c r="V500" i="3"/>
  <c r="V504" i="3"/>
  <c r="V508" i="3"/>
  <c r="V512" i="3"/>
  <c r="V516" i="3"/>
  <c r="V447" i="3"/>
  <c r="V451" i="3"/>
  <c r="V455" i="3"/>
  <c r="V459" i="3"/>
  <c r="V463" i="3"/>
  <c r="V467" i="3"/>
  <c r="V471" i="3"/>
  <c r="V475" i="3"/>
  <c r="V479" i="3"/>
  <c r="V483" i="3"/>
  <c r="V487" i="3"/>
  <c r="V491" i="3"/>
  <c r="V495" i="3"/>
  <c r="V499" i="3"/>
  <c r="V503" i="3"/>
  <c r="V507" i="3"/>
  <c r="V511" i="3"/>
  <c r="V515" i="3"/>
  <c r="V446" i="3"/>
  <c r="V450" i="3"/>
  <c r="V454" i="3"/>
  <c r="V458" i="3"/>
  <c r="V462" i="3"/>
  <c r="V466" i="3"/>
  <c r="V470" i="3"/>
  <c r="V474" i="3"/>
  <c r="V478" i="3"/>
  <c r="V482" i="3"/>
  <c r="V486" i="3"/>
  <c r="V490" i="3"/>
  <c r="V494" i="3"/>
  <c r="V498" i="3"/>
  <c r="V502" i="3"/>
  <c r="V506" i="3"/>
  <c r="V510" i="3"/>
  <c r="V514" i="3"/>
  <c r="CF552" i="3"/>
  <c r="CF556" i="3"/>
  <c r="CF551" i="3"/>
  <c r="CF555" i="3"/>
  <c r="CF550" i="3"/>
  <c r="CF554" i="3"/>
  <c r="CF549" i="3"/>
  <c r="CF553" i="3"/>
  <c r="CF557" i="3"/>
  <c r="CG517" i="3"/>
  <c r="CG521" i="3"/>
  <c r="CG525" i="3"/>
  <c r="CG529" i="3"/>
  <c r="CG533" i="3"/>
  <c r="CG537" i="3"/>
  <c r="CG541" i="3"/>
  <c r="CG545" i="3"/>
  <c r="CG549" i="3"/>
  <c r="CG553" i="3"/>
  <c r="CG557" i="3"/>
  <c r="CG520" i="3"/>
  <c r="CG524" i="3"/>
  <c r="CG528" i="3"/>
  <c r="CG532" i="3"/>
  <c r="CG536" i="3"/>
  <c r="CG540" i="3"/>
  <c r="CG544" i="3"/>
  <c r="CG548" i="3"/>
  <c r="CG552" i="3"/>
  <c r="CG556" i="3"/>
  <c r="CG523" i="3"/>
  <c r="CG531" i="3"/>
  <c r="CG539" i="3"/>
  <c r="CG547" i="3"/>
  <c r="CG555" i="3"/>
  <c r="CG522" i="3"/>
  <c r="CG530" i="3"/>
  <c r="CG538" i="3"/>
  <c r="CG546" i="3"/>
  <c r="CG554" i="3"/>
  <c r="CG519" i="3"/>
  <c r="CG527" i="3"/>
  <c r="CG535" i="3"/>
  <c r="CG543" i="3"/>
  <c r="CG551" i="3"/>
  <c r="CG518" i="3"/>
  <c r="CG526" i="3"/>
  <c r="CG534" i="3"/>
  <c r="CG542" i="3"/>
  <c r="CG550" i="3"/>
  <c r="AJ536" i="3"/>
  <c r="AJ540" i="3"/>
  <c r="AJ544" i="3"/>
  <c r="AJ548" i="3"/>
  <c r="AJ552" i="3"/>
  <c r="AJ556" i="3"/>
  <c r="AJ539" i="3"/>
  <c r="AJ543" i="3"/>
  <c r="AJ547" i="3"/>
  <c r="AJ551" i="3"/>
  <c r="AJ555" i="3"/>
  <c r="AJ538" i="3"/>
  <c r="AJ542" i="3"/>
  <c r="AJ546" i="3"/>
  <c r="AJ550" i="3"/>
  <c r="AJ554" i="3"/>
  <c r="AJ537" i="3"/>
  <c r="AJ541" i="3"/>
  <c r="AJ545" i="3"/>
  <c r="AJ549" i="3"/>
  <c r="AJ553" i="3"/>
  <c r="AJ557" i="3"/>
  <c r="AK503" i="3"/>
  <c r="AK507" i="3"/>
  <c r="AK511" i="3"/>
  <c r="AK515" i="3"/>
  <c r="AK519" i="3"/>
  <c r="AK523" i="3"/>
  <c r="AK527" i="3"/>
  <c r="AK531" i="3"/>
  <c r="AK535" i="3"/>
  <c r="AK539" i="3"/>
  <c r="AK543" i="3"/>
  <c r="AK547" i="3"/>
  <c r="AK551" i="3"/>
  <c r="AK555" i="3"/>
  <c r="AK502" i="3"/>
  <c r="AK506" i="3"/>
  <c r="AK510" i="3"/>
  <c r="AK514" i="3"/>
  <c r="AK518" i="3"/>
  <c r="AK522" i="3"/>
  <c r="AK526" i="3"/>
  <c r="AK530" i="3"/>
  <c r="AK534" i="3"/>
  <c r="AK538" i="3"/>
  <c r="AK542" i="3"/>
  <c r="AK546" i="3"/>
  <c r="AK550" i="3"/>
  <c r="AK554" i="3"/>
  <c r="AK501" i="3"/>
  <c r="AK505" i="3"/>
  <c r="AK509" i="3"/>
  <c r="AK513" i="3"/>
  <c r="AK517" i="3"/>
  <c r="AK521" i="3"/>
  <c r="AK525" i="3"/>
  <c r="AK529" i="3"/>
  <c r="AK533" i="3"/>
  <c r="AK537" i="3"/>
  <c r="AK541" i="3"/>
  <c r="AK545" i="3"/>
  <c r="AK549" i="3"/>
  <c r="AK553" i="3"/>
  <c r="AK557" i="3"/>
  <c r="AK504" i="3"/>
  <c r="AK508" i="3"/>
  <c r="AK512" i="3"/>
  <c r="AK516" i="3"/>
  <c r="AK520" i="3"/>
  <c r="AK524" i="3"/>
  <c r="AK528" i="3"/>
  <c r="AK532" i="3"/>
  <c r="AK536" i="3"/>
  <c r="AK540" i="3"/>
  <c r="AK544" i="3"/>
  <c r="AK548" i="3"/>
  <c r="AK552" i="3"/>
  <c r="AK556" i="3"/>
  <c r="BB488" i="3"/>
  <c r="BB492" i="3"/>
  <c r="BB496" i="3"/>
  <c r="BB500" i="3"/>
  <c r="BB504" i="3"/>
  <c r="BB508" i="3"/>
  <c r="BB512" i="3"/>
  <c r="BB516" i="3"/>
  <c r="BB520" i="3"/>
  <c r="BB524" i="3"/>
  <c r="BB528" i="3"/>
  <c r="BB532" i="3"/>
  <c r="BB536" i="3"/>
  <c r="BB540" i="3"/>
  <c r="BB544" i="3"/>
  <c r="BB548" i="3"/>
  <c r="BB552" i="3"/>
  <c r="BB556" i="3"/>
  <c r="BB491" i="3"/>
  <c r="BB495" i="3"/>
  <c r="BB490" i="3"/>
  <c r="BB494" i="3"/>
  <c r="BB498" i="3"/>
  <c r="BB502" i="3"/>
  <c r="BB506" i="3"/>
  <c r="BB510" i="3"/>
  <c r="BB514" i="3"/>
  <c r="BB518" i="3"/>
  <c r="BB522" i="3"/>
  <c r="BB526" i="3"/>
  <c r="BB530" i="3"/>
  <c r="BB534" i="3"/>
  <c r="BB538" i="3"/>
  <c r="BB542" i="3"/>
  <c r="BB546" i="3"/>
  <c r="BB550" i="3"/>
  <c r="BB554" i="3"/>
  <c r="BB489" i="3"/>
  <c r="BB493" i="3"/>
  <c r="BB499" i="3"/>
  <c r="BB503" i="3"/>
  <c r="BB507" i="3"/>
  <c r="BB511" i="3"/>
  <c r="BB515" i="3"/>
  <c r="BB519" i="3"/>
  <c r="BB523" i="3"/>
  <c r="BB527" i="3"/>
  <c r="BB531" i="3"/>
  <c r="BB535" i="3"/>
  <c r="BB539" i="3"/>
  <c r="BB543" i="3"/>
  <c r="BB547" i="3"/>
  <c r="BB551" i="3"/>
  <c r="BB555" i="3"/>
  <c r="BB497" i="3"/>
  <c r="BB501" i="3"/>
  <c r="BB505" i="3"/>
  <c r="BB509" i="3"/>
  <c r="BB513" i="3"/>
  <c r="BB517" i="3"/>
  <c r="BB521" i="3"/>
  <c r="BB525" i="3"/>
  <c r="BB529" i="3"/>
  <c r="BB533" i="3"/>
  <c r="BB537" i="3"/>
  <c r="BB541" i="3"/>
  <c r="BB545" i="3"/>
  <c r="BB549" i="3"/>
  <c r="BB553" i="3"/>
  <c r="BB557" i="3"/>
  <c r="BP541" i="3"/>
  <c r="BP545" i="3"/>
  <c r="BP549" i="3"/>
  <c r="BP553" i="3"/>
  <c r="BP557" i="3"/>
  <c r="BP542" i="3"/>
  <c r="BP546" i="3"/>
  <c r="BP550" i="3"/>
  <c r="BP554" i="3"/>
  <c r="BP543" i="3"/>
  <c r="BP551" i="3"/>
  <c r="BP540" i="3"/>
  <c r="BP548" i="3"/>
  <c r="BP556" i="3"/>
  <c r="BP539" i="3"/>
  <c r="BP547" i="3"/>
  <c r="BP555" i="3"/>
  <c r="BP544" i="3"/>
  <c r="BP552" i="3"/>
  <c r="BQ498" i="3"/>
  <c r="BQ502" i="3"/>
  <c r="BQ506" i="3"/>
  <c r="BQ510" i="3"/>
  <c r="BQ514" i="3"/>
  <c r="BQ518" i="3"/>
  <c r="BQ522" i="3"/>
  <c r="BQ526" i="3"/>
  <c r="BQ530" i="3"/>
  <c r="BQ534" i="3"/>
  <c r="BQ538" i="3"/>
  <c r="BQ542" i="3"/>
  <c r="BQ546" i="3"/>
  <c r="BQ550" i="3"/>
  <c r="BQ554" i="3"/>
  <c r="BQ497" i="3"/>
  <c r="BQ501" i="3"/>
  <c r="BQ505" i="3"/>
  <c r="BQ509" i="3"/>
  <c r="BQ513" i="3"/>
  <c r="BQ517" i="3"/>
  <c r="BQ521" i="3"/>
  <c r="BQ525" i="3"/>
  <c r="BQ529" i="3"/>
  <c r="BQ533" i="3"/>
  <c r="BQ537" i="3"/>
  <c r="BQ541" i="3"/>
  <c r="BQ545" i="3"/>
  <c r="BQ549" i="3"/>
  <c r="BQ553" i="3"/>
  <c r="BQ557" i="3"/>
  <c r="BQ500" i="3"/>
  <c r="BQ504" i="3"/>
  <c r="BQ508" i="3"/>
  <c r="BQ512" i="3"/>
  <c r="BQ516" i="3"/>
  <c r="BQ520" i="3"/>
  <c r="BQ524" i="3"/>
  <c r="BQ528" i="3"/>
  <c r="BQ532" i="3"/>
  <c r="BQ536" i="3"/>
  <c r="BQ540" i="3"/>
  <c r="BQ544" i="3"/>
  <c r="BQ548" i="3"/>
  <c r="BQ552" i="3"/>
  <c r="BQ556" i="3"/>
  <c r="BQ499" i="3"/>
  <c r="BQ503" i="3"/>
  <c r="BQ507" i="3"/>
  <c r="BQ511" i="3"/>
  <c r="BQ515" i="3"/>
  <c r="BQ519" i="3"/>
  <c r="BQ523" i="3"/>
  <c r="BQ527" i="3"/>
  <c r="BQ531" i="3"/>
  <c r="BQ535" i="3"/>
  <c r="BQ539" i="3"/>
  <c r="BQ543" i="3"/>
  <c r="BQ547" i="3"/>
  <c r="BQ551" i="3"/>
  <c r="BQ555" i="3"/>
  <c r="U488" i="3"/>
  <c r="U492" i="3"/>
  <c r="U496" i="3"/>
  <c r="U500" i="3"/>
  <c r="U504" i="3"/>
  <c r="U508" i="3"/>
  <c r="U512" i="3"/>
  <c r="U516" i="3"/>
  <c r="U520" i="3"/>
  <c r="U524" i="3"/>
  <c r="U528" i="3"/>
  <c r="U532" i="3"/>
  <c r="U487" i="3"/>
  <c r="U491" i="3"/>
  <c r="U495" i="3"/>
  <c r="U499" i="3"/>
  <c r="U503" i="3"/>
  <c r="U507" i="3"/>
  <c r="U511" i="3"/>
  <c r="U515" i="3"/>
  <c r="U519" i="3"/>
  <c r="U523" i="3"/>
  <c r="U527" i="3"/>
  <c r="U531" i="3"/>
  <c r="U486" i="3"/>
  <c r="U490" i="3"/>
  <c r="U494" i="3"/>
  <c r="U498" i="3"/>
  <c r="U502" i="3"/>
  <c r="U506" i="3"/>
  <c r="U510" i="3"/>
  <c r="U514" i="3"/>
  <c r="U518" i="3"/>
  <c r="U522" i="3"/>
  <c r="U526" i="3"/>
  <c r="U530" i="3"/>
  <c r="U485" i="3"/>
  <c r="U489" i="3"/>
  <c r="U493" i="3"/>
  <c r="U497" i="3"/>
  <c r="U501" i="3"/>
  <c r="U505" i="3"/>
  <c r="U509" i="3"/>
  <c r="U513" i="3"/>
  <c r="U517" i="3"/>
  <c r="U521" i="3"/>
  <c r="U525" i="3"/>
  <c r="U529" i="3"/>
  <c r="T519" i="3"/>
  <c r="T523" i="3"/>
  <c r="T527" i="3"/>
  <c r="T531" i="3"/>
  <c r="T535" i="3"/>
  <c r="T539" i="3"/>
  <c r="T543" i="3"/>
  <c r="T547" i="3"/>
  <c r="T551" i="3"/>
  <c r="T555" i="3"/>
  <c r="T520" i="3"/>
  <c r="T524" i="3"/>
  <c r="T528" i="3"/>
  <c r="T532" i="3"/>
  <c r="T536" i="3"/>
  <c r="T540" i="3"/>
  <c r="T544" i="3"/>
  <c r="T548" i="3"/>
  <c r="T552" i="3"/>
  <c r="T556" i="3"/>
  <c r="T521" i="3"/>
  <c r="T525" i="3"/>
  <c r="T529" i="3"/>
  <c r="T533" i="3"/>
  <c r="T537" i="3"/>
  <c r="T541" i="3"/>
  <c r="T545" i="3"/>
  <c r="T549" i="3"/>
  <c r="T553" i="3"/>
  <c r="T557" i="3"/>
  <c r="T522" i="3"/>
  <c r="T526" i="3"/>
  <c r="T530" i="3"/>
  <c r="T534" i="3"/>
  <c r="T538" i="3"/>
  <c r="T542" i="3"/>
  <c r="T546" i="3"/>
  <c r="T550" i="3"/>
  <c r="T554" i="3"/>
  <c r="CH407" i="3"/>
  <c r="CH411" i="3"/>
  <c r="CH415" i="3"/>
  <c r="CH419" i="3"/>
  <c r="CH423" i="3"/>
  <c r="CH427" i="3"/>
  <c r="CH431" i="3"/>
  <c r="CH435" i="3"/>
  <c r="CH439" i="3"/>
  <c r="CH443" i="3"/>
  <c r="CH447" i="3"/>
  <c r="CH451" i="3"/>
  <c r="CH404" i="3"/>
  <c r="CH408" i="3"/>
  <c r="CH412" i="3"/>
  <c r="CH416" i="3"/>
  <c r="CH420" i="3"/>
  <c r="CH424" i="3"/>
  <c r="CH428" i="3"/>
  <c r="CH432" i="3"/>
  <c r="CH436" i="3"/>
  <c r="CH440" i="3"/>
  <c r="CH444" i="3"/>
  <c r="CH448" i="3"/>
  <c r="CH405" i="3"/>
  <c r="CH409" i="3"/>
  <c r="CH413" i="3"/>
  <c r="CH417" i="3"/>
  <c r="CH421" i="3"/>
  <c r="CH425" i="3"/>
  <c r="CH429" i="3"/>
  <c r="CH433" i="3"/>
  <c r="CH437" i="3"/>
  <c r="CH441" i="3"/>
  <c r="CH445" i="3"/>
  <c r="CH449" i="3"/>
  <c r="CH406" i="3"/>
  <c r="CH410" i="3"/>
  <c r="CH414" i="3"/>
  <c r="CH418" i="3"/>
  <c r="CH422" i="3"/>
  <c r="CH426" i="3"/>
  <c r="CH430" i="3"/>
  <c r="CH434" i="3"/>
  <c r="CH438" i="3"/>
  <c r="CH442" i="3"/>
  <c r="CH446" i="3"/>
  <c r="CH450" i="3"/>
  <c r="CD550" i="3"/>
  <c r="CD554" i="3"/>
  <c r="CD548" i="3"/>
  <c r="CD552" i="3"/>
  <c r="CD556" i="3"/>
  <c r="CD547" i="3"/>
  <c r="CD551" i="3"/>
  <c r="CD555" i="3"/>
  <c r="CD549" i="3"/>
  <c r="CD557" i="3"/>
  <c r="CD553" i="3"/>
  <c r="AL384" i="3"/>
  <c r="AL388" i="3"/>
  <c r="AL392" i="3"/>
  <c r="AL396" i="3"/>
  <c r="AL400" i="3"/>
  <c r="AL404" i="3"/>
  <c r="AL408" i="3"/>
  <c r="AL412" i="3"/>
  <c r="AL416" i="3"/>
  <c r="AL420" i="3"/>
  <c r="AL424" i="3"/>
  <c r="AL428" i="3"/>
  <c r="AL385" i="3"/>
  <c r="AL389" i="3"/>
  <c r="AL393" i="3"/>
  <c r="AL397" i="3"/>
  <c r="AL401" i="3"/>
  <c r="AL405" i="3"/>
  <c r="AL409" i="3"/>
  <c r="AL413" i="3"/>
  <c r="AL417" i="3"/>
  <c r="AL421" i="3"/>
  <c r="AL425" i="3"/>
  <c r="AL429" i="3"/>
  <c r="AL382" i="3"/>
  <c r="AL386" i="3"/>
  <c r="AL390" i="3"/>
  <c r="AL394" i="3"/>
  <c r="AL398" i="3"/>
  <c r="AL402" i="3"/>
  <c r="AL406" i="3"/>
  <c r="AL410" i="3"/>
  <c r="AL414" i="3"/>
  <c r="AL418" i="3"/>
  <c r="AL422" i="3"/>
  <c r="AL426" i="3"/>
  <c r="AL383" i="3"/>
  <c r="AL387" i="3"/>
  <c r="AL391" i="3"/>
  <c r="AL395" i="3"/>
  <c r="AL399" i="3"/>
  <c r="AL403" i="3"/>
  <c r="AL407" i="3"/>
  <c r="AL411" i="3"/>
  <c r="AL415" i="3"/>
  <c r="AL419" i="3"/>
  <c r="AL423" i="3"/>
  <c r="AL427" i="3"/>
  <c r="AH536" i="3"/>
  <c r="AH540" i="3"/>
  <c r="AH544" i="3"/>
  <c r="AH548" i="3"/>
  <c r="AH552" i="3"/>
  <c r="AH556" i="3"/>
  <c r="AH537" i="3"/>
  <c r="AH541" i="3"/>
  <c r="AH545" i="3"/>
  <c r="AH549" i="3"/>
  <c r="AH553" i="3"/>
  <c r="AH557" i="3"/>
  <c r="AH534" i="3"/>
  <c r="AH538" i="3"/>
  <c r="AH542" i="3"/>
  <c r="AH546" i="3"/>
  <c r="AH550" i="3"/>
  <c r="AH554" i="3"/>
  <c r="AH535" i="3"/>
  <c r="AH539" i="3"/>
  <c r="AH543" i="3"/>
  <c r="AH547" i="3"/>
  <c r="AH551" i="3"/>
  <c r="AH555" i="3"/>
  <c r="AI511" i="3"/>
  <c r="AI515" i="3"/>
  <c r="AI519" i="3"/>
  <c r="AI523" i="3"/>
  <c r="AI527" i="3"/>
  <c r="AI531" i="3"/>
  <c r="AI535" i="3"/>
  <c r="AI539" i="3"/>
  <c r="AI543" i="3"/>
  <c r="AI547" i="3"/>
  <c r="AI551" i="3"/>
  <c r="AI555" i="3"/>
  <c r="AI512" i="3"/>
  <c r="AI516" i="3"/>
  <c r="AI520" i="3"/>
  <c r="AI524" i="3"/>
  <c r="AI528" i="3"/>
  <c r="AI532" i="3"/>
  <c r="AI536" i="3"/>
  <c r="AI540" i="3"/>
  <c r="AI544" i="3"/>
  <c r="AI548" i="3"/>
  <c r="AI552" i="3"/>
  <c r="AI556" i="3"/>
  <c r="AI513" i="3"/>
  <c r="AI517" i="3"/>
  <c r="AI521" i="3"/>
  <c r="AI525" i="3"/>
  <c r="AI529" i="3"/>
  <c r="AI533" i="3"/>
  <c r="AI537" i="3"/>
  <c r="AI541" i="3"/>
  <c r="AI545" i="3"/>
  <c r="AI549" i="3"/>
  <c r="AI553" i="3"/>
  <c r="AI557" i="3"/>
  <c r="AI514" i="3"/>
  <c r="AI518" i="3"/>
  <c r="AI522" i="3"/>
  <c r="AI526" i="3"/>
  <c r="AI530" i="3"/>
  <c r="AI534" i="3"/>
  <c r="AI538" i="3"/>
  <c r="AI542" i="3"/>
  <c r="AI546" i="3"/>
  <c r="AI550" i="3"/>
  <c r="AI554" i="3"/>
  <c r="BR398" i="3"/>
  <c r="BR402" i="3"/>
  <c r="BR406" i="3"/>
  <c r="BR410" i="3"/>
  <c r="BR414" i="3"/>
  <c r="BR418" i="3"/>
  <c r="BR399" i="3"/>
  <c r="BR403" i="3"/>
  <c r="BR407" i="3"/>
  <c r="BR411" i="3"/>
  <c r="BR415" i="3"/>
  <c r="BR419" i="3"/>
  <c r="BR423" i="3"/>
  <c r="BR427" i="3"/>
  <c r="BR431" i="3"/>
  <c r="BR435" i="3"/>
  <c r="BR439" i="3"/>
  <c r="BR443" i="3"/>
  <c r="BR422" i="3"/>
  <c r="BR426" i="3"/>
  <c r="BR430" i="3"/>
  <c r="BR434" i="3"/>
  <c r="BR438" i="3"/>
  <c r="BR442" i="3"/>
  <c r="BR400" i="3"/>
  <c r="BR404" i="3"/>
  <c r="BR408" i="3"/>
  <c r="BR412" i="3"/>
  <c r="BR416" i="3"/>
  <c r="BR420" i="3"/>
  <c r="BR401" i="3"/>
  <c r="BR405" i="3"/>
  <c r="BR409" i="3"/>
  <c r="BR413" i="3"/>
  <c r="BR417" i="3"/>
  <c r="BR421" i="3"/>
  <c r="BR425" i="3"/>
  <c r="BR429" i="3"/>
  <c r="BR433" i="3"/>
  <c r="BR437" i="3"/>
  <c r="BR441" i="3"/>
  <c r="BR445" i="3"/>
  <c r="BR424" i="3"/>
  <c r="BR428" i="3"/>
  <c r="BR432" i="3"/>
  <c r="BR436" i="3"/>
  <c r="BR440" i="3"/>
  <c r="BR444" i="3"/>
  <c r="BN521" i="3"/>
  <c r="BN525" i="3"/>
  <c r="BN529" i="3"/>
  <c r="BN533" i="3"/>
  <c r="BN537" i="3"/>
  <c r="BN541" i="3"/>
  <c r="BN545" i="3"/>
  <c r="BN549" i="3"/>
  <c r="BN553" i="3"/>
  <c r="BN557" i="3"/>
  <c r="BN520" i="3"/>
  <c r="BN524" i="3"/>
  <c r="BN528" i="3"/>
  <c r="BN532" i="3"/>
  <c r="BN536" i="3"/>
  <c r="BN540" i="3"/>
  <c r="BN523" i="3"/>
  <c r="BN527" i="3"/>
  <c r="BN531" i="3"/>
  <c r="BN535" i="3"/>
  <c r="BN539" i="3"/>
  <c r="BN543" i="3"/>
  <c r="BN547" i="3"/>
  <c r="BT547" i="3" s="1"/>
  <c r="BN551" i="3"/>
  <c r="BT551" i="3" s="1"/>
  <c r="BN555" i="3"/>
  <c r="BN522" i="3"/>
  <c r="BN526" i="3"/>
  <c r="BN530" i="3"/>
  <c r="BN534" i="3"/>
  <c r="BN538" i="3"/>
  <c r="BN542" i="3"/>
  <c r="BN544" i="3"/>
  <c r="BN548" i="3"/>
  <c r="BN552" i="3"/>
  <c r="BN556" i="3"/>
  <c r="BN546" i="3"/>
  <c r="BN550" i="3"/>
  <c r="BN554" i="3"/>
  <c r="BO498" i="3"/>
  <c r="BO502" i="3"/>
  <c r="BO506" i="3"/>
  <c r="BO510" i="3"/>
  <c r="BO514" i="3"/>
  <c r="BO518" i="3"/>
  <c r="BO522" i="3"/>
  <c r="BO526" i="3"/>
  <c r="BO530" i="3"/>
  <c r="BO534" i="3"/>
  <c r="BO538" i="3"/>
  <c r="BO542" i="3"/>
  <c r="BO497" i="3"/>
  <c r="BO501" i="3"/>
  <c r="BO505" i="3"/>
  <c r="BO509" i="3"/>
  <c r="BO513" i="3"/>
  <c r="BO517" i="3"/>
  <c r="BO521" i="3"/>
  <c r="BO525" i="3"/>
  <c r="BO529" i="3"/>
  <c r="BO533" i="3"/>
  <c r="BO537" i="3"/>
  <c r="BO541" i="3"/>
  <c r="BO496" i="3"/>
  <c r="BO500" i="3"/>
  <c r="BO504" i="3"/>
  <c r="BO508" i="3"/>
  <c r="BO512" i="3"/>
  <c r="BO516" i="3"/>
  <c r="BO520" i="3"/>
  <c r="BO524" i="3"/>
  <c r="BO528" i="3"/>
  <c r="BO532" i="3"/>
  <c r="BO536" i="3"/>
  <c r="BO540" i="3"/>
  <c r="BO499" i="3"/>
  <c r="BO503" i="3"/>
  <c r="BO507" i="3"/>
  <c r="BO511" i="3"/>
  <c r="BO515" i="3"/>
  <c r="BO519" i="3"/>
  <c r="BO523" i="3"/>
  <c r="BO527" i="3"/>
  <c r="BO531" i="3"/>
  <c r="BO535" i="3"/>
  <c r="BO539" i="3"/>
  <c r="BO543" i="3"/>
  <c r="V401" i="3"/>
  <c r="V405" i="3"/>
  <c r="V409" i="3"/>
  <c r="V413" i="3"/>
  <c r="V417" i="3"/>
  <c r="V421" i="3"/>
  <c r="V425" i="3"/>
  <c r="V429" i="3"/>
  <c r="V433" i="3"/>
  <c r="V437" i="3"/>
  <c r="V441" i="3"/>
  <c r="V445" i="3"/>
  <c r="V400" i="3"/>
  <c r="V404" i="3"/>
  <c r="V408" i="3"/>
  <c r="V412" i="3"/>
  <c r="V416" i="3"/>
  <c r="V420" i="3"/>
  <c r="V424" i="3"/>
  <c r="V428" i="3"/>
  <c r="V432" i="3"/>
  <c r="V436" i="3"/>
  <c r="V440" i="3"/>
  <c r="V444" i="3"/>
  <c r="V399" i="3"/>
  <c r="V403" i="3"/>
  <c r="V407" i="3"/>
  <c r="V411" i="3"/>
  <c r="V415" i="3"/>
  <c r="V419" i="3"/>
  <c r="V423" i="3"/>
  <c r="V427" i="3"/>
  <c r="V431" i="3"/>
  <c r="V435" i="3"/>
  <c r="V439" i="3"/>
  <c r="V443" i="3"/>
  <c r="V398" i="3"/>
  <c r="V402" i="3"/>
  <c r="V406" i="3"/>
  <c r="V410" i="3"/>
  <c r="V414" i="3"/>
  <c r="V418" i="3"/>
  <c r="V422" i="3"/>
  <c r="V426" i="3"/>
  <c r="V430" i="3"/>
  <c r="V434" i="3"/>
  <c r="V438" i="3"/>
  <c r="V442" i="3"/>
  <c r="CF502" i="3"/>
  <c r="CF506" i="3"/>
  <c r="CF510" i="3"/>
  <c r="CF514" i="3"/>
  <c r="CF518" i="3"/>
  <c r="CF522" i="3"/>
  <c r="CF526" i="3"/>
  <c r="CF530" i="3"/>
  <c r="CF534" i="3"/>
  <c r="CF538" i="3"/>
  <c r="CF542" i="3"/>
  <c r="CF546" i="3"/>
  <c r="CF501" i="3"/>
  <c r="CF505" i="3"/>
  <c r="CF509" i="3"/>
  <c r="CF513" i="3"/>
  <c r="CF517" i="3"/>
  <c r="CF521" i="3"/>
  <c r="CF525" i="3"/>
  <c r="CF529" i="3"/>
  <c r="CF533" i="3"/>
  <c r="CF537" i="3"/>
  <c r="CF541" i="3"/>
  <c r="CF545" i="3"/>
  <c r="CF504" i="3"/>
  <c r="CF508" i="3"/>
  <c r="CF512" i="3"/>
  <c r="CF516" i="3"/>
  <c r="CF520" i="3"/>
  <c r="CF524" i="3"/>
  <c r="CF528" i="3"/>
  <c r="CF532" i="3"/>
  <c r="CF536" i="3"/>
  <c r="CF540" i="3"/>
  <c r="CF544" i="3"/>
  <c r="CF548" i="3"/>
  <c r="CF503" i="3"/>
  <c r="CF507" i="3"/>
  <c r="CF511" i="3"/>
  <c r="CF515" i="3"/>
  <c r="CF519" i="3"/>
  <c r="CF523" i="3"/>
  <c r="CF527" i="3"/>
  <c r="CF531" i="3"/>
  <c r="CF535" i="3"/>
  <c r="CF539" i="3"/>
  <c r="CF543" i="3"/>
  <c r="CF547" i="3"/>
  <c r="CG469" i="3"/>
  <c r="CG473" i="3"/>
  <c r="CG477" i="3"/>
  <c r="CG481" i="3"/>
  <c r="CG485" i="3"/>
  <c r="CG489" i="3"/>
  <c r="CG493" i="3"/>
  <c r="CG497" i="3"/>
  <c r="CG501" i="3"/>
  <c r="CG505" i="3"/>
  <c r="CG509" i="3"/>
  <c r="CG513" i="3"/>
  <c r="CG472" i="3"/>
  <c r="CG476" i="3"/>
  <c r="CG480" i="3"/>
  <c r="CG484" i="3"/>
  <c r="CG488" i="3"/>
  <c r="CG492" i="3"/>
  <c r="CG496" i="3"/>
  <c r="CG500" i="3"/>
  <c r="CG504" i="3"/>
  <c r="CG508" i="3"/>
  <c r="CG512" i="3"/>
  <c r="CG516" i="3"/>
  <c r="CG471" i="3"/>
  <c r="CG475" i="3"/>
  <c r="CG479" i="3"/>
  <c r="CG483" i="3"/>
  <c r="CG487" i="3"/>
  <c r="CG491" i="3"/>
  <c r="CG495" i="3"/>
  <c r="CG499" i="3"/>
  <c r="CG503" i="3"/>
  <c r="CG507" i="3"/>
  <c r="CG511" i="3"/>
  <c r="CG515" i="3"/>
  <c r="CG470" i="3"/>
  <c r="CG474" i="3"/>
  <c r="CG478" i="3"/>
  <c r="CG482" i="3"/>
  <c r="CG486" i="3"/>
  <c r="CG490" i="3"/>
  <c r="CG494" i="3"/>
  <c r="CG498" i="3"/>
  <c r="CG502" i="3"/>
  <c r="CG506" i="3"/>
  <c r="CG510" i="3"/>
  <c r="CG514" i="3"/>
  <c r="AJ490" i="3"/>
  <c r="AJ494" i="3"/>
  <c r="AJ498" i="3"/>
  <c r="AJ502" i="3"/>
  <c r="AJ506" i="3"/>
  <c r="AJ510" i="3"/>
  <c r="AJ514" i="3"/>
  <c r="AJ518" i="3"/>
  <c r="AJ522" i="3"/>
  <c r="AJ526" i="3"/>
  <c r="AJ530" i="3"/>
  <c r="AJ534" i="3"/>
  <c r="AJ489" i="3"/>
  <c r="AJ493" i="3"/>
  <c r="AJ497" i="3"/>
  <c r="AJ501" i="3"/>
  <c r="AJ505" i="3"/>
  <c r="AJ509" i="3"/>
  <c r="AJ513" i="3"/>
  <c r="AJ517" i="3"/>
  <c r="AJ521" i="3"/>
  <c r="AJ525" i="3"/>
  <c r="AJ529" i="3"/>
  <c r="AJ533" i="3"/>
  <c r="AJ488" i="3"/>
  <c r="AJ492" i="3"/>
  <c r="AJ496" i="3"/>
  <c r="AJ500" i="3"/>
  <c r="AJ504" i="3"/>
  <c r="AJ508" i="3"/>
  <c r="AJ512" i="3"/>
  <c r="AJ516" i="3"/>
  <c r="AJ520" i="3"/>
  <c r="AJ524" i="3"/>
  <c r="AJ528" i="3"/>
  <c r="AJ532" i="3"/>
  <c r="AJ491" i="3"/>
  <c r="AJ495" i="3"/>
  <c r="AJ499" i="3"/>
  <c r="AJ503" i="3"/>
  <c r="AJ507" i="3"/>
  <c r="AJ511" i="3"/>
  <c r="AJ515" i="3"/>
  <c r="AJ519" i="3"/>
  <c r="AJ523" i="3"/>
  <c r="AJ527" i="3"/>
  <c r="AJ531" i="3"/>
  <c r="AJ535" i="3"/>
  <c r="AK453" i="3"/>
  <c r="AK457" i="3"/>
  <c r="AK461" i="3"/>
  <c r="AK465" i="3"/>
  <c r="AK469" i="3"/>
  <c r="AK473" i="3"/>
  <c r="AK477" i="3"/>
  <c r="AK481" i="3"/>
  <c r="AK485" i="3"/>
  <c r="AK489" i="3"/>
  <c r="AK493" i="3"/>
  <c r="AK497" i="3"/>
  <c r="AK456" i="3"/>
  <c r="AK460" i="3"/>
  <c r="AK464" i="3"/>
  <c r="AK468" i="3"/>
  <c r="AK472" i="3"/>
  <c r="AK455" i="3"/>
  <c r="AK459" i="3"/>
  <c r="AK463" i="3"/>
  <c r="AK467" i="3"/>
  <c r="AK471" i="3"/>
  <c r="AK475" i="3"/>
  <c r="AK479" i="3"/>
  <c r="AK483" i="3"/>
  <c r="AK487" i="3"/>
  <c r="AK491" i="3"/>
  <c r="AK495" i="3"/>
  <c r="AK499" i="3"/>
  <c r="AK454" i="3"/>
  <c r="AK458" i="3"/>
  <c r="AK462" i="3"/>
  <c r="AK466" i="3"/>
  <c r="AK470" i="3"/>
  <c r="AK474" i="3"/>
  <c r="AK478" i="3"/>
  <c r="AK480" i="3"/>
  <c r="AK484" i="3"/>
  <c r="AK488" i="3"/>
  <c r="AK492" i="3"/>
  <c r="AK496" i="3"/>
  <c r="AK500" i="3"/>
  <c r="AK476" i="3"/>
  <c r="AK482" i="3"/>
  <c r="AK486" i="3"/>
  <c r="AK490" i="3"/>
  <c r="AK494" i="3"/>
  <c r="AK498" i="3"/>
  <c r="BB442" i="3"/>
  <c r="BB446" i="3"/>
  <c r="BB450" i="3"/>
  <c r="BB454" i="3"/>
  <c r="BB458" i="3"/>
  <c r="BB462" i="3"/>
  <c r="BB466" i="3"/>
  <c r="BB470" i="3"/>
  <c r="BB474" i="3"/>
  <c r="BB478" i="3"/>
  <c r="BB482" i="3"/>
  <c r="BB486" i="3"/>
  <c r="BB441" i="3"/>
  <c r="BB445" i="3"/>
  <c r="BB449" i="3"/>
  <c r="BB453" i="3"/>
  <c r="BB457" i="3"/>
  <c r="BB461" i="3"/>
  <c r="BB465" i="3"/>
  <c r="BB469" i="3"/>
  <c r="BB473" i="3"/>
  <c r="BB477" i="3"/>
  <c r="BB481" i="3"/>
  <c r="BB485" i="3"/>
  <c r="BB440" i="3"/>
  <c r="BB444" i="3"/>
  <c r="BB448" i="3"/>
  <c r="BB452" i="3"/>
  <c r="BB456" i="3"/>
  <c r="BB460" i="3"/>
  <c r="BB464" i="3"/>
  <c r="BB468" i="3"/>
  <c r="BB472" i="3"/>
  <c r="BB476" i="3"/>
  <c r="BB480" i="3"/>
  <c r="BB484" i="3"/>
  <c r="BB443" i="3"/>
  <c r="BB447" i="3"/>
  <c r="BB451" i="3"/>
  <c r="BB455" i="3"/>
  <c r="BB459" i="3"/>
  <c r="BB463" i="3"/>
  <c r="BB467" i="3"/>
  <c r="BB471" i="3"/>
  <c r="BB475" i="3"/>
  <c r="BB479" i="3"/>
  <c r="BB483" i="3"/>
  <c r="BB487" i="3"/>
  <c r="BA517" i="3"/>
  <c r="BA521" i="3"/>
  <c r="BA525" i="3"/>
  <c r="BA529" i="3"/>
  <c r="BA533" i="3"/>
  <c r="BA537" i="3"/>
  <c r="BA541" i="3"/>
  <c r="BA545" i="3"/>
  <c r="BA549" i="3"/>
  <c r="BA553" i="3"/>
  <c r="BA557" i="3"/>
  <c r="BA520" i="3"/>
  <c r="BA524" i="3"/>
  <c r="BA528" i="3"/>
  <c r="BA532" i="3"/>
  <c r="BA536" i="3"/>
  <c r="BA540" i="3"/>
  <c r="BA544" i="3"/>
  <c r="BA548" i="3"/>
  <c r="BA552" i="3"/>
  <c r="BA556" i="3"/>
  <c r="BA519" i="3"/>
  <c r="BA523" i="3"/>
  <c r="BA527" i="3"/>
  <c r="BA531" i="3"/>
  <c r="BA535" i="3"/>
  <c r="BA539" i="3"/>
  <c r="BA543" i="3"/>
  <c r="BA547" i="3"/>
  <c r="BA551" i="3"/>
  <c r="BA555" i="3"/>
  <c r="BA518" i="3"/>
  <c r="BA522" i="3"/>
  <c r="BA526" i="3"/>
  <c r="BA530" i="3"/>
  <c r="BA534" i="3"/>
  <c r="BA538" i="3"/>
  <c r="BA542" i="3"/>
  <c r="BA546" i="3"/>
  <c r="BA550" i="3"/>
  <c r="BA554" i="3"/>
  <c r="BP493" i="3"/>
  <c r="BP497" i="3"/>
  <c r="BP501" i="3"/>
  <c r="BP505" i="3"/>
  <c r="BP509" i="3"/>
  <c r="BP513" i="3"/>
  <c r="BP517" i="3"/>
  <c r="BP521" i="3"/>
  <c r="BP525" i="3"/>
  <c r="BP529" i="3"/>
  <c r="BP533" i="3"/>
  <c r="BP537" i="3"/>
  <c r="BP494" i="3"/>
  <c r="BP498" i="3"/>
  <c r="BP502" i="3"/>
  <c r="BP506" i="3"/>
  <c r="BP510" i="3"/>
  <c r="BP514" i="3"/>
  <c r="BP518" i="3"/>
  <c r="BP522" i="3"/>
  <c r="BP526" i="3"/>
  <c r="BP530" i="3"/>
  <c r="BP534" i="3"/>
  <c r="BP538" i="3"/>
  <c r="BP491" i="3"/>
  <c r="BP495" i="3"/>
  <c r="BP499" i="3"/>
  <c r="BP503" i="3"/>
  <c r="BP507" i="3"/>
  <c r="BP511" i="3"/>
  <c r="BP515" i="3"/>
  <c r="BP519" i="3"/>
  <c r="BP523" i="3"/>
  <c r="BP527" i="3"/>
  <c r="BP531" i="3"/>
  <c r="BP535" i="3"/>
  <c r="BP492" i="3"/>
  <c r="BP496" i="3"/>
  <c r="BP500" i="3"/>
  <c r="BP504" i="3"/>
  <c r="BP508" i="3"/>
  <c r="BP512" i="3"/>
  <c r="BP516" i="3"/>
  <c r="BP520" i="3"/>
  <c r="BP524" i="3"/>
  <c r="BP528" i="3"/>
  <c r="BP532" i="3"/>
  <c r="BP536" i="3"/>
  <c r="BQ452" i="3"/>
  <c r="BQ456" i="3"/>
  <c r="BQ460" i="3"/>
  <c r="BQ464" i="3"/>
  <c r="BQ468" i="3"/>
  <c r="BQ472" i="3"/>
  <c r="BQ476" i="3"/>
  <c r="BQ480" i="3"/>
  <c r="BQ484" i="3"/>
  <c r="BQ488" i="3"/>
  <c r="BQ492" i="3"/>
  <c r="BQ496" i="3"/>
  <c r="BQ451" i="3"/>
  <c r="BQ455" i="3"/>
  <c r="BQ459" i="3"/>
  <c r="BQ463" i="3"/>
  <c r="BQ467" i="3"/>
  <c r="BQ471" i="3"/>
  <c r="BQ475" i="3"/>
  <c r="BQ479" i="3"/>
  <c r="BQ483" i="3"/>
  <c r="BQ487" i="3"/>
  <c r="BQ491" i="3"/>
  <c r="BQ495" i="3"/>
  <c r="BQ450" i="3"/>
  <c r="BQ454" i="3"/>
  <c r="BQ458" i="3"/>
  <c r="BQ462" i="3"/>
  <c r="BQ466" i="3"/>
  <c r="BQ470" i="3"/>
  <c r="BQ474" i="3"/>
  <c r="BQ478" i="3"/>
  <c r="BQ482" i="3"/>
  <c r="BQ486" i="3"/>
  <c r="BQ490" i="3"/>
  <c r="BQ494" i="3"/>
  <c r="BQ449" i="3"/>
  <c r="BQ453" i="3"/>
  <c r="BQ457" i="3"/>
  <c r="BQ461" i="3"/>
  <c r="BQ465" i="3"/>
  <c r="BQ469" i="3"/>
  <c r="BQ473" i="3"/>
  <c r="BQ477" i="3"/>
  <c r="BQ481" i="3"/>
  <c r="BQ485" i="3"/>
  <c r="BQ489" i="3"/>
  <c r="BQ493" i="3"/>
  <c r="CD293" i="3"/>
  <c r="CD297" i="3"/>
  <c r="CD301" i="3"/>
  <c r="CD305" i="3"/>
  <c r="CD309" i="3"/>
  <c r="CD313" i="3"/>
  <c r="CD292" i="3"/>
  <c r="CD296" i="3"/>
  <c r="CD300" i="3"/>
  <c r="CD304" i="3"/>
  <c r="CD308" i="3"/>
  <c r="CD312" i="3"/>
  <c r="CD291" i="3"/>
  <c r="CD295" i="3"/>
  <c r="CD299" i="3"/>
  <c r="CD303" i="3"/>
  <c r="CD307" i="3"/>
  <c r="CD311" i="3"/>
  <c r="CD294" i="3"/>
  <c r="CD298" i="3"/>
  <c r="CD302" i="3"/>
  <c r="CD306" i="3"/>
  <c r="CD310" i="3"/>
  <c r="CD314" i="3"/>
  <c r="AH320" i="3"/>
  <c r="AH324" i="3"/>
  <c r="AH328" i="3"/>
  <c r="AH332" i="3"/>
  <c r="AH336" i="3"/>
  <c r="AH340" i="3"/>
  <c r="AH319" i="3"/>
  <c r="AH323" i="3"/>
  <c r="AH327" i="3"/>
  <c r="AH331" i="3"/>
  <c r="AH335" i="3"/>
  <c r="AH339" i="3"/>
  <c r="AH318" i="3"/>
  <c r="AH322" i="3"/>
  <c r="AH326" i="3"/>
  <c r="AH330" i="3"/>
  <c r="AH334" i="3"/>
  <c r="AH338" i="3"/>
  <c r="AH321" i="3"/>
  <c r="AH325" i="3"/>
  <c r="AH329" i="3"/>
  <c r="AH333" i="3"/>
  <c r="AH337" i="3"/>
  <c r="AH341" i="3"/>
  <c r="AI291" i="3"/>
  <c r="AI295" i="3"/>
  <c r="AI299" i="3"/>
  <c r="AI303" i="3"/>
  <c r="AI307" i="3"/>
  <c r="AI311" i="3"/>
  <c r="AI290" i="3"/>
  <c r="AI294" i="3"/>
  <c r="AI298" i="3"/>
  <c r="AI302" i="3"/>
  <c r="AI306" i="3"/>
  <c r="AI310" i="3"/>
  <c r="AI289" i="3"/>
  <c r="AI293" i="3"/>
  <c r="AI297" i="3"/>
  <c r="AI301" i="3"/>
  <c r="AI305" i="3"/>
  <c r="AI309" i="3"/>
  <c r="AI292" i="3"/>
  <c r="AI296" i="3"/>
  <c r="AI300" i="3"/>
  <c r="AI304" i="3"/>
  <c r="AI308" i="3"/>
  <c r="AI312" i="3"/>
  <c r="BN290" i="3"/>
  <c r="BN294" i="3"/>
  <c r="BN298" i="3"/>
  <c r="BN302" i="3"/>
  <c r="BN306" i="3"/>
  <c r="BN310" i="3"/>
  <c r="BN289" i="3"/>
  <c r="BN293" i="3"/>
  <c r="BN292" i="3"/>
  <c r="BN296" i="3"/>
  <c r="BN300" i="3"/>
  <c r="BN304" i="3"/>
  <c r="BN308" i="3"/>
  <c r="BN312" i="3"/>
  <c r="BN291" i="3"/>
  <c r="BN297" i="3"/>
  <c r="BN301" i="3"/>
  <c r="BN305" i="3"/>
  <c r="BN309" i="3"/>
  <c r="BN295" i="3"/>
  <c r="BN299" i="3"/>
  <c r="BN303" i="3"/>
  <c r="BN307" i="3"/>
  <c r="BN311" i="3"/>
  <c r="BO267" i="3"/>
  <c r="BO271" i="3"/>
  <c r="BO275" i="3"/>
  <c r="BO279" i="3"/>
  <c r="BO266" i="3"/>
  <c r="BO270" i="3"/>
  <c r="BO274" i="3"/>
  <c r="BO278" i="3"/>
  <c r="BO265" i="3"/>
  <c r="BO269" i="3"/>
  <c r="BO273" i="3"/>
  <c r="BO277" i="3"/>
  <c r="BO264" i="3"/>
  <c r="BO268" i="3"/>
  <c r="BO272" i="3"/>
  <c r="BO276" i="3"/>
  <c r="BO263" i="3"/>
  <c r="S266" i="3"/>
  <c r="S270" i="3"/>
  <c r="S274" i="3"/>
  <c r="S278" i="3"/>
  <c r="S263" i="3"/>
  <c r="S267" i="3"/>
  <c r="S271" i="3"/>
  <c r="S275" i="3"/>
  <c r="S279" i="3"/>
  <c r="S264" i="3"/>
  <c r="S268" i="3"/>
  <c r="S272" i="3"/>
  <c r="S276" i="3"/>
  <c r="S280" i="3"/>
  <c r="S265" i="3"/>
  <c r="S269" i="3"/>
  <c r="S273" i="3"/>
  <c r="S277" i="3"/>
  <c r="CD317" i="3"/>
  <c r="CD318" i="3"/>
  <c r="CD322" i="3"/>
  <c r="CD326" i="3"/>
  <c r="CD330" i="3"/>
  <c r="CD334" i="3"/>
  <c r="CD338" i="3"/>
  <c r="CD323" i="3"/>
  <c r="CD327" i="3"/>
  <c r="CD331" i="3"/>
  <c r="CD335" i="3"/>
  <c r="CD315" i="3"/>
  <c r="CD319" i="3"/>
  <c r="CD316" i="3"/>
  <c r="CD320" i="3"/>
  <c r="CD324" i="3"/>
  <c r="CD328" i="3"/>
  <c r="CD332" i="3"/>
  <c r="CD336" i="3"/>
  <c r="CD321" i="3"/>
  <c r="CD325" i="3"/>
  <c r="CD329" i="3"/>
  <c r="CD333" i="3"/>
  <c r="CD337" i="3"/>
  <c r="AH342" i="3"/>
  <c r="AH346" i="3"/>
  <c r="AH350" i="3"/>
  <c r="AH343" i="3"/>
  <c r="AH347" i="3"/>
  <c r="AH344" i="3"/>
  <c r="AH348" i="3"/>
  <c r="AH345" i="3"/>
  <c r="AH349" i="3"/>
  <c r="AH351" i="3"/>
  <c r="AH354" i="3"/>
  <c r="AH358" i="3"/>
  <c r="AH362" i="3"/>
  <c r="AH353" i="3"/>
  <c r="AH357" i="3"/>
  <c r="AH361" i="3"/>
  <c r="AH365" i="3"/>
  <c r="AH352" i="3"/>
  <c r="AH356" i="3"/>
  <c r="AH360" i="3"/>
  <c r="AH364" i="3"/>
  <c r="AH355" i="3"/>
  <c r="AH359" i="3"/>
  <c r="AH363" i="3"/>
  <c r="AI315" i="3"/>
  <c r="AI319" i="3"/>
  <c r="AI323" i="3"/>
  <c r="AI327" i="3"/>
  <c r="AI331" i="3"/>
  <c r="AI335" i="3"/>
  <c r="AI314" i="3"/>
  <c r="AI318" i="3"/>
  <c r="AI322" i="3"/>
  <c r="AI326" i="3"/>
  <c r="AI330" i="3"/>
  <c r="AI334" i="3"/>
  <c r="AI313" i="3"/>
  <c r="AI317" i="3"/>
  <c r="AI321" i="3"/>
  <c r="AI325" i="3"/>
  <c r="AI329" i="3"/>
  <c r="AI333" i="3"/>
  <c r="AI316" i="3"/>
  <c r="AI320" i="3"/>
  <c r="AI324" i="3"/>
  <c r="AI328" i="3"/>
  <c r="AI332" i="3"/>
  <c r="AI336" i="3"/>
  <c r="BN316" i="3"/>
  <c r="BN320" i="3"/>
  <c r="BN324" i="3"/>
  <c r="BN328" i="3"/>
  <c r="BN332" i="3"/>
  <c r="BN336" i="3"/>
  <c r="BN315" i="3"/>
  <c r="BN319" i="3"/>
  <c r="BN323" i="3"/>
  <c r="BN327" i="3"/>
  <c r="BN331" i="3"/>
  <c r="BN335" i="3"/>
  <c r="BN314" i="3"/>
  <c r="BN318" i="3"/>
  <c r="BN322" i="3"/>
  <c r="BN326" i="3"/>
  <c r="BN330" i="3"/>
  <c r="BN334" i="3"/>
  <c r="BN313" i="3"/>
  <c r="BN317" i="3"/>
  <c r="BN321" i="3"/>
  <c r="BN325" i="3"/>
  <c r="BN329" i="3"/>
  <c r="BN333" i="3"/>
  <c r="BO283" i="3"/>
  <c r="BO282" i="3"/>
  <c r="BO287" i="3"/>
  <c r="BO291" i="3"/>
  <c r="BO295" i="3"/>
  <c r="BO299" i="3"/>
  <c r="BO303" i="3"/>
  <c r="BO286" i="3"/>
  <c r="BO290" i="3"/>
  <c r="BO294" i="3"/>
  <c r="BO298" i="3"/>
  <c r="BO302" i="3"/>
  <c r="BO281" i="3"/>
  <c r="BO280" i="3"/>
  <c r="BO285" i="3"/>
  <c r="BO289" i="3"/>
  <c r="BO293" i="3"/>
  <c r="BO297" i="3"/>
  <c r="BO301" i="3"/>
  <c r="BO284" i="3"/>
  <c r="BO288" i="3"/>
  <c r="BO292" i="3"/>
  <c r="BO296" i="3"/>
  <c r="BO300" i="3"/>
  <c r="S284" i="3"/>
  <c r="S288" i="3"/>
  <c r="S292" i="3"/>
  <c r="S296" i="3"/>
  <c r="S300" i="3"/>
  <c r="S304" i="3"/>
  <c r="S281" i="3"/>
  <c r="S285" i="3"/>
  <c r="S289" i="3"/>
  <c r="S293" i="3"/>
  <c r="S297" i="3"/>
  <c r="S301" i="3"/>
  <c r="S282" i="3"/>
  <c r="S286" i="3"/>
  <c r="S290" i="3"/>
  <c r="S294" i="3"/>
  <c r="S298" i="3"/>
  <c r="S302" i="3"/>
  <c r="S283" i="3"/>
  <c r="S287" i="3"/>
  <c r="S291" i="3"/>
  <c r="S295" i="3"/>
  <c r="S299" i="3"/>
  <c r="S303" i="3"/>
  <c r="CF265" i="3"/>
  <c r="CF269" i="3"/>
  <c r="CF273" i="3"/>
  <c r="CF277" i="3"/>
  <c r="CF264" i="3"/>
  <c r="CF268" i="3"/>
  <c r="CF272" i="3"/>
  <c r="CF276" i="3"/>
  <c r="CF263" i="3"/>
  <c r="CF267" i="3"/>
  <c r="CF271" i="3"/>
  <c r="CF275" i="3"/>
  <c r="CF279" i="3"/>
  <c r="CF266" i="3"/>
  <c r="CF270" i="3"/>
  <c r="CF274" i="3"/>
  <c r="CF278" i="3"/>
  <c r="AJ264" i="3"/>
  <c r="AJ268" i="3"/>
  <c r="AJ272" i="3"/>
  <c r="AJ276" i="3"/>
  <c r="AJ280" i="3"/>
  <c r="AJ284" i="3"/>
  <c r="AJ265" i="3"/>
  <c r="AJ269" i="3"/>
  <c r="AJ273" i="3"/>
  <c r="AJ277" i="3"/>
  <c r="AJ281" i="3"/>
  <c r="AJ285" i="3"/>
  <c r="AJ263" i="3"/>
  <c r="AJ266" i="3"/>
  <c r="AJ270" i="3"/>
  <c r="AJ274" i="3"/>
  <c r="AJ278" i="3"/>
  <c r="AJ282" i="3"/>
  <c r="AJ286" i="3"/>
  <c r="AJ267" i="3"/>
  <c r="AJ271" i="3"/>
  <c r="AJ275" i="3"/>
  <c r="AJ279" i="3"/>
  <c r="AJ283" i="3"/>
  <c r="BP264" i="3"/>
  <c r="BP268" i="3"/>
  <c r="BP272" i="3"/>
  <c r="BP276" i="3"/>
  <c r="BP280" i="3"/>
  <c r="BP265" i="3"/>
  <c r="BP269" i="3"/>
  <c r="BP273" i="3"/>
  <c r="BP277" i="3"/>
  <c r="BP281" i="3"/>
  <c r="BP284" i="3"/>
  <c r="BP285" i="3"/>
  <c r="BP266" i="3"/>
  <c r="BP270" i="3"/>
  <c r="BP274" i="3"/>
  <c r="BP278" i="3"/>
  <c r="BP282" i="3"/>
  <c r="BP267" i="3"/>
  <c r="BP271" i="3"/>
  <c r="BP275" i="3"/>
  <c r="BP279" i="3"/>
  <c r="BP283" i="3"/>
  <c r="BP286" i="3"/>
  <c r="BP263" i="3"/>
  <c r="CY17" i="3"/>
  <c r="AH468" i="3"/>
  <c r="AH472" i="3"/>
  <c r="AH476" i="3"/>
  <c r="AH480" i="3"/>
  <c r="AH484" i="3"/>
  <c r="AH469" i="3"/>
  <c r="AH473" i="3"/>
  <c r="AH477" i="3"/>
  <c r="AH481" i="3"/>
  <c r="AH485" i="3"/>
  <c r="AH470" i="3"/>
  <c r="AH474" i="3"/>
  <c r="AH478" i="3"/>
  <c r="AH482" i="3"/>
  <c r="AH471" i="3"/>
  <c r="AH475" i="3"/>
  <c r="AH479" i="3"/>
  <c r="AH483" i="3"/>
  <c r="S308" i="3"/>
  <c r="S312" i="3"/>
  <c r="S316" i="3"/>
  <c r="S320" i="3"/>
  <c r="S324" i="3"/>
  <c r="S328" i="3"/>
  <c r="S305" i="3"/>
  <c r="S309" i="3"/>
  <c r="S313" i="3"/>
  <c r="S317" i="3"/>
  <c r="S321" i="3"/>
  <c r="S325" i="3"/>
  <c r="S306" i="3"/>
  <c r="S310" i="3"/>
  <c r="S314" i="3"/>
  <c r="S318" i="3"/>
  <c r="S322" i="3"/>
  <c r="S326" i="3"/>
  <c r="S307" i="3"/>
  <c r="S311" i="3"/>
  <c r="S315" i="3"/>
  <c r="S319" i="3"/>
  <c r="S323" i="3"/>
  <c r="S327" i="3"/>
  <c r="CF281" i="3"/>
  <c r="CF280" i="3"/>
  <c r="CF284" i="3"/>
  <c r="CF287" i="3"/>
  <c r="CF291" i="3"/>
  <c r="CF295" i="3"/>
  <c r="CF299" i="3"/>
  <c r="CF303" i="3"/>
  <c r="CF288" i="3"/>
  <c r="CF292" i="3"/>
  <c r="CF296" i="3"/>
  <c r="CF300" i="3"/>
  <c r="CF283" i="3"/>
  <c r="CF282" i="3"/>
  <c r="CF285" i="3"/>
  <c r="CF289" i="3"/>
  <c r="CF293" i="3"/>
  <c r="CF297" i="3"/>
  <c r="CF301" i="3"/>
  <c r="CF286" i="3"/>
  <c r="CF290" i="3"/>
  <c r="CF294" i="3"/>
  <c r="CF298" i="3"/>
  <c r="CF302" i="3"/>
  <c r="AJ288" i="3"/>
  <c r="AJ292" i="3"/>
  <c r="AJ296" i="3"/>
  <c r="AJ300" i="3"/>
  <c r="AJ304" i="3"/>
  <c r="AJ308" i="3"/>
  <c r="AJ289" i="3"/>
  <c r="AJ293" i="3"/>
  <c r="AJ297" i="3"/>
  <c r="AJ301" i="3"/>
  <c r="AJ305" i="3"/>
  <c r="AJ309" i="3"/>
  <c r="AJ290" i="3"/>
  <c r="AJ294" i="3"/>
  <c r="AJ298" i="3"/>
  <c r="AJ302" i="3"/>
  <c r="AJ306" i="3"/>
  <c r="AJ310" i="3"/>
  <c r="AJ287" i="3"/>
  <c r="AJ291" i="3"/>
  <c r="AJ295" i="3"/>
  <c r="AJ299" i="3"/>
  <c r="AJ303" i="3"/>
  <c r="AJ307" i="3"/>
  <c r="BP290" i="3"/>
  <c r="BP294" i="3"/>
  <c r="BP298" i="3"/>
  <c r="BP302" i="3"/>
  <c r="BP306" i="3"/>
  <c r="BP310" i="3"/>
  <c r="BP287" i="3"/>
  <c r="BP291" i="3"/>
  <c r="BP295" i="3"/>
  <c r="BP299" i="3"/>
  <c r="BP303" i="3"/>
  <c r="BP307" i="3"/>
  <c r="BP288" i="3"/>
  <c r="BP292" i="3"/>
  <c r="BP296" i="3"/>
  <c r="BP300" i="3"/>
  <c r="BP304" i="3"/>
  <c r="BP308" i="3"/>
  <c r="BP289" i="3"/>
  <c r="BP293" i="3"/>
  <c r="BP297" i="3"/>
  <c r="BP301" i="3"/>
  <c r="BP305" i="3"/>
  <c r="BP309" i="3"/>
  <c r="T265" i="3"/>
  <c r="T269" i="3"/>
  <c r="T273" i="3"/>
  <c r="T277" i="3"/>
  <c r="T281" i="3"/>
  <c r="T285" i="3"/>
  <c r="T266" i="3"/>
  <c r="T270" i="3"/>
  <c r="T274" i="3"/>
  <c r="T278" i="3"/>
  <c r="T282" i="3"/>
  <c r="T286" i="3"/>
  <c r="T263" i="3"/>
  <c r="T267" i="3"/>
  <c r="T271" i="3"/>
  <c r="T275" i="3"/>
  <c r="T279" i="3"/>
  <c r="T283" i="3"/>
  <c r="T264" i="3"/>
  <c r="T268" i="3"/>
  <c r="T272" i="3"/>
  <c r="T276" i="3"/>
  <c r="T280" i="3"/>
  <c r="T284" i="3"/>
  <c r="CD342" i="3"/>
  <c r="CD346" i="3"/>
  <c r="CD350" i="3"/>
  <c r="CD354" i="3"/>
  <c r="CD358" i="3"/>
  <c r="CD362" i="3"/>
  <c r="CD339" i="3"/>
  <c r="CD343" i="3"/>
  <c r="CD347" i="3"/>
  <c r="CD351" i="3"/>
  <c r="CD355" i="3"/>
  <c r="CD359" i="3"/>
  <c r="CD340" i="3"/>
  <c r="CD344" i="3"/>
  <c r="CD348" i="3"/>
  <c r="CD352" i="3"/>
  <c r="CD356" i="3"/>
  <c r="CD360" i="3"/>
  <c r="CD341" i="3"/>
  <c r="CD345" i="3"/>
  <c r="CD349" i="3"/>
  <c r="CD353" i="3"/>
  <c r="CD357" i="3"/>
  <c r="CD361" i="3"/>
  <c r="AH366" i="3"/>
  <c r="AH370" i="3"/>
  <c r="AH374" i="3"/>
  <c r="AH378" i="3"/>
  <c r="AH382" i="3"/>
  <c r="AH386" i="3"/>
  <c r="AH367" i="3"/>
  <c r="AH371" i="3"/>
  <c r="AH375" i="3"/>
  <c r="AH379" i="3"/>
  <c r="AH383" i="3"/>
  <c r="AH387" i="3"/>
  <c r="AH368" i="3"/>
  <c r="AH372" i="3"/>
  <c r="AH376" i="3"/>
  <c r="AH380" i="3"/>
  <c r="AH384" i="3"/>
  <c r="AH388" i="3"/>
  <c r="AH369" i="3"/>
  <c r="AH373" i="3"/>
  <c r="AH377" i="3"/>
  <c r="AH381" i="3"/>
  <c r="AH385" i="3"/>
  <c r="AH389" i="3"/>
  <c r="AI339" i="3"/>
  <c r="AI343" i="3"/>
  <c r="AI347" i="3"/>
  <c r="AI351" i="3"/>
  <c r="AI338" i="3"/>
  <c r="AI342" i="3"/>
  <c r="AI346" i="3"/>
  <c r="AI350" i="3"/>
  <c r="AI355" i="3"/>
  <c r="AI359" i="3"/>
  <c r="AI354" i="3"/>
  <c r="AI358" i="3"/>
  <c r="AI337" i="3"/>
  <c r="AI341" i="3"/>
  <c r="AI345" i="3"/>
  <c r="AI349" i="3"/>
  <c r="AI340" i="3"/>
  <c r="AI344" i="3"/>
  <c r="AI348" i="3"/>
  <c r="AI353" i="3"/>
  <c r="AI357" i="3"/>
  <c r="AI352" i="3"/>
  <c r="AI356" i="3"/>
  <c r="AI360" i="3"/>
  <c r="BN338" i="3"/>
  <c r="BN342" i="3"/>
  <c r="BN346" i="3"/>
  <c r="BN350" i="3"/>
  <c r="BN354" i="3"/>
  <c r="BN358" i="3"/>
  <c r="BN337" i="3"/>
  <c r="BN341" i="3"/>
  <c r="BN345" i="3"/>
  <c r="BN349" i="3"/>
  <c r="BN353" i="3"/>
  <c r="BN357" i="3"/>
  <c r="BN340" i="3"/>
  <c r="BN344" i="3"/>
  <c r="BN348" i="3"/>
  <c r="BN352" i="3"/>
  <c r="BN356" i="3"/>
  <c r="BN360" i="3"/>
  <c r="BN339" i="3"/>
  <c r="BN343" i="3"/>
  <c r="BN347" i="3"/>
  <c r="BN351" i="3"/>
  <c r="BN355" i="3"/>
  <c r="BN359" i="3"/>
  <c r="BO307" i="3"/>
  <c r="BO311" i="3"/>
  <c r="BO315" i="3"/>
  <c r="BO319" i="3"/>
  <c r="BO323" i="3"/>
  <c r="BO327" i="3"/>
  <c r="BO306" i="3"/>
  <c r="BO310" i="3"/>
  <c r="BO314" i="3"/>
  <c r="BO318" i="3"/>
  <c r="BO322" i="3"/>
  <c r="BO326" i="3"/>
  <c r="BO305" i="3"/>
  <c r="BO309" i="3"/>
  <c r="BO313" i="3"/>
  <c r="BO317" i="3"/>
  <c r="BO321" i="3"/>
  <c r="BO325" i="3"/>
  <c r="BO304" i="3"/>
  <c r="BO308" i="3"/>
  <c r="BO312" i="3"/>
  <c r="BO316" i="3"/>
  <c r="BO320" i="3"/>
  <c r="BO324" i="3"/>
  <c r="S514" i="3"/>
  <c r="S518" i="3"/>
  <c r="S522" i="3"/>
  <c r="S526" i="3"/>
  <c r="S530" i="3"/>
  <c r="S534" i="3"/>
  <c r="S538" i="3"/>
  <c r="S542" i="3"/>
  <c r="S546" i="3"/>
  <c r="S550" i="3"/>
  <c r="S554" i="3"/>
  <c r="S513" i="3"/>
  <c r="S517" i="3"/>
  <c r="S521" i="3"/>
  <c r="S525" i="3"/>
  <c r="S529" i="3"/>
  <c r="S533" i="3"/>
  <c r="S537" i="3"/>
  <c r="S541" i="3"/>
  <c r="S545" i="3"/>
  <c r="S549" i="3"/>
  <c r="S553" i="3"/>
  <c r="S557" i="3"/>
  <c r="S512" i="3"/>
  <c r="S516" i="3"/>
  <c r="S520" i="3"/>
  <c r="S524" i="3"/>
  <c r="S528" i="3"/>
  <c r="S532" i="3"/>
  <c r="S536" i="3"/>
  <c r="S540" i="3"/>
  <c r="S544" i="3"/>
  <c r="S548" i="3"/>
  <c r="S552" i="3"/>
  <c r="S556" i="3"/>
  <c r="S511" i="3"/>
  <c r="S515" i="3"/>
  <c r="S519" i="3"/>
  <c r="S523" i="3"/>
  <c r="S527" i="3"/>
  <c r="S531" i="3"/>
  <c r="S535" i="3"/>
  <c r="S539" i="3"/>
  <c r="S543" i="3"/>
  <c r="S547" i="3"/>
  <c r="S551" i="3"/>
  <c r="S555" i="3"/>
  <c r="V351" i="3"/>
  <c r="V355" i="3"/>
  <c r="V359" i="3"/>
  <c r="V363" i="3"/>
  <c r="V367" i="3"/>
  <c r="V371" i="3"/>
  <c r="V375" i="3"/>
  <c r="V379" i="3"/>
  <c r="V383" i="3"/>
  <c r="V387" i="3"/>
  <c r="V391" i="3"/>
  <c r="V395" i="3"/>
  <c r="V350" i="3"/>
  <c r="V354" i="3"/>
  <c r="V358" i="3"/>
  <c r="V362" i="3"/>
  <c r="V366" i="3"/>
  <c r="V370" i="3"/>
  <c r="V374" i="3"/>
  <c r="V378" i="3"/>
  <c r="V382" i="3"/>
  <c r="V386" i="3"/>
  <c r="V390" i="3"/>
  <c r="V394" i="3"/>
  <c r="V353" i="3"/>
  <c r="V357" i="3"/>
  <c r="V361" i="3"/>
  <c r="V365" i="3"/>
  <c r="V369" i="3"/>
  <c r="V373" i="3"/>
  <c r="V377" i="3"/>
  <c r="V381" i="3"/>
  <c r="V385" i="3"/>
  <c r="V389" i="3"/>
  <c r="V393" i="3"/>
  <c r="V397" i="3"/>
  <c r="V352" i="3"/>
  <c r="V356" i="3"/>
  <c r="V360" i="3"/>
  <c r="V364" i="3"/>
  <c r="V368" i="3"/>
  <c r="V372" i="3"/>
  <c r="V376" i="3"/>
  <c r="V380" i="3"/>
  <c r="V384" i="3"/>
  <c r="V388" i="3"/>
  <c r="V392" i="3"/>
  <c r="V396" i="3"/>
  <c r="CF453" i="3"/>
  <c r="CF456" i="3"/>
  <c r="CF460" i="3"/>
  <c r="CF464" i="3"/>
  <c r="CF468" i="3"/>
  <c r="CF472" i="3"/>
  <c r="CF476" i="3"/>
  <c r="CF480" i="3"/>
  <c r="CF484" i="3"/>
  <c r="CF488" i="3"/>
  <c r="CF492" i="3"/>
  <c r="CF496" i="3"/>
  <c r="CF500" i="3"/>
  <c r="CF455" i="3"/>
  <c r="CF459" i="3"/>
  <c r="CF463" i="3"/>
  <c r="CF467" i="3"/>
  <c r="CF471" i="3"/>
  <c r="CF475" i="3"/>
  <c r="CF479" i="3"/>
  <c r="CF483" i="3"/>
  <c r="CF487" i="3"/>
  <c r="CF491" i="3"/>
  <c r="CF495" i="3"/>
  <c r="CF499" i="3"/>
  <c r="CF454" i="3"/>
  <c r="CF458" i="3"/>
  <c r="CF462" i="3"/>
  <c r="CF466" i="3"/>
  <c r="CF470" i="3"/>
  <c r="CF474" i="3"/>
  <c r="CF478" i="3"/>
  <c r="CF482" i="3"/>
  <c r="CF486" i="3"/>
  <c r="CF490" i="3"/>
  <c r="CF494" i="3"/>
  <c r="CF498" i="3"/>
  <c r="CF457" i="3"/>
  <c r="CF461" i="3"/>
  <c r="CF465" i="3"/>
  <c r="CF469" i="3"/>
  <c r="CF473" i="3"/>
  <c r="CF477" i="3"/>
  <c r="CF481" i="3"/>
  <c r="CF485" i="3"/>
  <c r="CF489" i="3"/>
  <c r="CF493" i="3"/>
  <c r="CF497" i="3"/>
  <c r="CG424" i="3"/>
  <c r="CG428" i="3"/>
  <c r="CG432" i="3"/>
  <c r="CG436" i="3"/>
  <c r="CG440" i="3"/>
  <c r="CG444" i="3"/>
  <c r="CG448" i="3"/>
  <c r="CG452" i="3"/>
  <c r="CG421" i="3"/>
  <c r="CG425" i="3"/>
  <c r="CG429" i="3"/>
  <c r="CG433" i="3"/>
  <c r="CG437" i="3"/>
  <c r="CG441" i="3"/>
  <c r="CG445" i="3"/>
  <c r="CG449" i="3"/>
  <c r="CG453" i="3"/>
  <c r="CG457" i="3"/>
  <c r="CG461" i="3"/>
  <c r="CG465" i="3"/>
  <c r="CG458" i="3"/>
  <c r="CG462" i="3"/>
  <c r="CG466" i="3"/>
  <c r="CG422" i="3"/>
  <c r="CG426" i="3"/>
  <c r="CG430" i="3"/>
  <c r="CG434" i="3"/>
  <c r="CG438" i="3"/>
  <c r="CG442" i="3"/>
  <c r="CG446" i="3"/>
  <c r="CG450" i="3"/>
  <c r="CG454" i="3"/>
  <c r="CG423" i="3"/>
  <c r="CG427" i="3"/>
  <c r="CG431" i="3"/>
  <c r="CG435" i="3"/>
  <c r="CG439" i="3"/>
  <c r="CG443" i="3"/>
  <c r="CG447" i="3"/>
  <c r="CG451" i="3"/>
  <c r="CG455" i="3"/>
  <c r="CG459" i="3"/>
  <c r="CG463" i="3"/>
  <c r="CG467" i="3"/>
  <c r="CG456" i="3"/>
  <c r="CG460" i="3"/>
  <c r="CG464" i="3"/>
  <c r="CG468" i="3"/>
  <c r="AJ440" i="3"/>
  <c r="AJ444" i="3"/>
  <c r="AJ446" i="3"/>
  <c r="AJ450" i="3"/>
  <c r="AJ454" i="3"/>
  <c r="AJ458" i="3"/>
  <c r="AJ462" i="3"/>
  <c r="AJ466" i="3"/>
  <c r="AJ470" i="3"/>
  <c r="AJ474" i="3"/>
  <c r="AJ478" i="3"/>
  <c r="AJ482" i="3"/>
  <c r="AJ486" i="3"/>
  <c r="AJ443" i="3"/>
  <c r="AJ447" i="3"/>
  <c r="AJ451" i="3"/>
  <c r="AJ455" i="3"/>
  <c r="AJ459" i="3"/>
  <c r="AJ463" i="3"/>
  <c r="AJ467" i="3"/>
  <c r="AJ471" i="3"/>
  <c r="AJ475" i="3"/>
  <c r="AJ479" i="3"/>
  <c r="AJ483" i="3"/>
  <c r="AJ487" i="3"/>
  <c r="AJ442" i="3"/>
  <c r="AJ448" i="3"/>
  <c r="AJ452" i="3"/>
  <c r="AJ456" i="3"/>
  <c r="AJ460" i="3"/>
  <c r="AJ464" i="3"/>
  <c r="AJ468" i="3"/>
  <c r="AJ472" i="3"/>
  <c r="AJ476" i="3"/>
  <c r="AJ480" i="3"/>
  <c r="AJ484" i="3"/>
  <c r="AJ441" i="3"/>
  <c r="AJ445" i="3"/>
  <c r="AJ449" i="3"/>
  <c r="AJ453" i="3"/>
  <c r="AJ457" i="3"/>
  <c r="AJ461" i="3"/>
  <c r="AJ465" i="3"/>
  <c r="AJ469" i="3"/>
  <c r="AJ473" i="3"/>
  <c r="AJ477" i="3"/>
  <c r="AJ481" i="3"/>
  <c r="AJ485" i="3"/>
  <c r="AK407" i="3"/>
  <c r="AK411" i="3"/>
  <c r="AK415" i="3"/>
  <c r="AK419" i="3"/>
  <c r="AK423" i="3"/>
  <c r="AK427" i="3"/>
  <c r="AK431" i="3"/>
  <c r="AK435" i="3"/>
  <c r="AK439" i="3"/>
  <c r="AK443" i="3"/>
  <c r="AK447" i="3"/>
  <c r="AK451" i="3"/>
  <c r="AK406" i="3"/>
  <c r="AK410" i="3"/>
  <c r="AK414" i="3"/>
  <c r="AK418" i="3"/>
  <c r="AK422" i="3"/>
  <c r="AK426" i="3"/>
  <c r="AK430" i="3"/>
  <c r="AK434" i="3"/>
  <c r="AK438" i="3"/>
  <c r="AK442" i="3"/>
  <c r="AK446" i="3"/>
  <c r="AK450" i="3"/>
  <c r="AK405" i="3"/>
  <c r="AK409" i="3"/>
  <c r="AK413" i="3"/>
  <c r="AK417" i="3"/>
  <c r="AK421" i="3"/>
  <c r="AK425" i="3"/>
  <c r="AK429" i="3"/>
  <c r="AK433" i="3"/>
  <c r="AK437" i="3"/>
  <c r="AK441" i="3"/>
  <c r="AK445" i="3"/>
  <c r="AK449" i="3"/>
  <c r="AK408" i="3"/>
  <c r="AK412" i="3"/>
  <c r="AK416" i="3"/>
  <c r="AK420" i="3"/>
  <c r="AK424" i="3"/>
  <c r="AK428" i="3"/>
  <c r="AK432" i="3"/>
  <c r="AK436" i="3"/>
  <c r="AK440" i="3"/>
  <c r="AK444" i="3"/>
  <c r="AK448" i="3"/>
  <c r="AK452" i="3"/>
  <c r="BB392" i="3"/>
  <c r="BB396" i="3"/>
  <c r="BB400" i="3"/>
  <c r="BB404" i="3"/>
  <c r="BB408" i="3"/>
  <c r="BB412" i="3"/>
  <c r="BB416" i="3"/>
  <c r="BB420" i="3"/>
  <c r="BB424" i="3"/>
  <c r="BB428" i="3"/>
  <c r="BB432" i="3"/>
  <c r="BB436" i="3"/>
  <c r="BB395" i="3"/>
  <c r="BB399" i="3"/>
  <c r="BB403" i="3"/>
  <c r="BB407" i="3"/>
  <c r="BB411" i="3"/>
  <c r="BB415" i="3"/>
  <c r="BB419" i="3"/>
  <c r="BB423" i="3"/>
  <c r="BB427" i="3"/>
  <c r="BB431" i="3"/>
  <c r="BB435" i="3"/>
  <c r="BB439" i="3"/>
  <c r="BB394" i="3"/>
  <c r="BB398" i="3"/>
  <c r="BB402" i="3"/>
  <c r="BB406" i="3"/>
  <c r="BB410" i="3"/>
  <c r="BB414" i="3"/>
  <c r="BB418" i="3"/>
  <c r="BB422" i="3"/>
  <c r="BB426" i="3"/>
  <c r="BB430" i="3"/>
  <c r="BB434" i="3"/>
  <c r="BB438" i="3"/>
  <c r="BB393" i="3"/>
  <c r="BB397" i="3"/>
  <c r="BB401" i="3"/>
  <c r="BB405" i="3"/>
  <c r="BB409" i="3"/>
  <c r="BB413" i="3"/>
  <c r="BB417" i="3"/>
  <c r="BB421" i="3"/>
  <c r="BB425" i="3"/>
  <c r="BB429" i="3"/>
  <c r="BB433" i="3"/>
  <c r="BB437" i="3"/>
  <c r="BA471" i="3"/>
  <c r="BA475" i="3"/>
  <c r="BA479" i="3"/>
  <c r="BA483" i="3"/>
  <c r="BA487" i="3"/>
  <c r="BA491" i="3"/>
  <c r="BA495" i="3"/>
  <c r="BA499" i="3"/>
  <c r="BA503" i="3"/>
  <c r="BA507" i="3"/>
  <c r="BA511" i="3"/>
  <c r="BA515" i="3"/>
  <c r="BA470" i="3"/>
  <c r="BA474" i="3"/>
  <c r="BA478" i="3"/>
  <c r="BA482" i="3"/>
  <c r="BA486" i="3"/>
  <c r="BA490" i="3"/>
  <c r="BA494" i="3"/>
  <c r="BA498" i="3"/>
  <c r="BA502" i="3"/>
  <c r="BA506" i="3"/>
  <c r="BA510" i="3"/>
  <c r="BA514" i="3"/>
  <c r="BA469" i="3"/>
  <c r="BA473" i="3"/>
  <c r="BA477" i="3"/>
  <c r="BA481" i="3"/>
  <c r="BA485" i="3"/>
  <c r="BA489" i="3"/>
  <c r="BA493" i="3"/>
  <c r="BA497" i="3"/>
  <c r="BA501" i="3"/>
  <c r="BA505" i="3"/>
  <c r="BA509" i="3"/>
  <c r="BA513" i="3"/>
  <c r="BA472" i="3"/>
  <c r="BA476" i="3"/>
  <c r="BA480" i="3"/>
  <c r="BA484" i="3"/>
  <c r="BA488" i="3"/>
  <c r="BA492" i="3"/>
  <c r="BA496" i="3"/>
  <c r="BA500" i="3"/>
  <c r="BA504" i="3"/>
  <c r="BA508" i="3"/>
  <c r="BA512" i="3"/>
  <c r="BA516" i="3"/>
  <c r="BP445" i="3"/>
  <c r="BP449" i="3"/>
  <c r="BP453" i="3"/>
  <c r="BP457" i="3"/>
  <c r="BP461" i="3"/>
  <c r="BP465" i="3"/>
  <c r="BP469" i="3"/>
  <c r="BP473" i="3"/>
  <c r="BP477" i="3"/>
  <c r="BP481" i="3"/>
  <c r="BP485" i="3"/>
  <c r="BP489" i="3"/>
  <c r="BP444" i="3"/>
  <c r="BP448" i="3"/>
  <c r="BP452" i="3"/>
  <c r="BP456" i="3"/>
  <c r="BP460" i="3"/>
  <c r="BP464" i="3"/>
  <c r="BP468" i="3"/>
  <c r="BP472" i="3"/>
  <c r="BP476" i="3"/>
  <c r="BP480" i="3"/>
  <c r="BP484" i="3"/>
  <c r="BP488" i="3"/>
  <c r="BP443" i="3"/>
  <c r="BP447" i="3"/>
  <c r="BP451" i="3"/>
  <c r="BP455" i="3"/>
  <c r="BP459" i="3"/>
  <c r="BP463" i="3"/>
  <c r="BP467" i="3"/>
  <c r="BP471" i="3"/>
  <c r="BP475" i="3"/>
  <c r="BP479" i="3"/>
  <c r="BP483" i="3"/>
  <c r="BP487" i="3"/>
  <c r="BP446" i="3"/>
  <c r="BP450" i="3"/>
  <c r="BP454" i="3"/>
  <c r="BP458" i="3"/>
  <c r="BP462" i="3"/>
  <c r="BP466" i="3"/>
  <c r="BP470" i="3"/>
  <c r="BP474" i="3"/>
  <c r="BP478" i="3"/>
  <c r="BP482" i="3"/>
  <c r="BP486" i="3"/>
  <c r="BP490" i="3"/>
  <c r="BQ401" i="3"/>
  <c r="BQ405" i="3"/>
  <c r="BQ409" i="3"/>
  <c r="BQ413" i="3"/>
  <c r="BQ417" i="3"/>
  <c r="BQ402" i="3"/>
  <c r="BQ406" i="3"/>
  <c r="BQ410" i="3"/>
  <c r="BQ414" i="3"/>
  <c r="BQ418" i="3"/>
  <c r="BQ424" i="3"/>
  <c r="BQ428" i="3"/>
  <c r="BQ432" i="3"/>
  <c r="BQ436" i="3"/>
  <c r="BQ440" i="3"/>
  <c r="BQ444" i="3"/>
  <c r="BQ448" i="3"/>
  <c r="BQ421" i="3"/>
  <c r="BQ425" i="3"/>
  <c r="BQ429" i="3"/>
  <c r="BQ433" i="3"/>
  <c r="BQ437" i="3"/>
  <c r="BQ441" i="3"/>
  <c r="BQ445" i="3"/>
  <c r="BQ403" i="3"/>
  <c r="BQ407" i="3"/>
  <c r="BQ411" i="3"/>
  <c r="BQ415" i="3"/>
  <c r="BQ419" i="3"/>
  <c r="BQ404" i="3"/>
  <c r="BQ408" i="3"/>
  <c r="BQ412" i="3"/>
  <c r="BQ416" i="3"/>
  <c r="BQ422" i="3"/>
  <c r="BQ426" i="3"/>
  <c r="BQ430" i="3"/>
  <c r="BQ434" i="3"/>
  <c r="BQ438" i="3"/>
  <c r="BQ442" i="3"/>
  <c r="BQ446" i="3"/>
  <c r="BQ420" i="3"/>
  <c r="BQ423" i="3"/>
  <c r="BQ427" i="3"/>
  <c r="BQ431" i="3"/>
  <c r="BQ435" i="3"/>
  <c r="BQ439" i="3"/>
  <c r="BQ443" i="3"/>
  <c r="BQ447" i="3"/>
  <c r="U440" i="3"/>
  <c r="U444" i="3"/>
  <c r="U448" i="3"/>
  <c r="U452" i="3"/>
  <c r="U456" i="3"/>
  <c r="U460" i="3"/>
  <c r="U464" i="3"/>
  <c r="U468" i="3"/>
  <c r="U472" i="3"/>
  <c r="U476" i="3"/>
  <c r="U480" i="3"/>
  <c r="U484" i="3"/>
  <c r="U439" i="3"/>
  <c r="U443" i="3"/>
  <c r="U447" i="3"/>
  <c r="U451" i="3"/>
  <c r="U455" i="3"/>
  <c r="U459" i="3"/>
  <c r="U463" i="3"/>
  <c r="U467" i="3"/>
  <c r="U471" i="3"/>
  <c r="U475" i="3"/>
  <c r="U479" i="3"/>
  <c r="U483" i="3"/>
  <c r="U438" i="3"/>
  <c r="U442" i="3"/>
  <c r="U446" i="3"/>
  <c r="U450" i="3"/>
  <c r="U454" i="3"/>
  <c r="U458" i="3"/>
  <c r="U462" i="3"/>
  <c r="U466" i="3"/>
  <c r="U470" i="3"/>
  <c r="U474" i="3"/>
  <c r="U478" i="3"/>
  <c r="U482" i="3"/>
  <c r="U437" i="3"/>
  <c r="U441" i="3"/>
  <c r="U445" i="3"/>
  <c r="U449" i="3"/>
  <c r="U453" i="3"/>
  <c r="U457" i="3"/>
  <c r="U461" i="3"/>
  <c r="U465" i="3"/>
  <c r="U469" i="3"/>
  <c r="U473" i="3"/>
  <c r="U477" i="3"/>
  <c r="U481" i="3"/>
  <c r="T471" i="3"/>
  <c r="T475" i="3"/>
  <c r="T479" i="3"/>
  <c r="T483" i="3"/>
  <c r="T487" i="3"/>
  <c r="T491" i="3"/>
  <c r="T495" i="3"/>
  <c r="T499" i="3"/>
  <c r="T503" i="3"/>
  <c r="T507" i="3"/>
  <c r="T511" i="3"/>
  <c r="T515" i="3"/>
  <c r="T472" i="3"/>
  <c r="T476" i="3"/>
  <c r="T480" i="3"/>
  <c r="T484" i="3"/>
  <c r="T488" i="3"/>
  <c r="T492" i="3"/>
  <c r="T496" i="3"/>
  <c r="T500" i="3"/>
  <c r="T504" i="3"/>
  <c r="T508" i="3"/>
  <c r="T512" i="3"/>
  <c r="T516" i="3"/>
  <c r="T473" i="3"/>
  <c r="T477" i="3"/>
  <c r="T481" i="3"/>
  <c r="T485" i="3"/>
  <c r="T489" i="3"/>
  <c r="T493" i="3"/>
  <c r="T497" i="3"/>
  <c r="T501" i="3"/>
  <c r="T505" i="3"/>
  <c r="T509" i="3"/>
  <c r="T513" i="3"/>
  <c r="T517" i="3"/>
  <c r="T474" i="3"/>
  <c r="T478" i="3"/>
  <c r="T482" i="3"/>
  <c r="T486" i="3"/>
  <c r="T490" i="3"/>
  <c r="T494" i="3"/>
  <c r="T498" i="3"/>
  <c r="T502" i="3"/>
  <c r="T506" i="3"/>
  <c r="T510" i="3"/>
  <c r="T514" i="3"/>
  <c r="T518" i="3"/>
  <c r="CH356" i="3"/>
  <c r="CH360" i="3"/>
  <c r="CH364" i="3"/>
  <c r="CH368" i="3"/>
  <c r="CH372" i="3"/>
  <c r="CH376" i="3"/>
  <c r="CH380" i="3"/>
  <c r="CH384" i="3"/>
  <c r="CH357" i="3"/>
  <c r="CH361" i="3"/>
  <c r="CH365" i="3"/>
  <c r="CH369" i="3"/>
  <c r="CH373" i="3"/>
  <c r="CH377" i="3"/>
  <c r="CH381" i="3"/>
  <c r="CH385" i="3"/>
  <c r="CH389" i="3"/>
  <c r="CH393" i="3"/>
  <c r="CH397" i="3"/>
  <c r="CH401" i="3"/>
  <c r="CH390" i="3"/>
  <c r="CH394" i="3"/>
  <c r="CH398" i="3"/>
  <c r="CH402" i="3"/>
  <c r="CH358" i="3"/>
  <c r="CH362" i="3"/>
  <c r="CH366" i="3"/>
  <c r="CH370" i="3"/>
  <c r="CH374" i="3"/>
  <c r="CH378" i="3"/>
  <c r="CH382" i="3"/>
  <c r="CH386" i="3"/>
  <c r="CH359" i="3"/>
  <c r="CH363" i="3"/>
  <c r="CH367" i="3"/>
  <c r="CH371" i="3"/>
  <c r="CH375" i="3"/>
  <c r="CH379" i="3"/>
  <c r="CH383" i="3"/>
  <c r="CH387" i="3"/>
  <c r="CH391" i="3"/>
  <c r="CH395" i="3"/>
  <c r="CH399" i="3"/>
  <c r="CH403" i="3"/>
  <c r="CH388" i="3"/>
  <c r="CH392" i="3"/>
  <c r="CH396" i="3"/>
  <c r="CH400" i="3"/>
  <c r="CD500" i="3"/>
  <c r="CD504" i="3"/>
  <c r="CD508" i="3"/>
  <c r="CD512" i="3"/>
  <c r="CD516" i="3"/>
  <c r="CD520" i="3"/>
  <c r="CD524" i="3"/>
  <c r="CD528" i="3"/>
  <c r="CD532" i="3"/>
  <c r="CD536" i="3"/>
  <c r="CD540" i="3"/>
  <c r="CD544" i="3"/>
  <c r="CD499" i="3"/>
  <c r="CD503" i="3"/>
  <c r="CD507" i="3"/>
  <c r="CD511" i="3"/>
  <c r="CD515" i="3"/>
  <c r="CD519" i="3"/>
  <c r="CD523" i="3"/>
  <c r="CD527" i="3"/>
  <c r="CD531" i="3"/>
  <c r="CD535" i="3"/>
  <c r="CD539" i="3"/>
  <c r="CD543" i="3"/>
  <c r="CD502" i="3"/>
  <c r="CD506" i="3"/>
  <c r="CD510" i="3"/>
  <c r="CD514" i="3"/>
  <c r="CD518" i="3"/>
  <c r="CD522" i="3"/>
  <c r="CD526" i="3"/>
  <c r="CD530" i="3"/>
  <c r="CD534" i="3"/>
  <c r="CD538" i="3"/>
  <c r="CD542" i="3"/>
  <c r="CD546" i="3"/>
  <c r="CD501" i="3"/>
  <c r="CD505" i="3"/>
  <c r="CD509" i="3"/>
  <c r="CD513" i="3"/>
  <c r="CD517" i="3"/>
  <c r="CD521" i="3"/>
  <c r="CD525" i="3"/>
  <c r="CD529" i="3"/>
  <c r="CD533" i="3"/>
  <c r="CD537" i="3"/>
  <c r="CD541" i="3"/>
  <c r="CD545" i="3"/>
  <c r="AL334" i="3"/>
  <c r="AL338" i="3"/>
  <c r="AL342" i="3"/>
  <c r="AL346" i="3"/>
  <c r="AL350" i="3"/>
  <c r="AL337" i="3"/>
  <c r="AL341" i="3"/>
  <c r="AL345" i="3"/>
  <c r="AL349" i="3"/>
  <c r="AL354" i="3"/>
  <c r="AL358" i="3"/>
  <c r="AL362" i="3"/>
  <c r="AL366" i="3"/>
  <c r="AL370" i="3"/>
  <c r="AL374" i="3"/>
  <c r="AL378" i="3"/>
  <c r="AL351" i="3"/>
  <c r="AL355" i="3"/>
  <c r="AL359" i="3"/>
  <c r="AL363" i="3"/>
  <c r="AL367" i="3"/>
  <c r="AL371" i="3"/>
  <c r="AL375" i="3"/>
  <c r="AL379" i="3"/>
  <c r="AL336" i="3"/>
  <c r="AL340" i="3"/>
  <c r="AL344" i="3"/>
  <c r="AL348" i="3"/>
  <c r="AL335" i="3"/>
  <c r="AL339" i="3"/>
  <c r="AL343" i="3"/>
  <c r="AL347" i="3"/>
  <c r="AL352" i="3"/>
  <c r="AL356" i="3"/>
  <c r="AL360" i="3"/>
  <c r="AL364" i="3"/>
  <c r="AL368" i="3"/>
  <c r="AL372" i="3"/>
  <c r="AL376" i="3"/>
  <c r="AL380" i="3"/>
  <c r="AL353" i="3"/>
  <c r="AL357" i="3"/>
  <c r="AL361" i="3"/>
  <c r="AL365" i="3"/>
  <c r="AL369" i="3"/>
  <c r="AL373" i="3"/>
  <c r="AL377" i="3"/>
  <c r="AL381" i="3"/>
  <c r="AH486" i="3"/>
  <c r="AH490" i="3"/>
  <c r="AH494" i="3"/>
  <c r="AH498" i="3"/>
  <c r="AH502" i="3"/>
  <c r="AH506" i="3"/>
  <c r="AH510" i="3"/>
  <c r="AH514" i="3"/>
  <c r="AN514" i="3" s="1"/>
  <c r="AH489" i="3"/>
  <c r="AH493" i="3"/>
  <c r="AH497" i="3"/>
  <c r="AH501" i="3"/>
  <c r="AH505" i="3"/>
  <c r="AH509" i="3"/>
  <c r="AH513" i="3"/>
  <c r="AH488" i="3"/>
  <c r="AH492" i="3"/>
  <c r="AH496" i="3"/>
  <c r="AH500" i="3"/>
  <c r="AH504" i="3"/>
  <c r="AH508" i="3"/>
  <c r="AH512" i="3"/>
  <c r="AN512" i="3" s="1"/>
  <c r="AH487" i="3"/>
  <c r="AH491" i="3"/>
  <c r="AH495" i="3"/>
  <c r="AH499" i="3"/>
  <c r="AH503" i="3"/>
  <c r="AH507" i="3"/>
  <c r="AH511" i="3"/>
  <c r="AH515" i="3"/>
  <c r="AN515" i="3" s="1"/>
  <c r="AI463" i="3"/>
  <c r="AI467" i="3"/>
  <c r="AI471" i="3"/>
  <c r="AI475" i="3"/>
  <c r="AI479" i="3"/>
  <c r="AI483" i="3"/>
  <c r="AI487" i="3"/>
  <c r="AI491" i="3"/>
  <c r="AI495" i="3"/>
  <c r="AI499" i="3"/>
  <c r="AI503" i="3"/>
  <c r="AI507" i="3"/>
  <c r="AI466" i="3"/>
  <c r="AI470" i="3"/>
  <c r="AI474" i="3"/>
  <c r="AI478" i="3"/>
  <c r="AI465" i="3"/>
  <c r="AI469" i="3"/>
  <c r="AI473" i="3"/>
  <c r="AI477" i="3"/>
  <c r="AI481" i="3"/>
  <c r="AI485" i="3"/>
  <c r="AI489" i="3"/>
  <c r="AI493" i="3"/>
  <c r="AI497" i="3"/>
  <c r="AI501" i="3"/>
  <c r="AI505" i="3"/>
  <c r="AI509" i="3"/>
  <c r="AI464" i="3"/>
  <c r="AI468" i="3"/>
  <c r="AN468" i="3" s="1"/>
  <c r="AI472" i="3"/>
  <c r="AI476" i="3"/>
  <c r="AN476" i="3" s="1"/>
  <c r="AI480" i="3"/>
  <c r="AI482" i="3"/>
  <c r="AI486" i="3"/>
  <c r="AI490" i="3"/>
  <c r="AI494" i="3"/>
  <c r="AI498" i="3"/>
  <c r="AI502" i="3"/>
  <c r="AI506" i="3"/>
  <c r="AI510" i="3"/>
  <c r="AI484" i="3"/>
  <c r="AN484" i="3" s="1"/>
  <c r="AI488" i="3"/>
  <c r="AI492" i="3"/>
  <c r="AI496" i="3"/>
  <c r="AI500" i="3"/>
  <c r="AI504" i="3"/>
  <c r="AI508" i="3"/>
  <c r="AZ528" i="3"/>
  <c r="BD528" i="3" s="1"/>
  <c r="AZ532" i="3"/>
  <c r="BD532" i="3" s="1"/>
  <c r="AZ536" i="3"/>
  <c r="BD536" i="3" s="1"/>
  <c r="AZ540" i="3"/>
  <c r="BD540" i="3" s="1"/>
  <c r="AZ544" i="3"/>
  <c r="BD544" i="3" s="1"/>
  <c r="AZ548" i="3"/>
  <c r="BD548" i="3" s="1"/>
  <c r="AZ552" i="3"/>
  <c r="BD552" i="3" s="1"/>
  <c r="AZ556" i="3"/>
  <c r="BD556" i="3" s="1"/>
  <c r="AZ531" i="3"/>
  <c r="AZ535" i="3"/>
  <c r="BD535" i="3" s="1"/>
  <c r="AZ539" i="3"/>
  <c r="AZ543" i="3"/>
  <c r="BD543" i="3" s="1"/>
  <c r="AZ547" i="3"/>
  <c r="AZ551" i="3"/>
  <c r="BD551" i="3" s="1"/>
  <c r="AZ555" i="3"/>
  <c r="AZ530" i="3"/>
  <c r="BD530" i="3" s="1"/>
  <c r="AZ534" i="3"/>
  <c r="AZ538" i="3"/>
  <c r="BD538" i="3" s="1"/>
  <c r="AZ542" i="3"/>
  <c r="AZ546" i="3"/>
  <c r="BD546" i="3" s="1"/>
  <c r="AZ550" i="3"/>
  <c r="AZ554" i="3"/>
  <c r="BD554" i="3" s="1"/>
  <c r="AZ529" i="3"/>
  <c r="BD529" i="3" s="1"/>
  <c r="AZ533" i="3"/>
  <c r="BD533" i="3" s="1"/>
  <c r="BI533" i="3" s="1"/>
  <c r="AZ537" i="3"/>
  <c r="BD537" i="3" s="1"/>
  <c r="AZ541" i="3"/>
  <c r="BD541" i="3" s="1"/>
  <c r="AZ545" i="3"/>
  <c r="BD545" i="3" s="1"/>
  <c r="AZ549" i="3"/>
  <c r="BD549" i="3" s="1"/>
  <c r="AZ553" i="3"/>
  <c r="BD553" i="3" s="1"/>
  <c r="AZ557" i="3"/>
  <c r="BD557" i="3" s="1"/>
  <c r="BR352" i="3"/>
  <c r="BR356" i="3"/>
  <c r="BR360" i="3"/>
  <c r="BR364" i="3"/>
  <c r="BR368" i="3"/>
  <c r="BR372" i="3"/>
  <c r="BR376" i="3"/>
  <c r="BR380" i="3"/>
  <c r="BR384" i="3"/>
  <c r="BR388" i="3"/>
  <c r="BR392" i="3"/>
  <c r="BR396" i="3"/>
  <c r="BR353" i="3"/>
  <c r="BR357" i="3"/>
  <c r="BR361" i="3"/>
  <c r="BR365" i="3"/>
  <c r="BR369" i="3"/>
  <c r="BR373" i="3"/>
  <c r="BR377" i="3"/>
  <c r="BR381" i="3"/>
  <c r="BR385" i="3"/>
  <c r="BR389" i="3"/>
  <c r="BR393" i="3"/>
  <c r="BR397" i="3"/>
  <c r="BR350" i="3"/>
  <c r="BR354" i="3"/>
  <c r="BR358" i="3"/>
  <c r="BR362" i="3"/>
  <c r="BR366" i="3"/>
  <c r="BR370" i="3"/>
  <c r="BR374" i="3"/>
  <c r="BR378" i="3"/>
  <c r="BR382" i="3"/>
  <c r="BR386" i="3"/>
  <c r="BR390" i="3"/>
  <c r="BR394" i="3"/>
  <c r="BR351" i="3"/>
  <c r="BR355" i="3"/>
  <c r="BR359" i="3"/>
  <c r="BR363" i="3"/>
  <c r="BR367" i="3"/>
  <c r="BR371" i="3"/>
  <c r="BR375" i="3"/>
  <c r="BR379" i="3"/>
  <c r="BR383" i="3"/>
  <c r="BR387" i="3"/>
  <c r="BR391" i="3"/>
  <c r="BR395" i="3"/>
  <c r="BN475" i="3"/>
  <c r="BN479" i="3"/>
  <c r="BN483" i="3"/>
  <c r="BN487" i="3"/>
  <c r="BN491" i="3"/>
  <c r="BN495" i="3"/>
  <c r="BN499" i="3"/>
  <c r="BN503" i="3"/>
  <c r="BT503" i="3" s="1"/>
  <c r="BN507" i="3"/>
  <c r="BN511" i="3"/>
  <c r="BT511" i="3" s="1"/>
  <c r="BN515" i="3"/>
  <c r="BN519" i="3"/>
  <c r="BT519" i="3" s="1"/>
  <c r="BN474" i="3"/>
  <c r="BN478" i="3"/>
  <c r="BN482" i="3"/>
  <c r="BN486" i="3"/>
  <c r="BN490" i="3"/>
  <c r="BN494" i="3"/>
  <c r="BN498" i="3"/>
  <c r="BN502" i="3"/>
  <c r="BT502" i="3" s="1"/>
  <c r="BN506" i="3"/>
  <c r="BN510" i="3"/>
  <c r="BT510" i="3" s="1"/>
  <c r="BN514" i="3"/>
  <c r="BN518" i="3"/>
  <c r="BT518" i="3" s="1"/>
  <c r="BN473" i="3"/>
  <c r="BN477" i="3"/>
  <c r="BN481" i="3"/>
  <c r="BN485" i="3"/>
  <c r="BN489" i="3"/>
  <c r="BN493" i="3"/>
  <c r="BN497" i="3"/>
  <c r="BN501" i="3"/>
  <c r="BT501" i="3" s="1"/>
  <c r="BN505" i="3"/>
  <c r="BN509" i="3"/>
  <c r="BT509" i="3" s="1"/>
  <c r="BN513" i="3"/>
  <c r="BN517" i="3"/>
  <c r="BT517" i="3" s="1"/>
  <c r="BN472" i="3"/>
  <c r="BN476" i="3"/>
  <c r="BN480" i="3"/>
  <c r="BN484" i="3"/>
  <c r="BN488" i="3"/>
  <c r="BN492" i="3"/>
  <c r="BN496" i="3"/>
  <c r="BN500" i="3"/>
  <c r="BT500" i="3" s="1"/>
  <c r="BN504" i="3"/>
  <c r="BN508" i="3"/>
  <c r="BT508" i="3" s="1"/>
  <c r="BN512" i="3"/>
  <c r="BN516" i="3"/>
  <c r="BT516" i="3" s="1"/>
  <c r="BO448" i="3"/>
  <c r="BO452" i="3"/>
  <c r="BO456" i="3"/>
  <c r="BO460" i="3"/>
  <c r="BO464" i="3"/>
  <c r="BO468" i="3"/>
  <c r="BO472" i="3"/>
  <c r="BO476" i="3"/>
  <c r="BO480" i="3"/>
  <c r="BO484" i="3"/>
  <c r="BO488" i="3"/>
  <c r="BO492" i="3"/>
  <c r="BO451" i="3"/>
  <c r="BO455" i="3"/>
  <c r="BO459" i="3"/>
  <c r="BO450" i="3"/>
  <c r="BO454" i="3"/>
  <c r="BO458" i="3"/>
  <c r="BO462" i="3"/>
  <c r="BO466" i="3"/>
  <c r="BO470" i="3"/>
  <c r="BO474" i="3"/>
  <c r="BO478" i="3"/>
  <c r="BO482" i="3"/>
  <c r="BO486" i="3"/>
  <c r="BO490" i="3"/>
  <c r="BO494" i="3"/>
  <c r="BO449" i="3"/>
  <c r="BO453" i="3"/>
  <c r="BO457" i="3"/>
  <c r="BO461" i="3"/>
  <c r="BO465" i="3"/>
  <c r="BO469" i="3"/>
  <c r="BO473" i="3"/>
  <c r="BO477" i="3"/>
  <c r="BO481" i="3"/>
  <c r="BO485" i="3"/>
  <c r="BO489" i="3"/>
  <c r="BO493" i="3"/>
  <c r="BO463" i="3"/>
  <c r="BO467" i="3"/>
  <c r="BO471" i="3"/>
  <c r="BO475" i="3"/>
  <c r="BO479" i="3"/>
  <c r="BO483" i="3"/>
  <c r="BO487" i="3"/>
  <c r="BO491" i="3"/>
  <c r="BO495" i="3"/>
  <c r="AH422" i="3"/>
  <c r="AH426" i="3"/>
  <c r="AH430" i="3"/>
  <c r="AH434" i="3"/>
  <c r="AH423" i="3"/>
  <c r="AH427" i="3"/>
  <c r="AH431" i="3"/>
  <c r="AH435" i="3"/>
  <c r="AH420" i="3"/>
  <c r="AH424" i="3"/>
  <c r="AH428" i="3"/>
  <c r="AH432" i="3"/>
  <c r="AH436" i="3"/>
  <c r="AH421" i="3"/>
  <c r="AH425" i="3"/>
  <c r="AH429" i="3"/>
  <c r="AH433" i="3"/>
  <c r="AH437" i="3"/>
  <c r="U390" i="3"/>
  <c r="U394" i="3"/>
  <c r="U398" i="3"/>
  <c r="U402" i="3"/>
  <c r="U406" i="3"/>
  <c r="U392" i="3"/>
  <c r="U396" i="3"/>
  <c r="U400" i="3"/>
  <c r="U404" i="3"/>
  <c r="U410" i="3"/>
  <c r="U414" i="3"/>
  <c r="U418" i="3"/>
  <c r="U422" i="3"/>
  <c r="U426" i="3"/>
  <c r="U430" i="3"/>
  <c r="U434" i="3"/>
  <c r="U389" i="3"/>
  <c r="U393" i="3"/>
  <c r="U397" i="3"/>
  <c r="U401" i="3"/>
  <c r="U405" i="3"/>
  <c r="U409" i="3"/>
  <c r="U413" i="3"/>
  <c r="U417" i="3"/>
  <c r="U421" i="3"/>
  <c r="U425" i="3"/>
  <c r="U429" i="3"/>
  <c r="U433" i="3"/>
  <c r="U408" i="3"/>
  <c r="U412" i="3"/>
  <c r="U416" i="3"/>
  <c r="U420" i="3"/>
  <c r="U424" i="3"/>
  <c r="U428" i="3"/>
  <c r="U432" i="3"/>
  <c r="U436" i="3"/>
  <c r="U391" i="3"/>
  <c r="U395" i="3"/>
  <c r="U399" i="3"/>
  <c r="U403" i="3"/>
  <c r="U407" i="3"/>
  <c r="U411" i="3"/>
  <c r="U415" i="3"/>
  <c r="U419" i="3"/>
  <c r="U423" i="3"/>
  <c r="U427" i="3"/>
  <c r="U431" i="3"/>
  <c r="U435" i="3"/>
  <c r="T425" i="3"/>
  <c r="T429" i="3"/>
  <c r="T433" i="3"/>
  <c r="T437" i="3"/>
  <c r="T441" i="3"/>
  <c r="T445" i="3"/>
  <c r="T449" i="3"/>
  <c r="T453" i="3"/>
  <c r="T457" i="3"/>
  <c r="T461" i="3"/>
  <c r="T465" i="3"/>
  <c r="T469" i="3"/>
  <c r="T426" i="3"/>
  <c r="T430" i="3"/>
  <c r="T434" i="3"/>
  <c r="T438" i="3"/>
  <c r="T442" i="3"/>
  <c r="T446" i="3"/>
  <c r="T450" i="3"/>
  <c r="T454" i="3"/>
  <c r="T458" i="3"/>
  <c r="T462" i="3"/>
  <c r="T466" i="3"/>
  <c r="T470" i="3"/>
  <c r="T423" i="3"/>
  <c r="T427" i="3"/>
  <c r="T431" i="3"/>
  <c r="T435" i="3"/>
  <c r="T439" i="3"/>
  <c r="T443" i="3"/>
  <c r="T447" i="3"/>
  <c r="T451" i="3"/>
  <c r="T455" i="3"/>
  <c r="T459" i="3"/>
  <c r="T463" i="3"/>
  <c r="T467" i="3"/>
  <c r="T424" i="3"/>
  <c r="T428" i="3"/>
  <c r="T432" i="3"/>
  <c r="T436" i="3"/>
  <c r="T440" i="3"/>
  <c r="T444" i="3"/>
  <c r="T448" i="3"/>
  <c r="T452" i="3"/>
  <c r="T456" i="3"/>
  <c r="T460" i="3"/>
  <c r="T464" i="3"/>
  <c r="T468" i="3"/>
  <c r="CH311" i="3"/>
  <c r="CH315" i="3"/>
  <c r="CH308" i="3"/>
  <c r="CH312" i="3"/>
  <c r="CH316" i="3"/>
  <c r="CH320" i="3"/>
  <c r="CH324" i="3"/>
  <c r="CH328" i="3"/>
  <c r="CH332" i="3"/>
  <c r="CH336" i="3"/>
  <c r="CH340" i="3"/>
  <c r="CH344" i="3"/>
  <c r="CH348" i="3"/>
  <c r="CH352" i="3"/>
  <c r="CH319" i="3"/>
  <c r="CH323" i="3"/>
  <c r="CH327" i="3"/>
  <c r="CH331" i="3"/>
  <c r="CH335" i="3"/>
  <c r="CH339" i="3"/>
  <c r="CH343" i="3"/>
  <c r="CH347" i="3"/>
  <c r="CH351" i="3"/>
  <c r="CH355" i="3"/>
  <c r="CH309" i="3"/>
  <c r="CH313" i="3"/>
  <c r="CH317" i="3"/>
  <c r="CH310" i="3"/>
  <c r="CH314" i="3"/>
  <c r="CH318" i="3"/>
  <c r="CH322" i="3"/>
  <c r="CH326" i="3"/>
  <c r="CH330" i="3"/>
  <c r="CH334" i="3"/>
  <c r="CH338" i="3"/>
  <c r="CH342" i="3"/>
  <c r="CH346" i="3"/>
  <c r="CH350" i="3"/>
  <c r="CH354" i="3"/>
  <c r="CH321" i="3"/>
  <c r="CH325" i="3"/>
  <c r="CH329" i="3"/>
  <c r="CH333" i="3"/>
  <c r="CH337" i="3"/>
  <c r="CH341" i="3"/>
  <c r="CH345" i="3"/>
  <c r="CH349" i="3"/>
  <c r="CH353" i="3"/>
  <c r="CD453" i="3"/>
  <c r="CD452" i="3"/>
  <c r="CD456" i="3"/>
  <c r="CD460" i="3"/>
  <c r="CD464" i="3"/>
  <c r="CD468" i="3"/>
  <c r="CD472" i="3"/>
  <c r="CD476" i="3"/>
  <c r="CD480" i="3"/>
  <c r="CD484" i="3"/>
  <c r="CD488" i="3"/>
  <c r="CD492" i="3"/>
  <c r="CD496" i="3"/>
  <c r="CD457" i="3"/>
  <c r="CD461" i="3"/>
  <c r="CD465" i="3"/>
  <c r="CD469" i="3"/>
  <c r="CD473" i="3"/>
  <c r="CD477" i="3"/>
  <c r="CD481" i="3"/>
  <c r="CD485" i="3"/>
  <c r="CD489" i="3"/>
  <c r="CD493" i="3"/>
  <c r="CD497" i="3"/>
  <c r="CD451" i="3"/>
  <c r="CD455" i="3"/>
  <c r="CD454" i="3"/>
  <c r="CD458" i="3"/>
  <c r="CD462" i="3"/>
  <c r="CD466" i="3"/>
  <c r="CD470" i="3"/>
  <c r="CD474" i="3"/>
  <c r="CD478" i="3"/>
  <c r="CD482" i="3"/>
  <c r="CD486" i="3"/>
  <c r="CD490" i="3"/>
  <c r="CD494" i="3"/>
  <c r="CD498" i="3"/>
  <c r="CD459" i="3"/>
  <c r="CD463" i="3"/>
  <c r="CD467" i="3"/>
  <c r="CD471" i="3"/>
  <c r="CD475" i="3"/>
  <c r="CD479" i="3"/>
  <c r="CD483" i="3"/>
  <c r="CD487" i="3"/>
  <c r="CD491" i="3"/>
  <c r="CD495" i="3"/>
  <c r="AL286" i="3"/>
  <c r="AL290" i="3"/>
  <c r="AL294" i="3"/>
  <c r="AL298" i="3"/>
  <c r="AL302" i="3"/>
  <c r="AL306" i="3"/>
  <c r="AL310" i="3"/>
  <c r="AL314" i="3"/>
  <c r="AL318" i="3"/>
  <c r="AL322" i="3"/>
  <c r="AL326" i="3"/>
  <c r="AL330" i="3"/>
  <c r="AL289" i="3"/>
  <c r="AL293" i="3"/>
  <c r="AL297" i="3"/>
  <c r="AL301" i="3"/>
  <c r="AL305" i="3"/>
  <c r="AL309" i="3"/>
  <c r="AL313" i="3"/>
  <c r="AL317" i="3"/>
  <c r="AL321" i="3"/>
  <c r="AL325" i="3"/>
  <c r="AL329" i="3"/>
  <c r="AL333" i="3"/>
  <c r="AL288" i="3"/>
  <c r="AL292" i="3"/>
  <c r="AL296" i="3"/>
  <c r="AL300" i="3"/>
  <c r="AL304" i="3"/>
  <c r="AL308" i="3"/>
  <c r="AL312" i="3"/>
  <c r="AL316" i="3"/>
  <c r="AL320" i="3"/>
  <c r="AL324" i="3"/>
  <c r="AL328" i="3"/>
  <c r="AL332" i="3"/>
  <c r="AL287" i="3"/>
  <c r="AL291" i="3"/>
  <c r="AL295" i="3"/>
  <c r="AL299" i="3"/>
  <c r="AL303" i="3"/>
  <c r="AL307" i="3"/>
  <c r="AL311" i="3"/>
  <c r="AL315" i="3"/>
  <c r="AL319" i="3"/>
  <c r="AL323" i="3"/>
  <c r="AL327" i="3"/>
  <c r="AL331" i="3"/>
  <c r="AH440" i="3"/>
  <c r="AH444" i="3"/>
  <c r="AH448" i="3"/>
  <c r="AH452" i="3"/>
  <c r="AH456" i="3"/>
  <c r="AH460" i="3"/>
  <c r="AH464" i="3"/>
  <c r="AH439" i="3"/>
  <c r="AH443" i="3"/>
  <c r="AH447" i="3"/>
  <c r="AH451" i="3"/>
  <c r="AH455" i="3"/>
  <c r="AH459" i="3"/>
  <c r="AH463" i="3"/>
  <c r="AH467" i="3"/>
  <c r="AH438" i="3"/>
  <c r="AH442" i="3"/>
  <c r="AH446" i="3"/>
  <c r="AH450" i="3"/>
  <c r="AH454" i="3"/>
  <c r="AH458" i="3"/>
  <c r="AH462" i="3"/>
  <c r="AH466" i="3"/>
  <c r="AH441" i="3"/>
  <c r="AH445" i="3"/>
  <c r="AH449" i="3"/>
  <c r="AH453" i="3"/>
  <c r="AH457" i="3"/>
  <c r="AH461" i="3"/>
  <c r="AH465" i="3"/>
  <c r="AI417" i="3"/>
  <c r="AI421" i="3"/>
  <c r="AI425" i="3"/>
  <c r="AI429" i="3"/>
  <c r="AI433" i="3"/>
  <c r="AI437" i="3"/>
  <c r="AI441" i="3"/>
  <c r="AI445" i="3"/>
  <c r="AI449" i="3"/>
  <c r="AI453" i="3"/>
  <c r="AI457" i="3"/>
  <c r="AI461" i="3"/>
  <c r="AI416" i="3"/>
  <c r="AI415" i="3"/>
  <c r="AI419" i="3"/>
  <c r="AI423" i="3"/>
  <c r="AI427" i="3"/>
  <c r="AI431" i="3"/>
  <c r="AI435" i="3"/>
  <c r="AI439" i="3"/>
  <c r="AI443" i="3"/>
  <c r="AI447" i="3"/>
  <c r="AI451" i="3"/>
  <c r="AI455" i="3"/>
  <c r="AI459" i="3"/>
  <c r="AI418" i="3"/>
  <c r="AI420" i="3"/>
  <c r="AI424" i="3"/>
  <c r="AI428" i="3"/>
  <c r="AI432" i="3"/>
  <c r="AI436" i="3"/>
  <c r="AI440" i="3"/>
  <c r="AI444" i="3"/>
  <c r="AI448" i="3"/>
  <c r="AI452" i="3"/>
  <c r="AI456" i="3"/>
  <c r="AI460" i="3"/>
  <c r="AI422" i="3"/>
  <c r="AI426" i="3"/>
  <c r="AI430" i="3"/>
  <c r="AI434" i="3"/>
  <c r="AI438" i="3"/>
  <c r="AI442" i="3"/>
  <c r="AI446" i="3"/>
  <c r="AI450" i="3"/>
  <c r="AI454" i="3"/>
  <c r="AI458" i="3"/>
  <c r="AI462" i="3"/>
  <c r="AZ482" i="3"/>
  <c r="AZ486" i="3"/>
  <c r="AZ490" i="3"/>
  <c r="AZ494" i="3"/>
  <c r="AZ498" i="3"/>
  <c r="AZ502" i="3"/>
  <c r="AZ506" i="3"/>
  <c r="AZ510" i="3"/>
  <c r="AZ514" i="3"/>
  <c r="AZ518" i="3"/>
  <c r="AZ522" i="3"/>
  <c r="AZ526" i="3"/>
  <c r="AZ481" i="3"/>
  <c r="AZ485" i="3"/>
  <c r="AZ489" i="3"/>
  <c r="AZ493" i="3"/>
  <c r="AZ497" i="3"/>
  <c r="AZ501" i="3"/>
  <c r="AZ505" i="3"/>
  <c r="AZ509" i="3"/>
  <c r="AZ513" i="3"/>
  <c r="AZ517" i="3"/>
  <c r="AZ521" i="3"/>
  <c r="BD521" i="3" s="1"/>
  <c r="AZ525" i="3"/>
  <c r="AZ480" i="3"/>
  <c r="AZ484" i="3"/>
  <c r="AZ488" i="3"/>
  <c r="BD488" i="3" s="1"/>
  <c r="AZ492" i="3"/>
  <c r="AZ496" i="3"/>
  <c r="BD496" i="3" s="1"/>
  <c r="AZ500" i="3"/>
  <c r="AZ504" i="3"/>
  <c r="BD504" i="3" s="1"/>
  <c r="AZ508" i="3"/>
  <c r="AZ512" i="3"/>
  <c r="BD512" i="3" s="1"/>
  <c r="AZ516" i="3"/>
  <c r="AZ520" i="3"/>
  <c r="AZ524" i="3"/>
  <c r="AZ483" i="3"/>
  <c r="AZ487" i="3"/>
  <c r="BD487" i="3" s="1"/>
  <c r="AZ491" i="3"/>
  <c r="AZ495" i="3"/>
  <c r="AZ499" i="3"/>
  <c r="AZ503" i="3"/>
  <c r="BD503" i="3" s="1"/>
  <c r="AZ507" i="3"/>
  <c r="AZ511" i="3"/>
  <c r="BD511" i="3" s="1"/>
  <c r="AZ515" i="3"/>
  <c r="AZ519" i="3"/>
  <c r="BD519" i="3" s="1"/>
  <c r="AZ523" i="3"/>
  <c r="AZ527" i="3"/>
  <c r="BD527" i="3" s="1"/>
  <c r="BR302" i="3"/>
  <c r="BR306" i="3"/>
  <c r="BR310" i="3"/>
  <c r="BR314" i="3"/>
  <c r="BR318" i="3"/>
  <c r="BR322" i="3"/>
  <c r="BR326" i="3"/>
  <c r="BR330" i="3"/>
  <c r="BR334" i="3"/>
  <c r="BR338" i="3"/>
  <c r="BR342" i="3"/>
  <c r="BR346" i="3"/>
  <c r="BR303" i="3"/>
  <c r="BR307" i="3"/>
  <c r="BR311" i="3"/>
  <c r="BR315" i="3"/>
  <c r="BR319" i="3"/>
  <c r="BR323" i="3"/>
  <c r="BR327" i="3"/>
  <c r="BR331" i="3"/>
  <c r="BR335" i="3"/>
  <c r="BR339" i="3"/>
  <c r="BR343" i="3"/>
  <c r="BR347" i="3"/>
  <c r="BR304" i="3"/>
  <c r="BR308" i="3"/>
  <c r="BR312" i="3"/>
  <c r="BR316" i="3"/>
  <c r="BR320" i="3"/>
  <c r="BR324" i="3"/>
  <c r="BR328" i="3"/>
  <c r="BR332" i="3"/>
  <c r="BR336" i="3"/>
  <c r="BR340" i="3"/>
  <c r="BR344" i="3"/>
  <c r="BR348" i="3"/>
  <c r="BR305" i="3"/>
  <c r="BR309" i="3"/>
  <c r="BR313" i="3"/>
  <c r="BR317" i="3"/>
  <c r="BR321" i="3"/>
  <c r="BR325" i="3"/>
  <c r="BR329" i="3"/>
  <c r="BR333" i="3"/>
  <c r="BR337" i="3"/>
  <c r="BR341" i="3"/>
  <c r="BR345" i="3"/>
  <c r="BR349" i="3"/>
  <c r="BN427" i="3"/>
  <c r="BN431" i="3"/>
  <c r="BN435" i="3"/>
  <c r="BN439" i="3"/>
  <c r="BN443" i="3"/>
  <c r="BN447" i="3"/>
  <c r="BN451" i="3"/>
  <c r="BT451" i="3" s="1"/>
  <c r="BN455" i="3"/>
  <c r="BN459" i="3"/>
  <c r="BT459" i="3" s="1"/>
  <c r="BN463" i="3"/>
  <c r="BN467" i="3"/>
  <c r="BT467" i="3" s="1"/>
  <c r="BN471" i="3"/>
  <c r="BN426" i="3"/>
  <c r="BN430" i="3"/>
  <c r="BN434" i="3"/>
  <c r="BN438" i="3"/>
  <c r="BN442" i="3"/>
  <c r="BN446" i="3"/>
  <c r="BN450" i="3"/>
  <c r="BN454" i="3"/>
  <c r="BN458" i="3"/>
  <c r="BN462" i="3"/>
  <c r="BN466" i="3"/>
  <c r="BN470" i="3"/>
  <c r="BN425" i="3"/>
  <c r="BN429" i="3"/>
  <c r="BN433" i="3"/>
  <c r="BN437" i="3"/>
  <c r="BN441" i="3"/>
  <c r="BN445" i="3"/>
  <c r="BN449" i="3"/>
  <c r="BN453" i="3"/>
  <c r="BN457" i="3"/>
  <c r="BN461" i="3"/>
  <c r="BN465" i="3"/>
  <c r="BN469" i="3"/>
  <c r="BN424" i="3"/>
  <c r="BN428" i="3"/>
  <c r="BN432" i="3"/>
  <c r="BN436" i="3"/>
  <c r="BN440" i="3"/>
  <c r="BN444" i="3"/>
  <c r="BN448" i="3"/>
  <c r="BN452" i="3"/>
  <c r="BN456" i="3"/>
  <c r="BN460" i="3"/>
  <c r="BN464" i="3"/>
  <c r="BN468" i="3"/>
  <c r="BO401" i="3"/>
  <c r="BO405" i="3"/>
  <c r="BO409" i="3"/>
  <c r="BO413" i="3"/>
  <c r="BO417" i="3"/>
  <c r="BO400" i="3"/>
  <c r="BO404" i="3"/>
  <c r="BO408" i="3"/>
  <c r="BO412" i="3"/>
  <c r="BO416" i="3"/>
  <c r="BO420" i="3"/>
  <c r="BO424" i="3"/>
  <c r="BO428" i="3"/>
  <c r="BO432" i="3"/>
  <c r="BO436" i="3"/>
  <c r="BO440" i="3"/>
  <c r="BO444" i="3"/>
  <c r="BO423" i="3"/>
  <c r="BO427" i="3"/>
  <c r="BO431" i="3"/>
  <c r="BO435" i="3"/>
  <c r="BO439" i="3"/>
  <c r="BO443" i="3"/>
  <c r="BO447" i="3"/>
  <c r="BO403" i="3"/>
  <c r="BO407" i="3"/>
  <c r="BO411" i="3"/>
  <c r="BO415" i="3"/>
  <c r="BO419" i="3"/>
  <c r="BO402" i="3"/>
  <c r="BO406" i="3"/>
  <c r="BO410" i="3"/>
  <c r="BO414" i="3"/>
  <c r="BO418" i="3"/>
  <c r="BO422" i="3"/>
  <c r="BO426" i="3"/>
  <c r="BO430" i="3"/>
  <c r="BO434" i="3"/>
  <c r="BO438" i="3"/>
  <c r="BO442" i="3"/>
  <c r="BO446" i="3"/>
  <c r="BO421" i="3"/>
  <c r="BO425" i="3"/>
  <c r="BO429" i="3"/>
  <c r="BO433" i="3"/>
  <c r="BO437" i="3"/>
  <c r="BO441" i="3"/>
  <c r="BO445" i="3"/>
  <c r="S464" i="3"/>
  <c r="S468" i="3"/>
  <c r="S472" i="3"/>
  <c r="S476" i="3"/>
  <c r="S480" i="3"/>
  <c r="S484" i="3"/>
  <c r="S488" i="3"/>
  <c r="S492" i="3"/>
  <c r="S496" i="3"/>
  <c r="S500" i="3"/>
  <c r="S504" i="3"/>
  <c r="S508" i="3"/>
  <c r="S463" i="3"/>
  <c r="S467" i="3"/>
  <c r="S471" i="3"/>
  <c r="S475" i="3"/>
  <c r="S479" i="3"/>
  <c r="S483" i="3"/>
  <c r="S487" i="3"/>
  <c r="S491" i="3"/>
  <c r="S495" i="3"/>
  <c r="S499" i="3"/>
  <c r="S503" i="3"/>
  <c r="S507" i="3"/>
  <c r="S466" i="3"/>
  <c r="S470" i="3"/>
  <c r="S474" i="3"/>
  <c r="S478" i="3"/>
  <c r="S482" i="3"/>
  <c r="S486" i="3"/>
  <c r="S490" i="3"/>
  <c r="S494" i="3"/>
  <c r="S498" i="3"/>
  <c r="S502" i="3"/>
  <c r="S506" i="3"/>
  <c r="S510" i="3"/>
  <c r="S465" i="3"/>
  <c r="S469" i="3"/>
  <c r="S473" i="3"/>
  <c r="S477" i="3"/>
  <c r="S481" i="3"/>
  <c r="S485" i="3"/>
  <c r="S489" i="3"/>
  <c r="S493" i="3"/>
  <c r="S497" i="3"/>
  <c r="S501" i="3"/>
  <c r="S505" i="3"/>
  <c r="S509" i="3"/>
  <c r="V305" i="3"/>
  <c r="V309" i="3"/>
  <c r="V313" i="3"/>
  <c r="V317" i="3"/>
  <c r="V321" i="3"/>
  <c r="V325" i="3"/>
  <c r="V329" i="3"/>
  <c r="V333" i="3"/>
  <c r="V337" i="3"/>
  <c r="V341" i="3"/>
  <c r="V345" i="3"/>
  <c r="V349" i="3"/>
  <c r="V304" i="3"/>
  <c r="V308" i="3"/>
  <c r="V312" i="3"/>
  <c r="V316" i="3"/>
  <c r="V320" i="3"/>
  <c r="V324" i="3"/>
  <c r="V328" i="3"/>
  <c r="V332" i="3"/>
  <c r="V336" i="3"/>
  <c r="V340" i="3"/>
  <c r="V344" i="3"/>
  <c r="V348" i="3"/>
  <c r="V303" i="3"/>
  <c r="V307" i="3"/>
  <c r="V311" i="3"/>
  <c r="V315" i="3"/>
  <c r="V319" i="3"/>
  <c r="V323" i="3"/>
  <c r="V327" i="3"/>
  <c r="V331" i="3"/>
  <c r="V335" i="3"/>
  <c r="V339" i="3"/>
  <c r="V343" i="3"/>
  <c r="V347" i="3"/>
  <c r="V302" i="3"/>
  <c r="V306" i="3"/>
  <c r="V310" i="3"/>
  <c r="V314" i="3"/>
  <c r="V318" i="3"/>
  <c r="V322" i="3"/>
  <c r="V326" i="3"/>
  <c r="V330" i="3"/>
  <c r="V334" i="3"/>
  <c r="V338" i="3"/>
  <c r="V342" i="3"/>
  <c r="V346" i="3"/>
  <c r="CF407" i="3"/>
  <c r="CF411" i="3"/>
  <c r="CF415" i="3"/>
  <c r="CF419" i="3"/>
  <c r="CF423" i="3"/>
  <c r="CF427" i="3"/>
  <c r="CF431" i="3"/>
  <c r="CF435" i="3"/>
  <c r="CF439" i="3"/>
  <c r="CF443" i="3"/>
  <c r="CF447" i="3"/>
  <c r="CF451" i="3"/>
  <c r="CF406" i="3"/>
  <c r="CF410" i="3"/>
  <c r="CF414" i="3"/>
  <c r="CF418" i="3"/>
  <c r="CF422" i="3"/>
  <c r="CF426" i="3"/>
  <c r="CF430" i="3"/>
  <c r="CF434" i="3"/>
  <c r="CF438" i="3"/>
  <c r="CF442" i="3"/>
  <c r="CF446" i="3"/>
  <c r="CF450" i="3"/>
  <c r="CF405" i="3"/>
  <c r="CF409" i="3"/>
  <c r="CF413" i="3"/>
  <c r="CF417" i="3"/>
  <c r="CF421" i="3"/>
  <c r="CF425" i="3"/>
  <c r="CF429" i="3"/>
  <c r="CF433" i="3"/>
  <c r="CF437" i="3"/>
  <c r="CF441" i="3"/>
  <c r="CF445" i="3"/>
  <c r="CF449" i="3"/>
  <c r="CF408" i="3"/>
  <c r="CF412" i="3"/>
  <c r="CF416" i="3"/>
  <c r="CF420" i="3"/>
  <c r="CF424" i="3"/>
  <c r="CF428" i="3"/>
  <c r="CF432" i="3"/>
  <c r="CF436" i="3"/>
  <c r="CF440" i="3"/>
  <c r="CF444" i="3"/>
  <c r="CF448" i="3"/>
  <c r="CF452" i="3"/>
  <c r="CG373" i="3"/>
  <c r="CG377" i="3"/>
  <c r="CG381" i="3"/>
  <c r="CG385" i="3"/>
  <c r="CG376" i="3"/>
  <c r="CG380" i="3"/>
  <c r="CG384" i="3"/>
  <c r="CG388" i="3"/>
  <c r="CG392" i="3"/>
  <c r="CG396" i="3"/>
  <c r="CG400" i="3"/>
  <c r="CG404" i="3"/>
  <c r="CG408" i="3"/>
  <c r="CG412" i="3"/>
  <c r="CG416" i="3"/>
  <c r="CG420" i="3"/>
  <c r="CG387" i="3"/>
  <c r="CG391" i="3"/>
  <c r="CG395" i="3"/>
  <c r="CG399" i="3"/>
  <c r="CG403" i="3"/>
  <c r="CG407" i="3"/>
  <c r="CG411" i="3"/>
  <c r="CG415" i="3"/>
  <c r="CG419" i="3"/>
  <c r="CG375" i="3"/>
  <c r="CG379" i="3"/>
  <c r="CG383" i="3"/>
  <c r="CG374" i="3"/>
  <c r="CG378" i="3"/>
  <c r="CG382" i="3"/>
  <c r="CG386" i="3"/>
  <c r="CG390" i="3"/>
  <c r="CG394" i="3"/>
  <c r="CG398" i="3"/>
  <c r="CG402" i="3"/>
  <c r="CG406" i="3"/>
  <c r="CG410" i="3"/>
  <c r="CG414" i="3"/>
  <c r="CG418" i="3"/>
  <c r="CG389" i="3"/>
  <c r="CG393" i="3"/>
  <c r="CG397" i="3"/>
  <c r="CG401" i="3"/>
  <c r="CG405" i="3"/>
  <c r="CG409" i="3"/>
  <c r="CG413" i="3"/>
  <c r="CG417" i="3"/>
  <c r="AJ394" i="3"/>
  <c r="AJ398" i="3"/>
  <c r="AJ402" i="3"/>
  <c r="AJ406" i="3"/>
  <c r="AJ410" i="3"/>
  <c r="AJ414" i="3"/>
  <c r="AJ418" i="3"/>
  <c r="AJ422" i="3"/>
  <c r="AJ426" i="3"/>
  <c r="AJ430" i="3"/>
  <c r="AJ434" i="3"/>
  <c r="AJ438" i="3"/>
  <c r="AJ395" i="3"/>
  <c r="AJ399" i="3"/>
  <c r="AJ403" i="3"/>
  <c r="AJ407" i="3"/>
  <c r="AJ411" i="3"/>
  <c r="AJ415" i="3"/>
  <c r="AJ419" i="3"/>
  <c r="AJ423" i="3"/>
  <c r="AJ427" i="3"/>
  <c r="AJ431" i="3"/>
  <c r="AJ435" i="3"/>
  <c r="AJ439" i="3"/>
  <c r="AJ392" i="3"/>
  <c r="AJ396" i="3"/>
  <c r="AJ400" i="3"/>
  <c r="AJ404" i="3"/>
  <c r="AJ408" i="3"/>
  <c r="AJ412" i="3"/>
  <c r="AJ416" i="3"/>
  <c r="AJ420" i="3"/>
  <c r="AJ424" i="3"/>
  <c r="AJ428" i="3"/>
  <c r="AJ432" i="3"/>
  <c r="AJ436" i="3"/>
  <c r="AJ393" i="3"/>
  <c r="AJ397" i="3"/>
  <c r="AJ401" i="3"/>
  <c r="AJ405" i="3"/>
  <c r="AJ409" i="3"/>
  <c r="AJ413" i="3"/>
  <c r="AJ417" i="3"/>
  <c r="AJ421" i="3"/>
  <c r="AJ425" i="3"/>
  <c r="AJ429" i="3"/>
  <c r="AJ433" i="3"/>
  <c r="AJ437" i="3"/>
  <c r="AK357" i="3"/>
  <c r="AK361" i="3"/>
  <c r="AK365" i="3"/>
  <c r="AK369" i="3"/>
  <c r="AK373" i="3"/>
  <c r="AK377" i="3"/>
  <c r="AK381" i="3"/>
  <c r="AK385" i="3"/>
  <c r="AK389" i="3"/>
  <c r="AK393" i="3"/>
  <c r="AK397" i="3"/>
  <c r="AK401" i="3"/>
  <c r="AK360" i="3"/>
  <c r="AK364" i="3"/>
  <c r="AK368" i="3"/>
  <c r="AK372" i="3"/>
  <c r="AK376" i="3"/>
  <c r="AK380" i="3"/>
  <c r="AK384" i="3"/>
  <c r="AK388" i="3"/>
  <c r="AK392" i="3"/>
  <c r="AK396" i="3"/>
  <c r="AK400" i="3"/>
  <c r="AK404" i="3"/>
  <c r="AK359" i="3"/>
  <c r="AK363" i="3"/>
  <c r="AK367" i="3"/>
  <c r="AK371" i="3"/>
  <c r="AK375" i="3"/>
  <c r="AK379" i="3"/>
  <c r="AK383" i="3"/>
  <c r="AK387" i="3"/>
  <c r="AK391" i="3"/>
  <c r="AK395" i="3"/>
  <c r="AK399" i="3"/>
  <c r="AK403" i="3"/>
  <c r="AK358" i="3"/>
  <c r="AK362" i="3"/>
  <c r="AK366" i="3"/>
  <c r="AK370" i="3"/>
  <c r="AK374" i="3"/>
  <c r="AK378" i="3"/>
  <c r="AK382" i="3"/>
  <c r="AK386" i="3"/>
  <c r="AK390" i="3"/>
  <c r="AK394" i="3"/>
  <c r="AK398" i="3"/>
  <c r="AK402" i="3"/>
  <c r="BB346" i="3"/>
  <c r="BB350" i="3"/>
  <c r="BB344" i="3"/>
  <c r="BB348" i="3"/>
  <c r="BB352" i="3"/>
  <c r="BB356" i="3"/>
  <c r="BB360" i="3"/>
  <c r="BB364" i="3"/>
  <c r="BB368" i="3"/>
  <c r="BB372" i="3"/>
  <c r="BB376" i="3"/>
  <c r="BB380" i="3"/>
  <c r="BB384" i="3"/>
  <c r="BB347" i="3"/>
  <c r="BB351" i="3"/>
  <c r="BB355" i="3"/>
  <c r="BB359" i="3"/>
  <c r="BB363" i="3"/>
  <c r="BB367" i="3"/>
  <c r="BB371" i="3"/>
  <c r="BB375" i="3"/>
  <c r="BB379" i="3"/>
  <c r="BB383" i="3"/>
  <c r="BB388" i="3"/>
  <c r="BB387" i="3"/>
  <c r="BB391" i="3"/>
  <c r="BB354" i="3"/>
  <c r="BB358" i="3"/>
  <c r="BB362" i="3"/>
  <c r="BB366" i="3"/>
  <c r="BB370" i="3"/>
  <c r="BB374" i="3"/>
  <c r="BB378" i="3"/>
  <c r="BB382" i="3"/>
  <c r="BB345" i="3"/>
  <c r="BB349" i="3"/>
  <c r="BB353" i="3"/>
  <c r="BB357" i="3"/>
  <c r="BB361" i="3"/>
  <c r="BB365" i="3"/>
  <c r="BB369" i="3"/>
  <c r="BB373" i="3"/>
  <c r="BB377" i="3"/>
  <c r="BB381" i="3"/>
  <c r="BB386" i="3"/>
  <c r="BB390" i="3"/>
  <c r="BB385" i="3"/>
  <c r="BB389" i="3"/>
  <c r="BA423" i="3"/>
  <c r="BA427" i="3"/>
  <c r="BA431" i="3"/>
  <c r="BA435" i="3"/>
  <c r="BA439" i="3"/>
  <c r="BA443" i="3"/>
  <c r="BA447" i="3"/>
  <c r="BA451" i="3"/>
  <c r="BA455" i="3"/>
  <c r="BA459" i="3"/>
  <c r="BA463" i="3"/>
  <c r="BA467" i="3"/>
  <c r="BA422" i="3"/>
  <c r="BA426" i="3"/>
  <c r="BA430" i="3"/>
  <c r="BA434" i="3"/>
  <c r="BA438" i="3"/>
  <c r="BA442" i="3"/>
  <c r="BA446" i="3"/>
  <c r="BA450" i="3"/>
  <c r="BA454" i="3"/>
  <c r="BA458" i="3"/>
  <c r="BA462" i="3"/>
  <c r="BA466" i="3"/>
  <c r="BA421" i="3"/>
  <c r="BA425" i="3"/>
  <c r="BA429" i="3"/>
  <c r="BA433" i="3"/>
  <c r="BA437" i="3"/>
  <c r="BA441" i="3"/>
  <c r="BA445" i="3"/>
  <c r="BA449" i="3"/>
  <c r="BA453" i="3"/>
  <c r="BA457" i="3"/>
  <c r="BA461" i="3"/>
  <c r="BA465" i="3"/>
  <c r="BA424" i="3"/>
  <c r="BA428" i="3"/>
  <c r="BA432" i="3"/>
  <c r="BA436" i="3"/>
  <c r="BA440" i="3"/>
  <c r="BA444" i="3"/>
  <c r="BA448" i="3"/>
  <c r="BA452" i="3"/>
  <c r="BA456" i="3"/>
  <c r="BA460" i="3"/>
  <c r="BA464" i="3"/>
  <c r="BA468" i="3"/>
  <c r="BP396" i="3"/>
  <c r="BP400" i="3"/>
  <c r="BP404" i="3"/>
  <c r="BP408" i="3"/>
  <c r="BP412" i="3"/>
  <c r="BP416" i="3"/>
  <c r="BP420" i="3"/>
  <c r="BP395" i="3"/>
  <c r="BP399" i="3"/>
  <c r="BP403" i="3"/>
  <c r="BP407" i="3"/>
  <c r="BP411" i="3"/>
  <c r="BP415" i="3"/>
  <c r="BP419" i="3"/>
  <c r="BP423" i="3"/>
  <c r="BP427" i="3"/>
  <c r="BP431" i="3"/>
  <c r="BP435" i="3"/>
  <c r="BP439" i="3"/>
  <c r="BP398" i="3"/>
  <c r="BP402" i="3"/>
  <c r="BP406" i="3"/>
  <c r="BP410" i="3"/>
  <c r="BP414" i="3"/>
  <c r="BP418" i="3"/>
  <c r="BP397" i="3"/>
  <c r="BP401" i="3"/>
  <c r="BP405" i="3"/>
  <c r="BP409" i="3"/>
  <c r="BP413" i="3"/>
  <c r="BP417" i="3"/>
  <c r="BP421" i="3"/>
  <c r="BP425" i="3"/>
  <c r="BP429" i="3"/>
  <c r="BP433" i="3"/>
  <c r="BP441" i="3"/>
  <c r="BP422" i="3"/>
  <c r="BP426" i="3"/>
  <c r="BP430" i="3"/>
  <c r="BP434" i="3"/>
  <c r="BP438" i="3"/>
  <c r="BP442" i="3"/>
  <c r="BP437" i="3"/>
  <c r="BP424" i="3"/>
  <c r="BP428" i="3"/>
  <c r="BP432" i="3"/>
  <c r="BP436" i="3"/>
  <c r="BP440" i="3"/>
  <c r="BQ355" i="3"/>
  <c r="BQ359" i="3"/>
  <c r="BQ363" i="3"/>
  <c r="BQ367" i="3"/>
  <c r="BQ371" i="3"/>
  <c r="BQ375" i="3"/>
  <c r="BQ379" i="3"/>
  <c r="BQ383" i="3"/>
  <c r="BQ387" i="3"/>
  <c r="BQ391" i="3"/>
  <c r="BQ395" i="3"/>
  <c r="BQ399" i="3"/>
  <c r="BQ356" i="3"/>
  <c r="BQ360" i="3"/>
  <c r="BQ364" i="3"/>
  <c r="BQ368" i="3"/>
  <c r="BQ372" i="3"/>
  <c r="BQ376" i="3"/>
  <c r="BQ380" i="3"/>
  <c r="BQ384" i="3"/>
  <c r="BQ388" i="3"/>
  <c r="BQ392" i="3"/>
  <c r="BQ396" i="3"/>
  <c r="BQ400" i="3"/>
  <c r="BQ353" i="3"/>
  <c r="BQ357" i="3"/>
  <c r="BQ361" i="3"/>
  <c r="BQ365" i="3"/>
  <c r="BQ369" i="3"/>
  <c r="BQ373" i="3"/>
  <c r="BQ377" i="3"/>
  <c r="BQ381" i="3"/>
  <c r="BQ385" i="3"/>
  <c r="BQ389" i="3"/>
  <c r="BQ393" i="3"/>
  <c r="BQ397" i="3"/>
  <c r="BQ354" i="3"/>
  <c r="BQ358" i="3"/>
  <c r="BQ362" i="3"/>
  <c r="BQ366" i="3"/>
  <c r="BQ370" i="3"/>
  <c r="BQ374" i="3"/>
  <c r="BQ378" i="3"/>
  <c r="BQ382" i="3"/>
  <c r="BQ386" i="3"/>
  <c r="BQ390" i="3"/>
  <c r="BQ394" i="3"/>
  <c r="BQ398" i="3"/>
  <c r="BD520" i="3"/>
  <c r="U264" i="3"/>
  <c r="U268" i="3"/>
  <c r="U272" i="3"/>
  <c r="U276" i="3"/>
  <c r="U280" i="3"/>
  <c r="U284" i="3"/>
  <c r="U288" i="3"/>
  <c r="U292" i="3"/>
  <c r="U296" i="3"/>
  <c r="U300" i="3"/>
  <c r="U304" i="3"/>
  <c r="U308" i="3"/>
  <c r="U312" i="3"/>
  <c r="U316" i="3"/>
  <c r="U320" i="3"/>
  <c r="U324" i="3"/>
  <c r="U328" i="3"/>
  <c r="U332" i="3"/>
  <c r="U336" i="3"/>
  <c r="U340" i="3"/>
  <c r="U344" i="3"/>
  <c r="U348" i="3"/>
  <c r="U352" i="3"/>
  <c r="U356" i="3"/>
  <c r="U360" i="3"/>
  <c r="U364" i="3"/>
  <c r="U368" i="3"/>
  <c r="U372" i="3"/>
  <c r="U376" i="3"/>
  <c r="U380" i="3"/>
  <c r="U384" i="3"/>
  <c r="U388" i="3"/>
  <c r="U265" i="3"/>
  <c r="U269" i="3"/>
  <c r="U273" i="3"/>
  <c r="U277" i="3"/>
  <c r="U281" i="3"/>
  <c r="U285" i="3"/>
  <c r="U289" i="3"/>
  <c r="U293" i="3"/>
  <c r="U297" i="3"/>
  <c r="U301" i="3"/>
  <c r="U305" i="3"/>
  <c r="U309" i="3"/>
  <c r="U313" i="3"/>
  <c r="U317" i="3"/>
  <c r="U321" i="3"/>
  <c r="U325" i="3"/>
  <c r="U329" i="3"/>
  <c r="U333" i="3"/>
  <c r="U337" i="3"/>
  <c r="U341" i="3"/>
  <c r="U345" i="3"/>
  <c r="U349" i="3"/>
  <c r="U353" i="3"/>
  <c r="U357" i="3"/>
  <c r="U361" i="3"/>
  <c r="U365" i="3"/>
  <c r="U369" i="3"/>
  <c r="U373" i="3"/>
  <c r="U377" i="3"/>
  <c r="U381" i="3"/>
  <c r="U385" i="3"/>
  <c r="U266" i="3"/>
  <c r="U270" i="3"/>
  <c r="U274" i="3"/>
  <c r="U278" i="3"/>
  <c r="U282" i="3"/>
  <c r="U286" i="3"/>
  <c r="U290" i="3"/>
  <c r="U294" i="3"/>
  <c r="U298" i="3"/>
  <c r="U302" i="3"/>
  <c r="U306" i="3"/>
  <c r="U310" i="3"/>
  <c r="U314" i="3"/>
  <c r="U318" i="3"/>
  <c r="U322" i="3"/>
  <c r="U326" i="3"/>
  <c r="U330" i="3"/>
  <c r="U334" i="3"/>
  <c r="U338" i="3"/>
  <c r="U342" i="3"/>
  <c r="U346" i="3"/>
  <c r="U350" i="3"/>
  <c r="U354" i="3"/>
  <c r="U358" i="3"/>
  <c r="U362" i="3"/>
  <c r="U366" i="3"/>
  <c r="U370" i="3"/>
  <c r="U374" i="3"/>
  <c r="U378" i="3"/>
  <c r="U382" i="3"/>
  <c r="U386" i="3"/>
  <c r="U263" i="3"/>
  <c r="U267" i="3"/>
  <c r="U271" i="3"/>
  <c r="U275" i="3"/>
  <c r="U279" i="3"/>
  <c r="U283" i="3"/>
  <c r="U287" i="3"/>
  <c r="U291" i="3"/>
  <c r="U295" i="3"/>
  <c r="U299" i="3"/>
  <c r="U303" i="3"/>
  <c r="U307" i="3"/>
  <c r="U311" i="3"/>
  <c r="U315" i="3"/>
  <c r="U319" i="3"/>
  <c r="U323" i="3"/>
  <c r="U327" i="3"/>
  <c r="U331" i="3"/>
  <c r="U335" i="3"/>
  <c r="U339" i="3"/>
  <c r="U343" i="3"/>
  <c r="U347" i="3"/>
  <c r="U351" i="3"/>
  <c r="U355" i="3"/>
  <c r="U359" i="3"/>
  <c r="U363" i="3"/>
  <c r="U367" i="3"/>
  <c r="U371" i="3"/>
  <c r="U375" i="3"/>
  <c r="U379" i="3"/>
  <c r="U383" i="3"/>
  <c r="U387" i="3"/>
  <c r="T287" i="3"/>
  <c r="T291" i="3"/>
  <c r="T295" i="3"/>
  <c r="T299" i="3"/>
  <c r="T303" i="3"/>
  <c r="T307" i="3"/>
  <c r="T311" i="3"/>
  <c r="T315" i="3"/>
  <c r="T319" i="3"/>
  <c r="T323" i="3"/>
  <c r="T327" i="3"/>
  <c r="T331" i="3"/>
  <c r="T335" i="3"/>
  <c r="T339" i="3"/>
  <c r="T343" i="3"/>
  <c r="T347" i="3"/>
  <c r="T351" i="3"/>
  <c r="T355" i="3"/>
  <c r="T359" i="3"/>
  <c r="T363" i="3"/>
  <c r="T367" i="3"/>
  <c r="T371" i="3"/>
  <c r="T375" i="3"/>
  <c r="T379" i="3"/>
  <c r="T383" i="3"/>
  <c r="T387" i="3"/>
  <c r="T391" i="3"/>
  <c r="T395" i="3"/>
  <c r="T399" i="3"/>
  <c r="T403" i="3"/>
  <c r="T407" i="3"/>
  <c r="T411" i="3"/>
  <c r="T415" i="3"/>
  <c r="T419" i="3"/>
  <c r="T288" i="3"/>
  <c r="T292" i="3"/>
  <c r="T296" i="3"/>
  <c r="T300" i="3"/>
  <c r="T304" i="3"/>
  <c r="T308" i="3"/>
  <c r="T312" i="3"/>
  <c r="T316" i="3"/>
  <c r="T320" i="3"/>
  <c r="T324" i="3"/>
  <c r="T328" i="3"/>
  <c r="T332" i="3"/>
  <c r="T336" i="3"/>
  <c r="T340" i="3"/>
  <c r="T344" i="3"/>
  <c r="T348" i="3"/>
  <c r="T352" i="3"/>
  <c r="T356" i="3"/>
  <c r="T360" i="3"/>
  <c r="T364" i="3"/>
  <c r="T368" i="3"/>
  <c r="T372" i="3"/>
  <c r="T376" i="3"/>
  <c r="T380" i="3"/>
  <c r="T384" i="3"/>
  <c r="T388" i="3"/>
  <c r="T392" i="3"/>
  <c r="T396" i="3"/>
  <c r="T400" i="3"/>
  <c r="T404" i="3"/>
  <c r="T408" i="3"/>
  <c r="T412" i="3"/>
  <c r="T416" i="3"/>
  <c r="T420" i="3"/>
  <c r="T289" i="3"/>
  <c r="T293" i="3"/>
  <c r="T297" i="3"/>
  <c r="T301" i="3"/>
  <c r="T305" i="3"/>
  <c r="T309" i="3"/>
  <c r="T313" i="3"/>
  <c r="T317" i="3"/>
  <c r="T321" i="3"/>
  <c r="T325" i="3"/>
  <c r="T329" i="3"/>
  <c r="T333" i="3"/>
  <c r="T337" i="3"/>
  <c r="T341" i="3"/>
  <c r="T345" i="3"/>
  <c r="T349" i="3"/>
  <c r="T353" i="3"/>
  <c r="T357" i="3"/>
  <c r="T361" i="3"/>
  <c r="T365" i="3"/>
  <c r="T369" i="3"/>
  <c r="T373" i="3"/>
  <c r="T377" i="3"/>
  <c r="T381" i="3"/>
  <c r="T385" i="3"/>
  <c r="T389" i="3"/>
  <c r="T393" i="3"/>
  <c r="T397" i="3"/>
  <c r="T401" i="3"/>
  <c r="T405" i="3"/>
  <c r="T409" i="3"/>
  <c r="T413" i="3"/>
  <c r="T417" i="3"/>
  <c r="T421" i="3"/>
  <c r="T290" i="3"/>
  <c r="T294" i="3"/>
  <c r="T298" i="3"/>
  <c r="T302" i="3"/>
  <c r="T306" i="3"/>
  <c r="T310" i="3"/>
  <c r="T314" i="3"/>
  <c r="T318" i="3"/>
  <c r="T322" i="3"/>
  <c r="T326" i="3"/>
  <c r="T330" i="3"/>
  <c r="T334" i="3"/>
  <c r="T338" i="3"/>
  <c r="T342" i="3"/>
  <c r="T346" i="3"/>
  <c r="T350" i="3"/>
  <c r="T354" i="3"/>
  <c r="T358" i="3"/>
  <c r="T362" i="3"/>
  <c r="T366" i="3"/>
  <c r="T370" i="3"/>
  <c r="T374" i="3"/>
  <c r="T378" i="3"/>
  <c r="T382" i="3"/>
  <c r="T386" i="3"/>
  <c r="T390" i="3"/>
  <c r="T394" i="3"/>
  <c r="T398" i="3"/>
  <c r="T402" i="3"/>
  <c r="T406" i="3"/>
  <c r="T410" i="3"/>
  <c r="T414" i="3"/>
  <c r="T418" i="3"/>
  <c r="T422" i="3"/>
  <c r="CH265" i="3"/>
  <c r="CH269" i="3"/>
  <c r="CH273" i="3"/>
  <c r="CH277" i="3"/>
  <c r="CH281" i="3"/>
  <c r="CH264" i="3"/>
  <c r="CH268" i="3"/>
  <c r="CH272" i="3"/>
  <c r="CH276" i="3"/>
  <c r="CH280" i="3"/>
  <c r="CH284" i="3"/>
  <c r="CH287" i="3"/>
  <c r="CH291" i="3"/>
  <c r="CH295" i="3"/>
  <c r="CH299" i="3"/>
  <c r="CH303" i="3"/>
  <c r="CH307" i="3"/>
  <c r="CH286" i="3"/>
  <c r="CH290" i="3"/>
  <c r="CH294" i="3"/>
  <c r="CH298" i="3"/>
  <c r="CH302" i="3"/>
  <c r="CH306" i="3"/>
  <c r="CH263" i="3"/>
  <c r="CH267" i="3"/>
  <c r="CH271" i="3"/>
  <c r="CH275" i="3"/>
  <c r="CH279" i="3"/>
  <c r="CH283" i="3"/>
  <c r="CH266" i="3"/>
  <c r="CH270" i="3"/>
  <c r="CH274" i="3"/>
  <c r="CH278" i="3"/>
  <c r="CH282" i="3"/>
  <c r="CH285" i="3"/>
  <c r="CH289" i="3"/>
  <c r="CH293" i="3"/>
  <c r="CH297" i="3"/>
  <c r="CH301" i="3"/>
  <c r="CH305" i="3"/>
  <c r="CH288" i="3"/>
  <c r="CH292" i="3"/>
  <c r="CH296" i="3"/>
  <c r="CH300" i="3"/>
  <c r="CH304" i="3"/>
  <c r="CD364" i="3"/>
  <c r="CD368" i="3"/>
  <c r="CD372" i="3"/>
  <c r="CD376" i="3"/>
  <c r="CD380" i="3"/>
  <c r="CD384" i="3"/>
  <c r="CD365" i="3"/>
  <c r="CD369" i="3"/>
  <c r="CD373" i="3"/>
  <c r="CD377" i="3"/>
  <c r="CD381" i="3"/>
  <c r="CD385" i="3"/>
  <c r="CD389" i="3"/>
  <c r="CD393" i="3"/>
  <c r="CD397" i="3"/>
  <c r="CD401" i="3"/>
  <c r="CD405" i="3"/>
  <c r="CD409" i="3"/>
  <c r="CD413" i="3"/>
  <c r="CD417" i="3"/>
  <c r="CD421" i="3"/>
  <c r="CD425" i="3"/>
  <c r="CD429" i="3"/>
  <c r="CD433" i="3"/>
  <c r="CD437" i="3"/>
  <c r="CD441" i="3"/>
  <c r="CD445" i="3"/>
  <c r="CD449" i="3"/>
  <c r="CD388" i="3"/>
  <c r="CD392" i="3"/>
  <c r="CD396" i="3"/>
  <c r="CD400" i="3"/>
  <c r="CD404" i="3"/>
  <c r="CD408" i="3"/>
  <c r="CD412" i="3"/>
  <c r="CD416" i="3"/>
  <c r="CD420" i="3"/>
  <c r="CD424" i="3"/>
  <c r="CD428" i="3"/>
  <c r="CD432" i="3"/>
  <c r="CD436" i="3"/>
  <c r="CD440" i="3"/>
  <c r="CD444" i="3"/>
  <c r="CD448" i="3"/>
  <c r="CD366" i="3"/>
  <c r="CD370" i="3"/>
  <c r="CD374" i="3"/>
  <c r="CD378" i="3"/>
  <c r="CD382" i="3"/>
  <c r="CD386" i="3"/>
  <c r="CD363" i="3"/>
  <c r="CD367" i="3"/>
  <c r="CD371" i="3"/>
  <c r="CD375" i="3"/>
  <c r="CD379" i="3"/>
  <c r="CD383" i="3"/>
  <c r="CD387" i="3"/>
  <c r="CD391" i="3"/>
  <c r="CD395" i="3"/>
  <c r="CD399" i="3"/>
  <c r="CD403" i="3"/>
  <c r="CD407" i="3"/>
  <c r="CD411" i="3"/>
  <c r="CD415" i="3"/>
  <c r="CD419" i="3"/>
  <c r="CD423" i="3"/>
  <c r="CD427" i="3"/>
  <c r="CD431" i="3"/>
  <c r="CD435" i="3"/>
  <c r="CD439" i="3"/>
  <c r="CD443" i="3"/>
  <c r="CD447" i="3"/>
  <c r="CD390" i="3"/>
  <c r="CD394" i="3"/>
  <c r="CD398" i="3"/>
  <c r="CD402" i="3"/>
  <c r="CD406" i="3"/>
  <c r="CD410" i="3"/>
  <c r="CD414" i="3"/>
  <c r="CD418" i="3"/>
  <c r="CD422" i="3"/>
  <c r="CD426" i="3"/>
  <c r="CD430" i="3"/>
  <c r="CD434" i="3"/>
  <c r="CD438" i="3"/>
  <c r="CD442" i="3"/>
  <c r="CD446" i="3"/>
  <c r="CD450" i="3"/>
  <c r="U103" i="3"/>
  <c r="G17" i="1" s="1"/>
  <c r="AL266" i="3"/>
  <c r="AL270" i="3"/>
  <c r="AL274" i="3"/>
  <c r="AL278" i="3"/>
  <c r="AL282" i="3"/>
  <c r="AL267" i="3"/>
  <c r="AL271" i="3"/>
  <c r="AL275" i="3"/>
  <c r="AL279" i="3"/>
  <c r="AL283" i="3"/>
  <c r="AL264" i="3"/>
  <c r="AL268" i="3"/>
  <c r="AL272" i="3"/>
  <c r="AL276" i="3"/>
  <c r="AL280" i="3"/>
  <c r="AL284" i="3"/>
  <c r="AL265" i="3"/>
  <c r="AL269" i="3"/>
  <c r="AL273" i="3"/>
  <c r="AL277" i="3"/>
  <c r="AL281" i="3"/>
  <c r="AL285" i="3"/>
  <c r="AL263" i="3"/>
  <c r="U99" i="3"/>
  <c r="G13" i="1" s="1"/>
  <c r="AH390" i="3"/>
  <c r="AH394" i="3"/>
  <c r="AH398" i="3"/>
  <c r="AH402" i="3"/>
  <c r="AH406" i="3"/>
  <c r="AH410" i="3"/>
  <c r="AH414" i="3"/>
  <c r="AH418" i="3"/>
  <c r="AH391" i="3"/>
  <c r="AH395" i="3"/>
  <c r="AH399" i="3"/>
  <c r="AH403" i="3"/>
  <c r="AH407" i="3"/>
  <c r="AH411" i="3"/>
  <c r="AH415" i="3"/>
  <c r="AH419" i="3"/>
  <c r="AH392" i="3"/>
  <c r="AH396" i="3"/>
  <c r="AH400" i="3"/>
  <c r="AH404" i="3"/>
  <c r="AH408" i="3"/>
  <c r="AH412" i="3"/>
  <c r="AH416" i="3"/>
  <c r="AH393" i="3"/>
  <c r="AH397" i="3"/>
  <c r="AH401" i="3"/>
  <c r="AH405" i="3"/>
  <c r="AH409" i="3"/>
  <c r="AH413" i="3"/>
  <c r="AH417" i="3"/>
  <c r="U100" i="3"/>
  <c r="G14" i="1" s="1"/>
  <c r="AI363" i="3"/>
  <c r="AI367" i="3"/>
  <c r="AI371" i="3"/>
  <c r="AI375" i="3"/>
  <c r="AI379" i="3"/>
  <c r="AI383" i="3"/>
  <c r="AI387" i="3"/>
  <c r="AI391" i="3"/>
  <c r="AI395" i="3"/>
  <c r="AI399" i="3"/>
  <c r="AI403" i="3"/>
  <c r="AI407" i="3"/>
  <c r="AI411" i="3"/>
  <c r="AI364" i="3"/>
  <c r="AI368" i="3"/>
  <c r="AI372" i="3"/>
  <c r="AI376" i="3"/>
  <c r="AI380" i="3"/>
  <c r="AI384" i="3"/>
  <c r="AI388" i="3"/>
  <c r="AI392" i="3"/>
  <c r="AI396" i="3"/>
  <c r="AI400" i="3"/>
  <c r="AI404" i="3"/>
  <c r="AI408" i="3"/>
  <c r="AI412" i="3"/>
  <c r="AI361" i="3"/>
  <c r="AI365" i="3"/>
  <c r="AI369" i="3"/>
  <c r="AI373" i="3"/>
  <c r="AI377" i="3"/>
  <c r="AI381" i="3"/>
  <c r="AI385" i="3"/>
  <c r="AI389" i="3"/>
  <c r="AI393" i="3"/>
  <c r="AI397" i="3"/>
  <c r="AI401" i="3"/>
  <c r="AI405" i="3"/>
  <c r="AI409" i="3"/>
  <c r="AI413" i="3"/>
  <c r="AI362" i="3"/>
  <c r="AI366" i="3"/>
  <c r="AI370" i="3"/>
  <c r="AI374" i="3"/>
  <c r="AI378" i="3"/>
  <c r="AI382" i="3"/>
  <c r="AI386" i="3"/>
  <c r="AI390" i="3"/>
  <c r="AI394" i="3"/>
  <c r="AI398" i="3"/>
  <c r="AI402" i="3"/>
  <c r="AI406" i="3"/>
  <c r="AI410" i="3"/>
  <c r="AI414" i="3"/>
  <c r="AZ264" i="3"/>
  <c r="AZ268" i="3"/>
  <c r="AZ272" i="3"/>
  <c r="AZ276" i="3"/>
  <c r="AZ280" i="3"/>
  <c r="AZ284" i="3"/>
  <c r="AZ288" i="3"/>
  <c r="AZ292" i="3"/>
  <c r="AZ296" i="3"/>
  <c r="AZ300" i="3"/>
  <c r="AZ304" i="3"/>
  <c r="AZ308" i="3"/>
  <c r="AZ312" i="3"/>
  <c r="AZ316" i="3"/>
  <c r="AZ320" i="3"/>
  <c r="AZ324" i="3"/>
  <c r="AZ328" i="3"/>
  <c r="AZ332" i="3"/>
  <c r="AZ336" i="3"/>
  <c r="AZ340" i="3"/>
  <c r="AZ344" i="3"/>
  <c r="AZ348" i="3"/>
  <c r="AZ352" i="3"/>
  <c r="AZ356" i="3"/>
  <c r="AZ360" i="3"/>
  <c r="AZ364" i="3"/>
  <c r="AZ368" i="3"/>
  <c r="AZ372" i="3"/>
  <c r="AZ376" i="3"/>
  <c r="AZ380" i="3"/>
  <c r="AZ384" i="3"/>
  <c r="AZ267" i="3"/>
  <c r="AZ271" i="3"/>
  <c r="AZ275" i="3"/>
  <c r="AZ279" i="3"/>
  <c r="AZ283" i="3"/>
  <c r="AZ287" i="3"/>
  <c r="AZ291" i="3"/>
  <c r="AZ295" i="3"/>
  <c r="AZ299" i="3"/>
  <c r="AZ303" i="3"/>
  <c r="AZ307" i="3"/>
  <c r="AZ311" i="3"/>
  <c r="AZ315" i="3"/>
  <c r="AZ319" i="3"/>
  <c r="AZ323" i="3"/>
  <c r="AZ327" i="3"/>
  <c r="AZ331" i="3"/>
  <c r="AZ335" i="3"/>
  <c r="AZ339" i="3"/>
  <c r="AZ343" i="3"/>
  <c r="AZ347" i="3"/>
  <c r="AZ351" i="3"/>
  <c r="AZ355" i="3"/>
  <c r="AZ359" i="3"/>
  <c r="AZ363" i="3"/>
  <c r="AZ367" i="3"/>
  <c r="AZ371" i="3"/>
  <c r="AZ375" i="3"/>
  <c r="AZ379" i="3"/>
  <c r="AZ383" i="3"/>
  <c r="AZ388" i="3"/>
  <c r="AZ392" i="3"/>
  <c r="AZ396" i="3"/>
  <c r="AZ400" i="3"/>
  <c r="AZ404" i="3"/>
  <c r="AZ408" i="3"/>
  <c r="AZ412" i="3"/>
  <c r="AZ416" i="3"/>
  <c r="AZ420" i="3"/>
  <c r="AZ424" i="3"/>
  <c r="AZ428" i="3"/>
  <c r="AZ432" i="3"/>
  <c r="AZ436" i="3"/>
  <c r="AZ440" i="3"/>
  <c r="AZ444" i="3"/>
  <c r="AZ448" i="3"/>
  <c r="AZ452" i="3"/>
  <c r="AZ456" i="3"/>
  <c r="AZ460" i="3"/>
  <c r="AZ464" i="3"/>
  <c r="AZ468" i="3"/>
  <c r="AZ472" i="3"/>
  <c r="AZ476" i="3"/>
  <c r="AZ385" i="3"/>
  <c r="AZ389" i="3"/>
  <c r="AZ393" i="3"/>
  <c r="AZ397" i="3"/>
  <c r="AZ401" i="3"/>
  <c r="AZ405" i="3"/>
  <c r="AZ409" i="3"/>
  <c r="AZ413" i="3"/>
  <c r="AZ417" i="3"/>
  <c r="AZ421" i="3"/>
  <c r="AZ425" i="3"/>
  <c r="AZ429" i="3"/>
  <c r="AZ433" i="3"/>
  <c r="AZ437" i="3"/>
  <c r="AZ441" i="3"/>
  <c r="AZ445" i="3"/>
  <c r="BD445" i="3" s="1"/>
  <c r="AZ449" i="3"/>
  <c r="AZ453" i="3"/>
  <c r="AZ457" i="3"/>
  <c r="AZ461" i="3"/>
  <c r="BD461" i="3" s="1"/>
  <c r="AZ465" i="3"/>
  <c r="AZ469" i="3"/>
  <c r="BD469" i="3" s="1"/>
  <c r="AZ473" i="3"/>
  <c r="AZ477" i="3"/>
  <c r="BD477" i="3" s="1"/>
  <c r="AZ266" i="3"/>
  <c r="AZ270" i="3"/>
  <c r="AZ274" i="3"/>
  <c r="AZ278" i="3"/>
  <c r="AZ282" i="3"/>
  <c r="AZ286" i="3"/>
  <c r="AZ290" i="3"/>
  <c r="AZ294" i="3"/>
  <c r="AZ298" i="3"/>
  <c r="AZ302" i="3"/>
  <c r="AZ306" i="3"/>
  <c r="AZ310" i="3"/>
  <c r="AZ314" i="3"/>
  <c r="AZ318" i="3"/>
  <c r="AZ322" i="3"/>
  <c r="AZ326" i="3"/>
  <c r="AZ330" i="3"/>
  <c r="AZ334" i="3"/>
  <c r="AZ338" i="3"/>
  <c r="AZ342" i="3"/>
  <c r="AZ346" i="3"/>
  <c r="AZ350" i="3"/>
  <c r="AZ354" i="3"/>
  <c r="AZ358" i="3"/>
  <c r="AZ362" i="3"/>
  <c r="AZ366" i="3"/>
  <c r="AZ370" i="3"/>
  <c r="AZ374" i="3"/>
  <c r="AZ378" i="3"/>
  <c r="AZ382" i="3"/>
  <c r="AZ265" i="3"/>
  <c r="AZ269" i="3"/>
  <c r="AZ273" i="3"/>
  <c r="AZ277" i="3"/>
  <c r="AZ281" i="3"/>
  <c r="AZ285" i="3"/>
  <c r="AZ289" i="3"/>
  <c r="AZ293" i="3"/>
  <c r="AZ297" i="3"/>
  <c r="AZ301" i="3"/>
  <c r="AZ305" i="3"/>
  <c r="AZ309" i="3"/>
  <c r="AZ313" i="3"/>
  <c r="AZ317" i="3"/>
  <c r="AZ321" i="3"/>
  <c r="AZ325" i="3"/>
  <c r="AZ329" i="3"/>
  <c r="AZ333" i="3"/>
  <c r="AZ337" i="3"/>
  <c r="AZ341" i="3"/>
  <c r="AZ345" i="3"/>
  <c r="AZ349" i="3"/>
  <c r="AZ353" i="3"/>
  <c r="AZ357" i="3"/>
  <c r="AZ361" i="3"/>
  <c r="AZ365" i="3"/>
  <c r="AZ369" i="3"/>
  <c r="AZ373" i="3"/>
  <c r="AZ377" i="3"/>
  <c r="AZ381" i="3"/>
  <c r="AZ386" i="3"/>
  <c r="AZ390" i="3"/>
  <c r="AZ394" i="3"/>
  <c r="AZ398" i="3"/>
  <c r="AZ402" i="3"/>
  <c r="AZ406" i="3"/>
  <c r="AZ410" i="3"/>
  <c r="AZ414" i="3"/>
  <c r="AZ418" i="3"/>
  <c r="AZ422" i="3"/>
  <c r="BD422" i="3" s="1"/>
  <c r="AZ426" i="3"/>
  <c r="AZ430" i="3"/>
  <c r="AZ434" i="3"/>
  <c r="AZ438" i="3"/>
  <c r="AZ442" i="3"/>
  <c r="AZ446" i="3"/>
  <c r="AZ450" i="3"/>
  <c r="AZ454" i="3"/>
  <c r="BD454" i="3" s="1"/>
  <c r="AZ458" i="3"/>
  <c r="AZ462" i="3"/>
  <c r="AZ466" i="3"/>
  <c r="AZ470" i="3"/>
  <c r="BD470" i="3" s="1"/>
  <c r="AZ474" i="3"/>
  <c r="AZ478" i="3"/>
  <c r="BD478" i="3" s="1"/>
  <c r="AZ263" i="3"/>
  <c r="AZ387" i="3"/>
  <c r="AZ391" i="3"/>
  <c r="AZ395" i="3"/>
  <c r="AZ399" i="3"/>
  <c r="AZ403" i="3"/>
  <c r="AZ407" i="3"/>
  <c r="AZ411" i="3"/>
  <c r="AZ415" i="3"/>
  <c r="AZ419" i="3"/>
  <c r="AZ423" i="3"/>
  <c r="AZ427" i="3"/>
  <c r="AZ431" i="3"/>
  <c r="AZ435" i="3"/>
  <c r="AZ439" i="3"/>
  <c r="AZ443" i="3"/>
  <c r="AZ447" i="3"/>
  <c r="AZ451" i="3"/>
  <c r="AZ455" i="3"/>
  <c r="AZ459" i="3"/>
  <c r="AZ463" i="3"/>
  <c r="AZ467" i="3"/>
  <c r="AZ471" i="3"/>
  <c r="BD471" i="3" s="1"/>
  <c r="AZ475" i="3"/>
  <c r="AZ479" i="3"/>
  <c r="BD479" i="3" s="1"/>
  <c r="BR264" i="3"/>
  <c r="BR268" i="3"/>
  <c r="BR272" i="3"/>
  <c r="BR276" i="3"/>
  <c r="BR280" i="3"/>
  <c r="BR265" i="3"/>
  <c r="BR269" i="3"/>
  <c r="BR273" i="3"/>
  <c r="BR277" i="3"/>
  <c r="BR281" i="3"/>
  <c r="BR286" i="3"/>
  <c r="BR290" i="3"/>
  <c r="BR294" i="3"/>
  <c r="BR298" i="3"/>
  <c r="BR283" i="3"/>
  <c r="BR287" i="3"/>
  <c r="BR291" i="3"/>
  <c r="BR295" i="3"/>
  <c r="BR299" i="3"/>
  <c r="BR263" i="3"/>
  <c r="BR266" i="3"/>
  <c r="BR270" i="3"/>
  <c r="BR274" i="3"/>
  <c r="BR278" i="3"/>
  <c r="BR282" i="3"/>
  <c r="BR267" i="3"/>
  <c r="BR271" i="3"/>
  <c r="BR275" i="3"/>
  <c r="BR279" i="3"/>
  <c r="BR284" i="3"/>
  <c r="BR288" i="3"/>
  <c r="BR292" i="3"/>
  <c r="BR296" i="3"/>
  <c r="BR300" i="3"/>
  <c r="BR285" i="3"/>
  <c r="BR289" i="3"/>
  <c r="BR293" i="3"/>
  <c r="BR297" i="3"/>
  <c r="BR301" i="3"/>
  <c r="U204" i="3"/>
  <c r="K13" i="1" s="1"/>
  <c r="BN364" i="3"/>
  <c r="BN368" i="3"/>
  <c r="BN372" i="3"/>
  <c r="BN376" i="3"/>
  <c r="BN380" i="3"/>
  <c r="BN384" i="3"/>
  <c r="BN388" i="3"/>
  <c r="BN392" i="3"/>
  <c r="BN396" i="3"/>
  <c r="BN400" i="3"/>
  <c r="BN404" i="3"/>
  <c r="BN408" i="3"/>
  <c r="BN412" i="3"/>
  <c r="BN416" i="3"/>
  <c r="BN420" i="3"/>
  <c r="BN363" i="3"/>
  <c r="BN367" i="3"/>
  <c r="BN371" i="3"/>
  <c r="BN375" i="3"/>
  <c r="BN379" i="3"/>
  <c r="BN383" i="3"/>
  <c r="BN387" i="3"/>
  <c r="BN391" i="3"/>
  <c r="BN395" i="3"/>
  <c r="BN399" i="3"/>
  <c r="BN403" i="3"/>
  <c r="BN407" i="3"/>
  <c r="BN411" i="3"/>
  <c r="BN415" i="3"/>
  <c r="BN419" i="3"/>
  <c r="BN423" i="3"/>
  <c r="BN362" i="3"/>
  <c r="BN366" i="3"/>
  <c r="BN370" i="3"/>
  <c r="BN374" i="3"/>
  <c r="BN378" i="3"/>
  <c r="BN382" i="3"/>
  <c r="BN386" i="3"/>
  <c r="BN390" i="3"/>
  <c r="BN394" i="3"/>
  <c r="BN398" i="3"/>
  <c r="BN402" i="3"/>
  <c r="BN406" i="3"/>
  <c r="BN410" i="3"/>
  <c r="BN414" i="3"/>
  <c r="BN418" i="3"/>
  <c r="BN361" i="3"/>
  <c r="BN365" i="3"/>
  <c r="BN369" i="3"/>
  <c r="BN373" i="3"/>
  <c r="BN377" i="3"/>
  <c r="BN381" i="3"/>
  <c r="BN385" i="3"/>
  <c r="BN389" i="3"/>
  <c r="BN393" i="3"/>
  <c r="BN397" i="3"/>
  <c r="BN401" i="3"/>
  <c r="BN405" i="3"/>
  <c r="BN409" i="3"/>
  <c r="BN413" i="3"/>
  <c r="BN417" i="3"/>
  <c r="BN421" i="3"/>
  <c r="BN422" i="3"/>
  <c r="BO329" i="3"/>
  <c r="BO333" i="3"/>
  <c r="BO337" i="3"/>
  <c r="BO341" i="3"/>
  <c r="BO345" i="3"/>
  <c r="BO349" i="3"/>
  <c r="BO353" i="3"/>
  <c r="BO357" i="3"/>
  <c r="BO361" i="3"/>
  <c r="BO365" i="3"/>
  <c r="BO369" i="3"/>
  <c r="BO373" i="3"/>
  <c r="BO377" i="3"/>
  <c r="BO381" i="3"/>
  <c r="BO385" i="3"/>
  <c r="BO389" i="3"/>
  <c r="BO393" i="3"/>
  <c r="BO397" i="3"/>
  <c r="BO328" i="3"/>
  <c r="BO332" i="3"/>
  <c r="BO336" i="3"/>
  <c r="BO340" i="3"/>
  <c r="BO344" i="3"/>
  <c r="BO348" i="3"/>
  <c r="BO352" i="3"/>
  <c r="BO356" i="3"/>
  <c r="BO360" i="3"/>
  <c r="BO364" i="3"/>
  <c r="BO368" i="3"/>
  <c r="BO372" i="3"/>
  <c r="BO376" i="3"/>
  <c r="BO380" i="3"/>
  <c r="BO384" i="3"/>
  <c r="BO388" i="3"/>
  <c r="BO392" i="3"/>
  <c r="BO396" i="3"/>
  <c r="BO331" i="3"/>
  <c r="BO335" i="3"/>
  <c r="BO339" i="3"/>
  <c r="BO343" i="3"/>
  <c r="BO347" i="3"/>
  <c r="BO351" i="3"/>
  <c r="BO355" i="3"/>
  <c r="BO359" i="3"/>
  <c r="BO363" i="3"/>
  <c r="BO367" i="3"/>
  <c r="BO371" i="3"/>
  <c r="BO375" i="3"/>
  <c r="BO379" i="3"/>
  <c r="BO383" i="3"/>
  <c r="BO387" i="3"/>
  <c r="BO391" i="3"/>
  <c r="BO395" i="3"/>
  <c r="BO399" i="3"/>
  <c r="BO330" i="3"/>
  <c r="BO334" i="3"/>
  <c r="BO338" i="3"/>
  <c r="BO342" i="3"/>
  <c r="BO346" i="3"/>
  <c r="BO350" i="3"/>
  <c r="BO354" i="3"/>
  <c r="BO358" i="3"/>
  <c r="BO362" i="3"/>
  <c r="BO366" i="3"/>
  <c r="BO370" i="3"/>
  <c r="BO374" i="3"/>
  <c r="BO378" i="3"/>
  <c r="BO382" i="3"/>
  <c r="BO386" i="3"/>
  <c r="BO390" i="3"/>
  <c r="BO394" i="3"/>
  <c r="BO398" i="3"/>
  <c r="S330" i="3"/>
  <c r="S334" i="3"/>
  <c r="S338" i="3"/>
  <c r="S342" i="3"/>
  <c r="S346" i="3"/>
  <c r="S350" i="3"/>
  <c r="S354" i="3"/>
  <c r="S358" i="3"/>
  <c r="S362" i="3"/>
  <c r="S366" i="3"/>
  <c r="S370" i="3"/>
  <c r="S374" i="3"/>
  <c r="S378" i="3"/>
  <c r="S382" i="3"/>
  <c r="S386" i="3"/>
  <c r="S390" i="3"/>
  <c r="S394" i="3"/>
  <c r="S398" i="3"/>
  <c r="S402" i="3"/>
  <c r="S406" i="3"/>
  <c r="S410" i="3"/>
  <c r="S414" i="3"/>
  <c r="S418" i="3"/>
  <c r="S422" i="3"/>
  <c r="S426" i="3"/>
  <c r="S430" i="3"/>
  <c r="S434" i="3"/>
  <c r="S438" i="3"/>
  <c r="S442" i="3"/>
  <c r="S446" i="3"/>
  <c r="S450" i="3"/>
  <c r="S454" i="3"/>
  <c r="S458" i="3"/>
  <c r="S462" i="3"/>
  <c r="S331" i="3"/>
  <c r="S335" i="3"/>
  <c r="S339" i="3"/>
  <c r="S343" i="3"/>
  <c r="S347" i="3"/>
  <c r="S351" i="3"/>
  <c r="S355" i="3"/>
  <c r="S359" i="3"/>
  <c r="S363" i="3"/>
  <c r="S367" i="3"/>
  <c r="S371" i="3"/>
  <c r="S375" i="3"/>
  <c r="S379" i="3"/>
  <c r="S383" i="3"/>
  <c r="S387" i="3"/>
  <c r="S391" i="3"/>
  <c r="S395" i="3"/>
  <c r="S399" i="3"/>
  <c r="S403" i="3"/>
  <c r="S407" i="3"/>
  <c r="S411" i="3"/>
  <c r="S415" i="3"/>
  <c r="S419" i="3"/>
  <c r="S423" i="3"/>
  <c r="S427" i="3"/>
  <c r="S431" i="3"/>
  <c r="S435" i="3"/>
  <c r="S439" i="3"/>
  <c r="S443" i="3"/>
  <c r="S447" i="3"/>
  <c r="S451" i="3"/>
  <c r="S455" i="3"/>
  <c r="S459" i="3"/>
  <c r="S332" i="3"/>
  <c r="S336" i="3"/>
  <c r="S340" i="3"/>
  <c r="S344" i="3"/>
  <c r="S348" i="3"/>
  <c r="S352" i="3"/>
  <c r="S356" i="3"/>
  <c r="S360" i="3"/>
  <c r="S364" i="3"/>
  <c r="S368" i="3"/>
  <c r="S372" i="3"/>
  <c r="S376" i="3"/>
  <c r="S380" i="3"/>
  <c r="S384" i="3"/>
  <c r="S388" i="3"/>
  <c r="S392" i="3"/>
  <c r="S396" i="3"/>
  <c r="S400" i="3"/>
  <c r="S404" i="3"/>
  <c r="S408" i="3"/>
  <c r="S412" i="3"/>
  <c r="S416" i="3"/>
  <c r="S420" i="3"/>
  <c r="S424" i="3"/>
  <c r="S428" i="3"/>
  <c r="S432" i="3"/>
  <c r="S436" i="3"/>
  <c r="S440" i="3"/>
  <c r="S444" i="3"/>
  <c r="S448" i="3"/>
  <c r="S452" i="3"/>
  <c r="S456" i="3"/>
  <c r="S460" i="3"/>
  <c r="S329" i="3"/>
  <c r="S333" i="3"/>
  <c r="S337" i="3"/>
  <c r="S341" i="3"/>
  <c r="S345" i="3"/>
  <c r="S349" i="3"/>
  <c r="S353" i="3"/>
  <c r="S357" i="3"/>
  <c r="S361" i="3"/>
  <c r="S365" i="3"/>
  <c r="S369" i="3"/>
  <c r="S373" i="3"/>
  <c r="S377" i="3"/>
  <c r="S381" i="3"/>
  <c r="S385" i="3"/>
  <c r="S389" i="3"/>
  <c r="S393" i="3"/>
  <c r="S397" i="3"/>
  <c r="S401" i="3"/>
  <c r="S405" i="3"/>
  <c r="S409" i="3"/>
  <c r="S413" i="3"/>
  <c r="S417" i="3"/>
  <c r="S421" i="3"/>
  <c r="S425" i="3"/>
  <c r="S429" i="3"/>
  <c r="S433" i="3"/>
  <c r="S437" i="3"/>
  <c r="S441" i="3"/>
  <c r="S445" i="3"/>
  <c r="S449" i="3"/>
  <c r="S453" i="3"/>
  <c r="S457" i="3"/>
  <c r="S461" i="3"/>
  <c r="V265" i="3"/>
  <c r="V269" i="3"/>
  <c r="V273" i="3"/>
  <c r="V277" i="3"/>
  <c r="V281" i="3"/>
  <c r="V285" i="3"/>
  <c r="V289" i="3"/>
  <c r="V293" i="3"/>
  <c r="V297" i="3"/>
  <c r="V301" i="3"/>
  <c r="V266" i="3"/>
  <c r="V270" i="3"/>
  <c r="V274" i="3"/>
  <c r="V278" i="3"/>
  <c r="V282" i="3"/>
  <c r="V286" i="3"/>
  <c r="V290" i="3"/>
  <c r="V294" i="3"/>
  <c r="V298" i="3"/>
  <c r="V263" i="3"/>
  <c r="V267" i="3"/>
  <c r="V271" i="3"/>
  <c r="V275" i="3"/>
  <c r="V279" i="3"/>
  <c r="V283" i="3"/>
  <c r="V287" i="3"/>
  <c r="V291" i="3"/>
  <c r="V295" i="3"/>
  <c r="V299" i="3"/>
  <c r="V264" i="3"/>
  <c r="V268" i="3"/>
  <c r="V272" i="3"/>
  <c r="V276" i="3"/>
  <c r="V280" i="3"/>
  <c r="V284" i="3"/>
  <c r="V288" i="3"/>
  <c r="V292" i="3"/>
  <c r="V296" i="3"/>
  <c r="V300" i="3"/>
  <c r="CF305" i="3"/>
  <c r="CF309" i="3"/>
  <c r="CF313" i="3"/>
  <c r="CF317" i="3"/>
  <c r="CF304" i="3"/>
  <c r="CF308" i="3"/>
  <c r="CF312" i="3"/>
  <c r="CF316" i="3"/>
  <c r="CF320" i="3"/>
  <c r="CF324" i="3"/>
  <c r="CF328" i="3"/>
  <c r="CF332" i="3"/>
  <c r="CF336" i="3"/>
  <c r="CF340" i="3"/>
  <c r="CF344" i="3"/>
  <c r="CF348" i="3"/>
  <c r="CF352" i="3"/>
  <c r="CF356" i="3"/>
  <c r="CF360" i="3"/>
  <c r="CF364" i="3"/>
  <c r="CF368" i="3"/>
  <c r="CF372" i="3"/>
  <c r="CF376" i="3"/>
  <c r="CF380" i="3"/>
  <c r="CF384" i="3"/>
  <c r="CF319" i="3"/>
  <c r="CF323" i="3"/>
  <c r="CF327" i="3"/>
  <c r="CF331" i="3"/>
  <c r="CF335" i="3"/>
  <c r="CF339" i="3"/>
  <c r="CF343" i="3"/>
  <c r="CF347" i="3"/>
  <c r="CF351" i="3"/>
  <c r="CF355" i="3"/>
  <c r="CF359" i="3"/>
  <c r="CF363" i="3"/>
  <c r="CF367" i="3"/>
  <c r="CF371" i="3"/>
  <c r="CF375" i="3"/>
  <c r="CF379" i="3"/>
  <c r="CF383" i="3"/>
  <c r="CF387" i="3"/>
  <c r="CF391" i="3"/>
  <c r="CF395" i="3"/>
  <c r="CF399" i="3"/>
  <c r="CF403" i="3"/>
  <c r="CF388" i="3"/>
  <c r="CF392" i="3"/>
  <c r="CF396" i="3"/>
  <c r="CF400" i="3"/>
  <c r="CF404" i="3"/>
  <c r="CF307" i="3"/>
  <c r="CF311" i="3"/>
  <c r="CF315" i="3"/>
  <c r="CF306" i="3"/>
  <c r="CF310" i="3"/>
  <c r="CF314" i="3"/>
  <c r="CF318" i="3"/>
  <c r="CF322" i="3"/>
  <c r="CF326" i="3"/>
  <c r="CF330" i="3"/>
  <c r="CF334" i="3"/>
  <c r="CF338" i="3"/>
  <c r="CF342" i="3"/>
  <c r="CF346" i="3"/>
  <c r="CF350" i="3"/>
  <c r="CF354" i="3"/>
  <c r="CF358" i="3"/>
  <c r="CF362" i="3"/>
  <c r="CF366" i="3"/>
  <c r="CF370" i="3"/>
  <c r="CF374" i="3"/>
  <c r="CF378" i="3"/>
  <c r="CF382" i="3"/>
  <c r="CF386" i="3"/>
  <c r="CF321" i="3"/>
  <c r="CF325" i="3"/>
  <c r="CF329" i="3"/>
  <c r="CF333" i="3"/>
  <c r="CF337" i="3"/>
  <c r="CF341" i="3"/>
  <c r="CF345" i="3"/>
  <c r="CF349" i="3"/>
  <c r="CF353" i="3"/>
  <c r="CF357" i="3"/>
  <c r="CF361" i="3"/>
  <c r="CF365" i="3"/>
  <c r="CF369" i="3"/>
  <c r="CF373" i="3"/>
  <c r="CF377" i="3"/>
  <c r="CF381" i="3"/>
  <c r="CF385" i="3"/>
  <c r="CF389" i="3"/>
  <c r="CF393" i="3"/>
  <c r="CF397" i="3"/>
  <c r="CF401" i="3"/>
  <c r="CF390" i="3"/>
  <c r="CF394" i="3"/>
  <c r="CF398" i="3"/>
  <c r="CF402" i="3"/>
  <c r="CG264" i="3"/>
  <c r="CG268" i="3"/>
  <c r="CG272" i="3"/>
  <c r="CG276" i="3"/>
  <c r="CG280" i="3"/>
  <c r="CG284" i="3"/>
  <c r="CG267" i="3"/>
  <c r="CG271" i="3"/>
  <c r="CG275" i="3"/>
  <c r="CG279" i="3"/>
  <c r="CG283" i="3"/>
  <c r="CG288" i="3"/>
  <c r="CG292" i="3"/>
  <c r="CG296" i="3"/>
  <c r="CG300" i="3"/>
  <c r="CG304" i="3"/>
  <c r="CG308" i="3"/>
  <c r="CG312" i="3"/>
  <c r="CG316" i="3"/>
  <c r="CG285" i="3"/>
  <c r="CG289" i="3"/>
  <c r="CG293" i="3"/>
  <c r="CG297" i="3"/>
  <c r="CG301" i="3"/>
  <c r="CG305" i="3"/>
  <c r="CG309" i="3"/>
  <c r="CG313" i="3"/>
  <c r="CG317" i="3"/>
  <c r="CG321" i="3"/>
  <c r="CG325" i="3"/>
  <c r="CG329" i="3"/>
  <c r="CG333" i="3"/>
  <c r="CG337" i="3"/>
  <c r="CG341" i="3"/>
  <c r="CG345" i="3"/>
  <c r="CG349" i="3"/>
  <c r="CG353" i="3"/>
  <c r="CG357" i="3"/>
  <c r="CG361" i="3"/>
  <c r="CG365" i="3"/>
  <c r="CG369" i="3"/>
  <c r="CG322" i="3"/>
  <c r="CG326" i="3"/>
  <c r="CG330" i="3"/>
  <c r="CG334" i="3"/>
  <c r="CG338" i="3"/>
  <c r="CG342" i="3"/>
  <c r="CG346" i="3"/>
  <c r="CG350" i="3"/>
  <c r="CG354" i="3"/>
  <c r="CG358" i="3"/>
  <c r="CG362" i="3"/>
  <c r="CG366" i="3"/>
  <c r="CG370" i="3"/>
  <c r="CG263" i="3"/>
  <c r="CG266" i="3"/>
  <c r="CG270" i="3"/>
  <c r="CG274" i="3"/>
  <c r="CG278" i="3"/>
  <c r="CG282" i="3"/>
  <c r="CG265" i="3"/>
  <c r="CG269" i="3"/>
  <c r="CG273" i="3"/>
  <c r="CG277" i="3"/>
  <c r="CG281" i="3"/>
  <c r="CG286" i="3"/>
  <c r="CG290" i="3"/>
  <c r="CG294" i="3"/>
  <c r="CG298" i="3"/>
  <c r="CG302" i="3"/>
  <c r="CG306" i="3"/>
  <c r="CG310" i="3"/>
  <c r="CG314" i="3"/>
  <c r="CG318" i="3"/>
  <c r="CG287" i="3"/>
  <c r="CG291" i="3"/>
  <c r="CG295" i="3"/>
  <c r="CG299" i="3"/>
  <c r="CG303" i="3"/>
  <c r="CG307" i="3"/>
  <c r="CG311" i="3"/>
  <c r="CG315" i="3"/>
  <c r="CG319" i="3"/>
  <c r="CG323" i="3"/>
  <c r="CG327" i="3"/>
  <c r="CG331" i="3"/>
  <c r="CG335" i="3"/>
  <c r="CG339" i="3"/>
  <c r="CG343" i="3"/>
  <c r="CG347" i="3"/>
  <c r="CG351" i="3"/>
  <c r="CG355" i="3"/>
  <c r="CG359" i="3"/>
  <c r="CG363" i="3"/>
  <c r="CG367" i="3"/>
  <c r="CG371" i="3"/>
  <c r="CG320" i="3"/>
  <c r="CG324" i="3"/>
  <c r="CG328" i="3"/>
  <c r="CG332" i="3"/>
  <c r="CG336" i="3"/>
  <c r="CG340" i="3"/>
  <c r="CG344" i="3"/>
  <c r="CG348" i="3"/>
  <c r="CG352" i="3"/>
  <c r="CG356" i="3"/>
  <c r="CG360" i="3"/>
  <c r="CG364" i="3"/>
  <c r="CG368" i="3"/>
  <c r="CG372" i="3"/>
  <c r="U101" i="3"/>
  <c r="G15" i="1" s="1"/>
  <c r="AJ312" i="3"/>
  <c r="AJ316" i="3"/>
  <c r="AJ320" i="3"/>
  <c r="AJ324" i="3"/>
  <c r="AJ328" i="3"/>
  <c r="AJ332" i="3"/>
  <c r="AJ336" i="3"/>
  <c r="AJ340" i="3"/>
  <c r="AJ344" i="3"/>
  <c r="AJ348" i="3"/>
  <c r="AJ313" i="3"/>
  <c r="AJ317" i="3"/>
  <c r="AJ321" i="3"/>
  <c r="AJ325" i="3"/>
  <c r="AJ329" i="3"/>
  <c r="AJ333" i="3"/>
  <c r="AJ337" i="3"/>
  <c r="AJ341" i="3"/>
  <c r="AJ345" i="3"/>
  <c r="AJ349" i="3"/>
  <c r="AJ354" i="3"/>
  <c r="AJ358" i="3"/>
  <c r="AJ362" i="3"/>
  <c r="AJ366" i="3"/>
  <c r="AJ370" i="3"/>
  <c r="AJ374" i="3"/>
  <c r="AJ378" i="3"/>
  <c r="AJ382" i="3"/>
  <c r="AJ386" i="3"/>
  <c r="AJ390" i="3"/>
  <c r="AJ353" i="3"/>
  <c r="AJ357" i="3"/>
  <c r="AJ361" i="3"/>
  <c r="AJ365" i="3"/>
  <c r="AJ369" i="3"/>
  <c r="AJ373" i="3"/>
  <c r="AJ377" i="3"/>
  <c r="AJ381" i="3"/>
  <c r="AJ385" i="3"/>
  <c r="AJ389" i="3"/>
  <c r="AJ314" i="3"/>
  <c r="AJ318" i="3"/>
  <c r="AJ322" i="3"/>
  <c r="AJ326" i="3"/>
  <c r="AJ330" i="3"/>
  <c r="AJ334" i="3"/>
  <c r="AJ338" i="3"/>
  <c r="AJ342" i="3"/>
  <c r="AJ346" i="3"/>
  <c r="AJ350" i="3"/>
  <c r="AJ311" i="3"/>
  <c r="AJ315" i="3"/>
  <c r="AJ319" i="3"/>
  <c r="AJ323" i="3"/>
  <c r="AJ327" i="3"/>
  <c r="AJ331" i="3"/>
  <c r="AJ335" i="3"/>
  <c r="AJ339" i="3"/>
  <c r="AJ343" i="3"/>
  <c r="AJ347" i="3"/>
  <c r="AJ352" i="3"/>
  <c r="AJ356" i="3"/>
  <c r="AJ360" i="3"/>
  <c r="AN360" i="3" s="1"/>
  <c r="AJ364" i="3"/>
  <c r="AJ368" i="3"/>
  <c r="AJ372" i="3"/>
  <c r="AJ376" i="3"/>
  <c r="AJ380" i="3"/>
  <c r="AJ384" i="3"/>
  <c r="AJ388" i="3"/>
  <c r="AJ351" i="3"/>
  <c r="AJ355" i="3"/>
  <c r="AJ359" i="3"/>
  <c r="AN359" i="3" s="1"/>
  <c r="AJ363" i="3"/>
  <c r="AJ367" i="3"/>
  <c r="AJ371" i="3"/>
  <c r="AJ375" i="3"/>
  <c r="AJ379" i="3"/>
  <c r="AJ383" i="3"/>
  <c r="AJ387" i="3"/>
  <c r="AJ391" i="3"/>
  <c r="U102" i="3"/>
  <c r="G16" i="1" s="1"/>
  <c r="AK265" i="3"/>
  <c r="AK269" i="3"/>
  <c r="AK273" i="3"/>
  <c r="AK277" i="3"/>
  <c r="AK281" i="3"/>
  <c r="AK285" i="3"/>
  <c r="AK289" i="3"/>
  <c r="AN289" i="3" s="1"/>
  <c r="AK293" i="3"/>
  <c r="AK297" i="3"/>
  <c r="AN297" i="3" s="1"/>
  <c r="AK301" i="3"/>
  <c r="AK305" i="3"/>
  <c r="AN305" i="3" s="1"/>
  <c r="AK309" i="3"/>
  <c r="AK313" i="3"/>
  <c r="AK317" i="3"/>
  <c r="AK321" i="3"/>
  <c r="AK325" i="3"/>
  <c r="AK329" i="3"/>
  <c r="AK333" i="3"/>
  <c r="AK337" i="3"/>
  <c r="AK341" i="3"/>
  <c r="AK345" i="3"/>
  <c r="AK349" i="3"/>
  <c r="AK266" i="3"/>
  <c r="AK270" i="3"/>
  <c r="AN270" i="3" s="1"/>
  <c r="AK274" i="3"/>
  <c r="AK278" i="3"/>
  <c r="AN278" i="3" s="1"/>
  <c r="AK282" i="3"/>
  <c r="AK286" i="3"/>
  <c r="AN286" i="3" s="1"/>
  <c r="AK290" i="3"/>
  <c r="AK294" i="3"/>
  <c r="AK298" i="3"/>
  <c r="AK302" i="3"/>
  <c r="AK306" i="3"/>
  <c r="AK310" i="3"/>
  <c r="AK314" i="3"/>
  <c r="AK318" i="3"/>
  <c r="AK322" i="3"/>
  <c r="AK326" i="3"/>
  <c r="AK330" i="3"/>
  <c r="AK334" i="3"/>
  <c r="AK338" i="3"/>
  <c r="AK342" i="3"/>
  <c r="AK346" i="3"/>
  <c r="AK351" i="3"/>
  <c r="AK355" i="3"/>
  <c r="AK350" i="3"/>
  <c r="AK354" i="3"/>
  <c r="AK263" i="3"/>
  <c r="AK267" i="3"/>
  <c r="AK271" i="3"/>
  <c r="AK275" i="3"/>
  <c r="AK279" i="3"/>
  <c r="AK283" i="3"/>
  <c r="AK287" i="3"/>
  <c r="AK291" i="3"/>
  <c r="AK295" i="3"/>
  <c r="AK299" i="3"/>
  <c r="AK303" i="3"/>
  <c r="AK307" i="3"/>
  <c r="AK311" i="3"/>
  <c r="AK315" i="3"/>
  <c r="AK319" i="3"/>
  <c r="AK323" i="3"/>
  <c r="AK327" i="3"/>
  <c r="AK331" i="3"/>
  <c r="AK335" i="3"/>
  <c r="AK339" i="3"/>
  <c r="AK343" i="3"/>
  <c r="AK347" i="3"/>
  <c r="AK264" i="3"/>
  <c r="AK268" i="3"/>
  <c r="AK272" i="3"/>
  <c r="AK276" i="3"/>
  <c r="AK280" i="3"/>
  <c r="AK284" i="3"/>
  <c r="AK288" i="3"/>
  <c r="AK292" i="3"/>
  <c r="AK296" i="3"/>
  <c r="AK300" i="3"/>
  <c r="AK304" i="3"/>
  <c r="AK308" i="3"/>
  <c r="AK312" i="3"/>
  <c r="AK316" i="3"/>
  <c r="AK320" i="3"/>
  <c r="AK324" i="3"/>
  <c r="AK328" i="3"/>
  <c r="AK332" i="3"/>
  <c r="AK336" i="3"/>
  <c r="AK340" i="3"/>
  <c r="AK344" i="3"/>
  <c r="AK348" i="3"/>
  <c r="AK353" i="3"/>
  <c r="AK352" i="3"/>
  <c r="AK356" i="3"/>
  <c r="BB266" i="3"/>
  <c r="BB270" i="3"/>
  <c r="BB274" i="3"/>
  <c r="BB278" i="3"/>
  <c r="BB282" i="3"/>
  <c r="BB286" i="3"/>
  <c r="BB290" i="3"/>
  <c r="BB294" i="3"/>
  <c r="BB298" i="3"/>
  <c r="BB302" i="3"/>
  <c r="BB306" i="3"/>
  <c r="BB310" i="3"/>
  <c r="BB314" i="3"/>
  <c r="BB318" i="3"/>
  <c r="BB322" i="3"/>
  <c r="BB326" i="3"/>
  <c r="BB330" i="3"/>
  <c r="BB334" i="3"/>
  <c r="BB338" i="3"/>
  <c r="BB342" i="3"/>
  <c r="BB265" i="3"/>
  <c r="BB269" i="3"/>
  <c r="BB273" i="3"/>
  <c r="BB277" i="3"/>
  <c r="BB281" i="3"/>
  <c r="BB285" i="3"/>
  <c r="BB289" i="3"/>
  <c r="BB293" i="3"/>
  <c r="BB297" i="3"/>
  <c r="BB301" i="3"/>
  <c r="BB305" i="3"/>
  <c r="BB309" i="3"/>
  <c r="BB313" i="3"/>
  <c r="BB317" i="3"/>
  <c r="BB321" i="3"/>
  <c r="BB325" i="3"/>
  <c r="BB329" i="3"/>
  <c r="BB333" i="3"/>
  <c r="BB337" i="3"/>
  <c r="BB341" i="3"/>
  <c r="BB263" i="3"/>
  <c r="BB264" i="3"/>
  <c r="BB268" i="3"/>
  <c r="BB272" i="3"/>
  <c r="BB276" i="3"/>
  <c r="BB280" i="3"/>
  <c r="BB284" i="3"/>
  <c r="BB288" i="3"/>
  <c r="BB292" i="3"/>
  <c r="BB296" i="3"/>
  <c r="BB300" i="3"/>
  <c r="BB304" i="3"/>
  <c r="BB308" i="3"/>
  <c r="BB312" i="3"/>
  <c r="BB316" i="3"/>
  <c r="BB320" i="3"/>
  <c r="BB324" i="3"/>
  <c r="BB328" i="3"/>
  <c r="BB332" i="3"/>
  <c r="BB336" i="3"/>
  <c r="BB340" i="3"/>
  <c r="BB267" i="3"/>
  <c r="BB271" i="3"/>
  <c r="BB275" i="3"/>
  <c r="BB279" i="3"/>
  <c r="BB283" i="3"/>
  <c r="BB287" i="3"/>
  <c r="BB291" i="3"/>
  <c r="BB295" i="3"/>
  <c r="BB299" i="3"/>
  <c r="BB303" i="3"/>
  <c r="BB307" i="3"/>
  <c r="BB311" i="3"/>
  <c r="BB315" i="3"/>
  <c r="BB319" i="3"/>
  <c r="BB323" i="3"/>
  <c r="BB327" i="3"/>
  <c r="BB331" i="3"/>
  <c r="BB335" i="3"/>
  <c r="BB339" i="3"/>
  <c r="BB343" i="3"/>
  <c r="BA267" i="3"/>
  <c r="BA271" i="3"/>
  <c r="BA275" i="3"/>
  <c r="BA279" i="3"/>
  <c r="BA283" i="3"/>
  <c r="BA287" i="3"/>
  <c r="BA291" i="3"/>
  <c r="BA295" i="3"/>
  <c r="BA299" i="3"/>
  <c r="BA303" i="3"/>
  <c r="BA307" i="3"/>
  <c r="BA311" i="3"/>
  <c r="BA315" i="3"/>
  <c r="BA319" i="3"/>
  <c r="BA323" i="3"/>
  <c r="BA327" i="3"/>
  <c r="BA331" i="3"/>
  <c r="BA335" i="3"/>
  <c r="BA339" i="3"/>
  <c r="BA343" i="3"/>
  <c r="BA347" i="3"/>
  <c r="BA351" i="3"/>
  <c r="BA355" i="3"/>
  <c r="BA359" i="3"/>
  <c r="BA363" i="3"/>
  <c r="BA367" i="3"/>
  <c r="BA371" i="3"/>
  <c r="BA375" i="3"/>
  <c r="BA379" i="3"/>
  <c r="BA383" i="3"/>
  <c r="BA266" i="3"/>
  <c r="BA270" i="3"/>
  <c r="BA274" i="3"/>
  <c r="BA278" i="3"/>
  <c r="BA282" i="3"/>
  <c r="BA286" i="3"/>
  <c r="BA290" i="3"/>
  <c r="BA294" i="3"/>
  <c r="BA298" i="3"/>
  <c r="BA302" i="3"/>
  <c r="BA306" i="3"/>
  <c r="BA310" i="3"/>
  <c r="BA314" i="3"/>
  <c r="BA318" i="3"/>
  <c r="BA322" i="3"/>
  <c r="BA326" i="3"/>
  <c r="BA330" i="3"/>
  <c r="BA334" i="3"/>
  <c r="BA338" i="3"/>
  <c r="BA342" i="3"/>
  <c r="BA346" i="3"/>
  <c r="BA350" i="3"/>
  <c r="BA354" i="3"/>
  <c r="BA358" i="3"/>
  <c r="BA362" i="3"/>
  <c r="BA366" i="3"/>
  <c r="BA370" i="3"/>
  <c r="BA374" i="3"/>
  <c r="BA378" i="3"/>
  <c r="BA382" i="3"/>
  <c r="BA385" i="3"/>
  <c r="BA389" i="3"/>
  <c r="BA393" i="3"/>
  <c r="BD393" i="3" s="1"/>
  <c r="BA397" i="3"/>
  <c r="BD397" i="3" s="1"/>
  <c r="BA401" i="3"/>
  <c r="BD401" i="3" s="1"/>
  <c r="BA405" i="3"/>
  <c r="BD405" i="3" s="1"/>
  <c r="BA409" i="3"/>
  <c r="BD409" i="3" s="1"/>
  <c r="BA413" i="3"/>
  <c r="BD413" i="3" s="1"/>
  <c r="BA417" i="3"/>
  <c r="BD417" i="3" s="1"/>
  <c r="BA388" i="3"/>
  <c r="BA392" i="3"/>
  <c r="BD392" i="3" s="1"/>
  <c r="BA396" i="3"/>
  <c r="BD396" i="3" s="1"/>
  <c r="BA400" i="3"/>
  <c r="BD400" i="3" s="1"/>
  <c r="BA404" i="3"/>
  <c r="BD404" i="3" s="1"/>
  <c r="BA408" i="3"/>
  <c r="BD408" i="3" s="1"/>
  <c r="BA412" i="3"/>
  <c r="BD412" i="3" s="1"/>
  <c r="BA416" i="3"/>
  <c r="BD416" i="3" s="1"/>
  <c r="BA420" i="3"/>
  <c r="BD420" i="3" s="1"/>
  <c r="BA265" i="3"/>
  <c r="BA269" i="3"/>
  <c r="BA273" i="3"/>
  <c r="BA277" i="3"/>
  <c r="BA281" i="3"/>
  <c r="BA285" i="3"/>
  <c r="BA289" i="3"/>
  <c r="BA293" i="3"/>
  <c r="BA297" i="3"/>
  <c r="BA301" i="3"/>
  <c r="BA305" i="3"/>
  <c r="BA309" i="3"/>
  <c r="BA313" i="3"/>
  <c r="BA317" i="3"/>
  <c r="BA321" i="3"/>
  <c r="BA325" i="3"/>
  <c r="BA329" i="3"/>
  <c r="BA333" i="3"/>
  <c r="BA337" i="3"/>
  <c r="BA341" i="3"/>
  <c r="BA345" i="3"/>
  <c r="BA349" i="3"/>
  <c r="BA353" i="3"/>
  <c r="BA357" i="3"/>
  <c r="BA361" i="3"/>
  <c r="BA365" i="3"/>
  <c r="BA369" i="3"/>
  <c r="BA373" i="3"/>
  <c r="BA377" i="3"/>
  <c r="BA381" i="3"/>
  <c r="BA264" i="3"/>
  <c r="BA268" i="3"/>
  <c r="BA272" i="3"/>
  <c r="BA276" i="3"/>
  <c r="BA280" i="3"/>
  <c r="BA284" i="3"/>
  <c r="BA288" i="3"/>
  <c r="BA292" i="3"/>
  <c r="BA296" i="3"/>
  <c r="BA300" i="3"/>
  <c r="BA304" i="3"/>
  <c r="BA308" i="3"/>
  <c r="BA312" i="3"/>
  <c r="BA316" i="3"/>
  <c r="BA320" i="3"/>
  <c r="BA324" i="3"/>
  <c r="BA328" i="3"/>
  <c r="BA332" i="3"/>
  <c r="BA336" i="3"/>
  <c r="BA340" i="3"/>
  <c r="BA344" i="3"/>
  <c r="BA348" i="3"/>
  <c r="BA352" i="3"/>
  <c r="BA356" i="3"/>
  <c r="BA360" i="3"/>
  <c r="BA364" i="3"/>
  <c r="BA368" i="3"/>
  <c r="BA372" i="3"/>
  <c r="BA376" i="3"/>
  <c r="BA380" i="3"/>
  <c r="BA384" i="3"/>
  <c r="BA387" i="3"/>
  <c r="BD387" i="3" s="1"/>
  <c r="BA391" i="3"/>
  <c r="BA395" i="3"/>
  <c r="BD395" i="3" s="1"/>
  <c r="BA399" i="3"/>
  <c r="BA403" i="3"/>
  <c r="BD403" i="3" s="1"/>
  <c r="BA407" i="3"/>
  <c r="BA411" i="3"/>
  <c r="BD411" i="3" s="1"/>
  <c r="BA415" i="3"/>
  <c r="BA419" i="3"/>
  <c r="BD419" i="3" s="1"/>
  <c r="BA386" i="3"/>
  <c r="BD386" i="3" s="1"/>
  <c r="BA390" i="3"/>
  <c r="BA394" i="3"/>
  <c r="BD394" i="3" s="1"/>
  <c r="BA398" i="3"/>
  <c r="BD398" i="3" s="1"/>
  <c r="BA402" i="3"/>
  <c r="BD402" i="3" s="1"/>
  <c r="BA406" i="3"/>
  <c r="BD406" i="3" s="1"/>
  <c r="BA410" i="3"/>
  <c r="BD410" i="3" s="1"/>
  <c r="BA414" i="3"/>
  <c r="BD414" i="3" s="1"/>
  <c r="BA418" i="3"/>
  <c r="BD418" i="3" s="1"/>
  <c r="BA263" i="3"/>
  <c r="BP314" i="3"/>
  <c r="BP318" i="3"/>
  <c r="BP322" i="3"/>
  <c r="BP326" i="3"/>
  <c r="BP330" i="3"/>
  <c r="BP334" i="3"/>
  <c r="BP338" i="3"/>
  <c r="BP342" i="3"/>
  <c r="BP346" i="3"/>
  <c r="BP350" i="3"/>
  <c r="BP354" i="3"/>
  <c r="BP358" i="3"/>
  <c r="BP362" i="3"/>
  <c r="BP366" i="3"/>
  <c r="BP370" i="3"/>
  <c r="BP374" i="3"/>
  <c r="BP378" i="3"/>
  <c r="BP382" i="3"/>
  <c r="BP386" i="3"/>
  <c r="BP390" i="3"/>
  <c r="BP394" i="3"/>
  <c r="BP313" i="3"/>
  <c r="BP317" i="3"/>
  <c r="BP321" i="3"/>
  <c r="BP325" i="3"/>
  <c r="BP329" i="3"/>
  <c r="BP333" i="3"/>
  <c r="BP337" i="3"/>
  <c r="BP341" i="3"/>
  <c r="BP345" i="3"/>
  <c r="BP349" i="3"/>
  <c r="BP353" i="3"/>
  <c r="BP357" i="3"/>
  <c r="BP361" i="3"/>
  <c r="BP365" i="3"/>
  <c r="BP369" i="3"/>
  <c r="BP373" i="3"/>
  <c r="BP377" i="3"/>
  <c r="BP381" i="3"/>
  <c r="BP385" i="3"/>
  <c r="BP389" i="3"/>
  <c r="BP393" i="3"/>
  <c r="BP312" i="3"/>
  <c r="BP316" i="3"/>
  <c r="BP320" i="3"/>
  <c r="BP324" i="3"/>
  <c r="BP328" i="3"/>
  <c r="BP332" i="3"/>
  <c r="BP336" i="3"/>
  <c r="BP340" i="3"/>
  <c r="BP344" i="3"/>
  <c r="BP348" i="3"/>
  <c r="BP352" i="3"/>
  <c r="BP356" i="3"/>
  <c r="BP360" i="3"/>
  <c r="BP364" i="3"/>
  <c r="BP368" i="3"/>
  <c r="BP372" i="3"/>
  <c r="BP376" i="3"/>
  <c r="BP380" i="3"/>
  <c r="BP384" i="3"/>
  <c r="BP388" i="3"/>
  <c r="BP392" i="3"/>
  <c r="BP311" i="3"/>
  <c r="BP315" i="3"/>
  <c r="BP319" i="3"/>
  <c r="BP323" i="3"/>
  <c r="BP327" i="3"/>
  <c r="BP331" i="3"/>
  <c r="BP335" i="3"/>
  <c r="BP339" i="3"/>
  <c r="BP343" i="3"/>
  <c r="BP347" i="3"/>
  <c r="BP351" i="3"/>
  <c r="BP355" i="3"/>
  <c r="BP359" i="3"/>
  <c r="BP363" i="3"/>
  <c r="BP367" i="3"/>
  <c r="BP371" i="3"/>
  <c r="BP375" i="3"/>
  <c r="BP379" i="3"/>
  <c r="BP383" i="3"/>
  <c r="BP387" i="3"/>
  <c r="BP391" i="3"/>
  <c r="BQ267" i="3"/>
  <c r="BQ271" i="3"/>
  <c r="BT271" i="3" s="1"/>
  <c r="BQ275" i="3"/>
  <c r="BQ279" i="3"/>
  <c r="BT279" i="3" s="1"/>
  <c r="BQ264" i="3"/>
  <c r="BQ268" i="3"/>
  <c r="BQ272" i="3"/>
  <c r="BQ276" i="3"/>
  <c r="BQ280" i="3"/>
  <c r="BQ283" i="3"/>
  <c r="BT283" i="3" s="1"/>
  <c r="BQ287" i="3"/>
  <c r="BQ291" i="3"/>
  <c r="BT291" i="3" s="1"/>
  <c r="BQ295" i="3"/>
  <c r="BQ299" i="3"/>
  <c r="BT299" i="3" s="1"/>
  <c r="BQ303" i="3"/>
  <c r="BQ307" i="3"/>
  <c r="BQ311" i="3"/>
  <c r="BQ315" i="3"/>
  <c r="BQ319" i="3"/>
  <c r="BQ323" i="3"/>
  <c r="BQ327" i="3"/>
  <c r="BQ331" i="3"/>
  <c r="BQ335" i="3"/>
  <c r="BQ339" i="3"/>
  <c r="BQ343" i="3"/>
  <c r="BQ347" i="3"/>
  <c r="BQ351" i="3"/>
  <c r="BQ286" i="3"/>
  <c r="BT286" i="3" s="1"/>
  <c r="BQ290" i="3"/>
  <c r="BQ294" i="3"/>
  <c r="BT294" i="3" s="1"/>
  <c r="BQ298" i="3"/>
  <c r="BQ302" i="3"/>
  <c r="BT302" i="3" s="1"/>
  <c r="BQ306" i="3"/>
  <c r="BQ310" i="3"/>
  <c r="BT310" i="3" s="1"/>
  <c r="BQ314" i="3"/>
  <c r="BQ318" i="3"/>
  <c r="BQ322" i="3"/>
  <c r="BQ326" i="3"/>
  <c r="BQ330" i="3"/>
  <c r="BQ334" i="3"/>
  <c r="BQ338" i="3"/>
  <c r="BQ342" i="3"/>
  <c r="BQ346" i="3"/>
  <c r="BQ350" i="3"/>
  <c r="BQ265" i="3"/>
  <c r="BQ269" i="3"/>
  <c r="BT269" i="3" s="1"/>
  <c r="BQ273" i="3"/>
  <c r="BQ277" i="3"/>
  <c r="BT277" i="3" s="1"/>
  <c r="BQ281" i="3"/>
  <c r="BQ266" i="3"/>
  <c r="BT266" i="3" s="1"/>
  <c r="BQ270" i="3"/>
  <c r="BQ274" i="3"/>
  <c r="BT274" i="3" s="1"/>
  <c r="BQ278" i="3"/>
  <c r="BQ282" i="3"/>
  <c r="BT282" i="3" s="1"/>
  <c r="BQ285" i="3"/>
  <c r="BQ289" i="3"/>
  <c r="BQ293" i="3"/>
  <c r="BQ297" i="3"/>
  <c r="BQ301" i="3"/>
  <c r="BQ305" i="3"/>
  <c r="BT305" i="3" s="1"/>
  <c r="BQ309" i="3"/>
  <c r="BT309" i="3" s="1"/>
  <c r="BQ313" i="3"/>
  <c r="BQ317" i="3"/>
  <c r="BQ321" i="3"/>
  <c r="BQ325" i="3"/>
  <c r="BQ329" i="3"/>
  <c r="BQ333" i="3"/>
  <c r="BQ337" i="3"/>
  <c r="BQ341" i="3"/>
  <c r="BQ345" i="3"/>
  <c r="BQ349" i="3"/>
  <c r="BQ284" i="3"/>
  <c r="BQ288" i="3"/>
  <c r="BQ292" i="3"/>
  <c r="BQ296" i="3"/>
  <c r="BQ300" i="3"/>
  <c r="BQ304" i="3"/>
  <c r="BQ308" i="3"/>
  <c r="BQ312" i="3"/>
  <c r="BQ316" i="3"/>
  <c r="BQ320" i="3"/>
  <c r="BQ324" i="3"/>
  <c r="BQ328" i="3"/>
  <c r="BQ332" i="3"/>
  <c r="BQ336" i="3"/>
  <c r="BQ340" i="3"/>
  <c r="BQ344" i="3"/>
  <c r="BQ348" i="3"/>
  <c r="BQ352" i="3"/>
  <c r="BQ263" i="3"/>
  <c r="BD429" i="3"/>
  <c r="BD451" i="3"/>
  <c r="BG504" i="3"/>
  <c r="BH504" i="3"/>
  <c r="BI504" i="3"/>
  <c r="BE504" i="3"/>
  <c r="BF504" i="3"/>
  <c r="BG488" i="3"/>
  <c r="BH488" i="3"/>
  <c r="BI488" i="3"/>
  <c r="BE488" i="3"/>
  <c r="BF488" i="3"/>
  <c r="BD448" i="3"/>
  <c r="BD432" i="3"/>
  <c r="Y39" i="3"/>
  <c r="D13" i="1" s="1"/>
  <c r="Y149" i="3"/>
  <c r="Y215" i="3"/>
  <c r="L14" i="1" s="1"/>
  <c r="CW17" i="3"/>
  <c r="U243" i="3"/>
  <c r="M17" i="1" s="1"/>
  <c r="U208" i="3"/>
  <c r="K17" i="1" s="1"/>
  <c r="U205" i="3"/>
  <c r="K14" i="1" s="1"/>
  <c r="U241" i="3"/>
  <c r="M15" i="1" s="1"/>
  <c r="U242" i="3"/>
  <c r="M16" i="1" s="1"/>
  <c r="U206" i="3"/>
  <c r="K15" i="1" s="1"/>
  <c r="U207" i="3"/>
  <c r="K16" i="1" s="1"/>
  <c r="M13" i="1"/>
  <c r="U136" i="3"/>
  <c r="I15" i="1" s="1"/>
  <c r="U138" i="3"/>
  <c r="I17" i="1" s="1"/>
  <c r="U137" i="3"/>
  <c r="I16" i="1" s="1"/>
  <c r="Y79" i="3"/>
  <c r="F18" i="1" s="1"/>
  <c r="Y114" i="3"/>
  <c r="H18" i="1" s="1"/>
  <c r="L19" i="3"/>
  <c r="N19" i="3"/>
  <c r="T16" i="3"/>
  <c r="Y44" i="3"/>
  <c r="D18" i="1" s="1"/>
  <c r="Y184" i="3"/>
  <c r="J18" i="1" s="1"/>
  <c r="Y219" i="3"/>
  <c r="L18" i="1" s="1"/>
  <c r="L16" i="3"/>
  <c r="L24" i="3"/>
  <c r="N16" i="3"/>
  <c r="P19" i="3"/>
  <c r="DW16" i="3"/>
  <c r="DW17" i="3"/>
  <c r="DW15" i="3"/>
  <c r="DW18" i="3"/>
  <c r="DW19" i="3"/>
  <c r="DW20" i="3"/>
  <c r="P18" i="3"/>
  <c r="Q18" i="3"/>
  <c r="DY16" i="3"/>
  <c r="DY17" i="3"/>
  <c r="DY15" i="3"/>
  <c r="DY18" i="3"/>
  <c r="R18" i="3"/>
  <c r="M17" i="3"/>
  <c r="DT15" i="3"/>
  <c r="DT18" i="3"/>
  <c r="DT19" i="3"/>
  <c r="DT16" i="3"/>
  <c r="DT20" i="3"/>
  <c r="DT21" i="3"/>
  <c r="DT17" i="3"/>
  <c r="DT22" i="3"/>
  <c r="DT23" i="3"/>
  <c r="CX19" i="3"/>
  <c r="CX23" i="3"/>
  <c r="CB17" i="3"/>
  <c r="CB21" i="3"/>
  <c r="CB18" i="3"/>
  <c r="BF18" i="3"/>
  <c r="BF22" i="3"/>
  <c r="AJ18" i="3"/>
  <c r="AJ22" i="3"/>
  <c r="AJ16" i="3"/>
  <c r="CX20" i="3"/>
  <c r="BF16" i="3"/>
  <c r="AJ20" i="3"/>
  <c r="CB22" i="3"/>
  <c r="BF20" i="3"/>
  <c r="CX16" i="3"/>
  <c r="CX18" i="3"/>
  <c r="CX22" i="3"/>
  <c r="CB16" i="3"/>
  <c r="CB20" i="3"/>
  <c r="CX21" i="3"/>
  <c r="CB19" i="3"/>
  <c r="BF19" i="3"/>
  <c r="BF23" i="3"/>
  <c r="AJ21" i="3"/>
  <c r="AJ17" i="3"/>
  <c r="CX17" i="3"/>
  <c r="CB23" i="3"/>
  <c r="BF21" i="3"/>
  <c r="AJ23" i="3"/>
  <c r="BF17" i="3"/>
  <c r="AJ19" i="3"/>
  <c r="Q16" i="3"/>
  <c r="DX15" i="3"/>
  <c r="DX18" i="3"/>
  <c r="DX19" i="3"/>
  <c r="DX16" i="3"/>
  <c r="DX17" i="3"/>
  <c r="DB19" i="3"/>
  <c r="CF17" i="3"/>
  <c r="CF18" i="3"/>
  <c r="BJ18" i="3"/>
  <c r="AN18" i="3"/>
  <c r="AN16" i="3"/>
  <c r="BJ16" i="3"/>
  <c r="AN19" i="3"/>
  <c r="DB18" i="3"/>
  <c r="CF16" i="3"/>
  <c r="DB16" i="3"/>
  <c r="CF19" i="3"/>
  <c r="BJ19" i="3"/>
  <c r="AN17" i="3"/>
  <c r="DB17" i="3"/>
  <c r="BJ17" i="3"/>
  <c r="DQ15" i="3"/>
  <c r="AI18" i="3"/>
  <c r="BE18" i="3"/>
  <c r="AI22" i="3"/>
  <c r="BE23" i="3"/>
  <c r="CA20" i="3"/>
  <c r="CW19" i="3"/>
  <c r="AI24" i="3"/>
  <c r="AI20" i="3"/>
  <c r="BE24" i="3"/>
  <c r="BE20" i="3"/>
  <c r="BE16" i="3"/>
  <c r="CA21" i="3"/>
  <c r="CW23" i="3"/>
  <c r="CW16" i="3"/>
  <c r="CA22" i="3"/>
  <c r="CA18" i="3"/>
  <c r="CW21" i="3"/>
  <c r="AK17" i="3"/>
  <c r="AK21" i="3"/>
  <c r="AK16" i="3"/>
  <c r="BG19" i="3"/>
  <c r="CC21" i="3"/>
  <c r="CY22" i="3"/>
  <c r="AK19" i="3"/>
  <c r="BG20" i="3"/>
  <c r="BG16" i="3"/>
  <c r="CC17" i="3"/>
  <c r="CY18" i="3"/>
  <c r="CC19" i="3"/>
  <c r="CY21" i="3"/>
  <c r="AM18" i="3"/>
  <c r="BI18" i="3"/>
  <c r="CE17" i="3"/>
  <c r="DA19" i="3"/>
  <c r="AM20" i="3"/>
  <c r="BI20" i="3"/>
  <c r="BI16" i="3"/>
  <c r="CE19" i="3"/>
  <c r="DA20" i="3"/>
  <c r="DA16" i="3"/>
  <c r="AO17" i="3"/>
  <c r="AO16" i="3"/>
  <c r="BK18" i="3"/>
  <c r="BK16" i="3"/>
  <c r="DC18" i="3"/>
  <c r="DC17" i="3"/>
  <c r="BM16" i="3"/>
  <c r="L23" i="3"/>
  <c r="DS16" i="3"/>
  <c r="DS17" i="3"/>
  <c r="DS15" i="3"/>
  <c r="DS22" i="3"/>
  <c r="DS23" i="3"/>
  <c r="DS18" i="3"/>
  <c r="DS19" i="3"/>
  <c r="DS20" i="3"/>
  <c r="DS21" i="3"/>
  <c r="DS24" i="3"/>
  <c r="L22" i="3"/>
  <c r="L21" i="3"/>
  <c r="M18" i="3"/>
  <c r="DU16" i="3"/>
  <c r="DU17" i="3"/>
  <c r="DU15" i="3"/>
  <c r="DU18" i="3"/>
  <c r="DU19" i="3"/>
  <c r="DU22" i="3"/>
  <c r="DU20" i="3"/>
  <c r="DU21" i="3"/>
  <c r="N22" i="3"/>
  <c r="N21" i="3"/>
  <c r="P16" i="3"/>
  <c r="P20" i="3"/>
  <c r="R16" i="3"/>
  <c r="EA16" i="3"/>
  <c r="EA15" i="3"/>
  <c r="K22" i="3"/>
  <c r="DR15" i="3"/>
  <c r="DR18" i="3"/>
  <c r="DR19" i="3"/>
  <c r="DR16" i="3"/>
  <c r="DR17" i="3"/>
  <c r="DR20" i="3"/>
  <c r="DR21" i="3"/>
  <c r="DR24" i="3"/>
  <c r="DR25" i="3"/>
  <c r="DR22" i="3"/>
  <c r="DR23" i="3"/>
  <c r="CV19" i="3"/>
  <c r="CV23" i="3"/>
  <c r="BZ17" i="3"/>
  <c r="BZ21" i="3"/>
  <c r="BZ25" i="3"/>
  <c r="CV20" i="3"/>
  <c r="BZ22" i="3"/>
  <c r="BD18" i="3"/>
  <c r="BD22" i="3"/>
  <c r="AH18" i="3"/>
  <c r="AH22" i="3"/>
  <c r="AH17" i="3"/>
  <c r="CV21" i="3"/>
  <c r="BZ18" i="3"/>
  <c r="BD17" i="3"/>
  <c r="BD25" i="3"/>
  <c r="AH24" i="3"/>
  <c r="BD21" i="3"/>
  <c r="AH20" i="3"/>
  <c r="CV16" i="3"/>
  <c r="CV18" i="3"/>
  <c r="CV22" i="3"/>
  <c r="BZ16" i="3"/>
  <c r="BZ20" i="3"/>
  <c r="BZ24" i="3"/>
  <c r="CV17" i="3"/>
  <c r="CV25" i="3"/>
  <c r="BZ23" i="3"/>
  <c r="BD19" i="3"/>
  <c r="BD23" i="3"/>
  <c r="AH21" i="3"/>
  <c r="AH25" i="3"/>
  <c r="AH16" i="3"/>
  <c r="CV24" i="3"/>
  <c r="BZ19" i="3"/>
  <c r="BD20" i="3"/>
  <c r="AH19" i="3"/>
  <c r="BD16" i="3"/>
  <c r="BD24" i="3"/>
  <c r="AH23" i="3"/>
  <c r="O17" i="3"/>
  <c r="DV15" i="3"/>
  <c r="DV18" i="3"/>
  <c r="DV19" i="3"/>
  <c r="DV17" i="3"/>
  <c r="DV20" i="3"/>
  <c r="DV21" i="3"/>
  <c r="DV16" i="3"/>
  <c r="CZ19" i="3"/>
  <c r="CD17" i="3"/>
  <c r="CD21" i="3"/>
  <c r="CZ17" i="3"/>
  <c r="BH18" i="3"/>
  <c r="AL18" i="3"/>
  <c r="AL17" i="3"/>
  <c r="CZ21" i="3"/>
  <c r="BH20" i="3"/>
  <c r="CD18" i="3"/>
  <c r="BH16" i="3"/>
  <c r="AL20" i="3"/>
  <c r="CZ18" i="3"/>
  <c r="CD16" i="3"/>
  <c r="CD20" i="3"/>
  <c r="CZ16" i="3"/>
  <c r="CZ20" i="3"/>
  <c r="BH19" i="3"/>
  <c r="AL21" i="3"/>
  <c r="AL16" i="3"/>
  <c r="BH17" i="3"/>
  <c r="AL19" i="3"/>
  <c r="CD19" i="3"/>
  <c r="BH21" i="3"/>
  <c r="S17" i="3"/>
  <c r="DZ15" i="3"/>
  <c r="DZ17" i="3"/>
  <c r="DZ16" i="3"/>
  <c r="CH16" i="3"/>
  <c r="DD16" i="3"/>
  <c r="AP17" i="3"/>
  <c r="BL17" i="3"/>
  <c r="CH17" i="3"/>
  <c r="DD17" i="3"/>
  <c r="AP16" i="3"/>
  <c r="BL16" i="3"/>
  <c r="AI16" i="3"/>
  <c r="BE19" i="3"/>
  <c r="AI17" i="3"/>
  <c r="AI21" i="3"/>
  <c r="BE22" i="3"/>
  <c r="CA17" i="3"/>
  <c r="CW18" i="3"/>
  <c r="AI23" i="3"/>
  <c r="AI19" i="3"/>
  <c r="BE21" i="3"/>
  <c r="BE17" i="3"/>
  <c r="CA24" i="3"/>
  <c r="CA16" i="3"/>
  <c r="CW22" i="3"/>
  <c r="CA23" i="3"/>
  <c r="CA19" i="3"/>
  <c r="CW24" i="3"/>
  <c r="CW20" i="3"/>
  <c r="AK22" i="3"/>
  <c r="BG22" i="3"/>
  <c r="AK18" i="3"/>
  <c r="BG18" i="3"/>
  <c r="CC16" i="3"/>
  <c r="AK20" i="3"/>
  <c r="BG21" i="3"/>
  <c r="BG17" i="3"/>
  <c r="CC20" i="3"/>
  <c r="CY19" i="3"/>
  <c r="CC22" i="3"/>
  <c r="CC18" i="3"/>
  <c r="CY20" i="3"/>
  <c r="CY16" i="3"/>
  <c r="AM16" i="3"/>
  <c r="BI19" i="3"/>
  <c r="CE20" i="3"/>
  <c r="AM17" i="3"/>
  <c r="DA18" i="3"/>
  <c r="AM19" i="3"/>
  <c r="BI17" i="3"/>
  <c r="CE16" i="3"/>
  <c r="CE18" i="3"/>
  <c r="DA17" i="3"/>
  <c r="CG16" i="3"/>
  <c r="AO18" i="3"/>
  <c r="BK17" i="3"/>
  <c r="CG17" i="3"/>
  <c r="CG18" i="3"/>
  <c r="DC16" i="3"/>
  <c r="AQ16" i="3"/>
  <c r="CI16" i="3"/>
  <c r="K18" i="3"/>
  <c r="K20" i="3"/>
  <c r="K24" i="3"/>
  <c r="K25" i="3"/>
  <c r="K17" i="3"/>
  <c r="M19" i="3"/>
  <c r="M21" i="3"/>
  <c r="M16" i="3"/>
  <c r="M22" i="3"/>
  <c r="O18" i="3"/>
  <c r="O20" i="3"/>
  <c r="O16" i="3"/>
  <c r="Q19" i="3"/>
  <c r="Q17" i="3"/>
  <c r="S16" i="3"/>
  <c r="L17" i="3"/>
  <c r="L18" i="3"/>
  <c r="L20" i="3"/>
  <c r="N17" i="3"/>
  <c r="N18" i="3"/>
  <c r="N20" i="3"/>
  <c r="P17" i="3"/>
  <c r="R17" i="3"/>
  <c r="K19" i="3"/>
  <c r="K21" i="3"/>
  <c r="K23" i="3"/>
  <c r="K16" i="3"/>
  <c r="M20" i="3"/>
  <c r="M23" i="3"/>
  <c r="O19" i="3"/>
  <c r="O21" i="3"/>
  <c r="BD391" i="3" l="1"/>
  <c r="BD505" i="3"/>
  <c r="BG505" i="3" s="1"/>
  <c r="BD499" i="3"/>
  <c r="BE499" i="3" s="1"/>
  <c r="BD438" i="3"/>
  <c r="BD555" i="3"/>
  <c r="BG555" i="3" s="1"/>
  <c r="BD539" i="3"/>
  <c r="BI539" i="3" s="1"/>
  <c r="BD464" i="3"/>
  <c r="BG539" i="3"/>
  <c r="BT304" i="3"/>
  <c r="BT278" i="3"/>
  <c r="BW278" i="3" s="1"/>
  <c r="BT270" i="3"/>
  <c r="BT281" i="3"/>
  <c r="BT273" i="3"/>
  <c r="BT265" i="3"/>
  <c r="BY265" i="3" s="1"/>
  <c r="BT306" i="3"/>
  <c r="BT298" i="3"/>
  <c r="BU298" i="3" s="1"/>
  <c r="BT290" i="3"/>
  <c r="BT303" i="3"/>
  <c r="BV303" i="3" s="1"/>
  <c r="BT295" i="3"/>
  <c r="BT287" i="3"/>
  <c r="BW287" i="3" s="1"/>
  <c r="BT275" i="3"/>
  <c r="BT267" i="3"/>
  <c r="BX267" i="3" s="1"/>
  <c r="BD415" i="3"/>
  <c r="BD407" i="3"/>
  <c r="BD475" i="3"/>
  <c r="BD476" i="3"/>
  <c r="BH476" i="3" s="1"/>
  <c r="BD495" i="3"/>
  <c r="BD524" i="3"/>
  <c r="BD516" i="3"/>
  <c r="BD508" i="3"/>
  <c r="BD500" i="3"/>
  <c r="BD492" i="3"/>
  <c r="BD484" i="3"/>
  <c r="BD525" i="3"/>
  <c r="BD517" i="3"/>
  <c r="BD526" i="3"/>
  <c r="BD518" i="3"/>
  <c r="BD399" i="3"/>
  <c r="BD384" i="3"/>
  <c r="BD376" i="3"/>
  <c r="BD368" i="3"/>
  <c r="BD360" i="3"/>
  <c r="BG360" i="3" s="1"/>
  <c r="BD352" i="3"/>
  <c r="BD377" i="3"/>
  <c r="BD369" i="3"/>
  <c r="BD361" i="3"/>
  <c r="BD353" i="3"/>
  <c r="BD385" i="3"/>
  <c r="BG385" i="3" s="1"/>
  <c r="BD378" i="3"/>
  <c r="BD370" i="3"/>
  <c r="BD362" i="3"/>
  <c r="BD354" i="3"/>
  <c r="AN304" i="3"/>
  <c r="AN296" i="3"/>
  <c r="AS296" i="3" s="1"/>
  <c r="AN288" i="3"/>
  <c r="AN303" i="3"/>
  <c r="AP303" i="3" s="1"/>
  <c r="AN295" i="3"/>
  <c r="AN287" i="3"/>
  <c r="AR287" i="3" s="1"/>
  <c r="AN310" i="3"/>
  <c r="AN302" i="3"/>
  <c r="AO302" i="3" s="1"/>
  <c r="AN294" i="3"/>
  <c r="AN309" i="3"/>
  <c r="AS309" i="3" s="1"/>
  <c r="AN301" i="3"/>
  <c r="AN293" i="3"/>
  <c r="AQ293" i="3" s="1"/>
  <c r="AN285" i="3"/>
  <c r="AN277" i="3"/>
  <c r="AS277" i="3" s="1"/>
  <c r="AN269" i="3"/>
  <c r="AN357" i="3"/>
  <c r="AP357" i="3" s="1"/>
  <c r="AN358" i="3"/>
  <c r="BT418" i="3"/>
  <c r="BY418" i="3" s="1"/>
  <c r="BT410" i="3"/>
  <c r="BT402" i="3"/>
  <c r="BY402" i="3" s="1"/>
  <c r="BD463" i="3"/>
  <c r="BD455" i="3"/>
  <c r="BD447" i="3"/>
  <c r="BD439" i="3"/>
  <c r="BH439" i="3" s="1"/>
  <c r="BD431" i="3"/>
  <c r="BD423" i="3"/>
  <c r="BI423" i="3" s="1"/>
  <c r="BD474" i="3"/>
  <c r="BD473" i="3"/>
  <c r="BD472" i="3"/>
  <c r="BD456" i="3"/>
  <c r="BD440" i="3"/>
  <c r="BD424" i="3"/>
  <c r="BT464" i="3"/>
  <c r="BT456" i="3"/>
  <c r="BT448" i="3"/>
  <c r="BD523" i="3"/>
  <c r="BE523" i="3" s="1"/>
  <c r="BD515" i="3"/>
  <c r="BD483" i="3"/>
  <c r="BF483" i="3" s="1"/>
  <c r="BD480" i="3"/>
  <c r="BE480" i="3" s="1"/>
  <c r="BD489" i="3"/>
  <c r="BI489" i="3" s="1"/>
  <c r="BD522" i="3"/>
  <c r="BD514" i="3"/>
  <c r="BI514" i="3" s="1"/>
  <c r="BD506" i="3"/>
  <c r="BH506" i="3" s="1"/>
  <c r="BD490" i="3"/>
  <c r="AN464" i="3"/>
  <c r="BT512" i="3"/>
  <c r="BX512" i="3" s="1"/>
  <c r="BT504" i="3"/>
  <c r="BT496" i="3"/>
  <c r="BV496" i="3" s="1"/>
  <c r="BT513" i="3"/>
  <c r="BT505" i="3"/>
  <c r="BT497" i="3"/>
  <c r="BT514" i="3"/>
  <c r="BT506" i="3"/>
  <c r="BT498" i="3"/>
  <c r="BT515" i="3"/>
  <c r="BT507" i="3"/>
  <c r="BX507" i="3" s="1"/>
  <c r="BT499" i="3"/>
  <c r="BD550" i="3"/>
  <c r="BE550" i="3" s="1"/>
  <c r="BD542" i="3"/>
  <c r="BD534" i="3"/>
  <c r="BI534" i="3" s="1"/>
  <c r="BD547" i="3"/>
  <c r="BI547" i="3" s="1"/>
  <c r="BD531" i="3"/>
  <c r="AN480" i="3"/>
  <c r="AN472" i="3"/>
  <c r="AS472" i="3" s="1"/>
  <c r="AN511" i="3"/>
  <c r="AN513" i="3"/>
  <c r="AO513" i="3" s="1"/>
  <c r="BE496" i="3"/>
  <c r="BG496" i="3"/>
  <c r="BI496" i="3"/>
  <c r="BF496" i="3"/>
  <c r="BH496" i="3"/>
  <c r="BD462" i="3"/>
  <c r="BE462" i="3" s="1"/>
  <c r="BD446" i="3"/>
  <c r="BD430" i="3"/>
  <c r="BE430" i="3" s="1"/>
  <c r="BD453" i="3"/>
  <c r="BD437" i="3"/>
  <c r="BG437" i="3" s="1"/>
  <c r="BD421" i="3"/>
  <c r="BF539" i="3"/>
  <c r="BE539" i="3"/>
  <c r="BD509" i="3"/>
  <c r="BE509" i="3" s="1"/>
  <c r="BD501" i="3"/>
  <c r="BH501" i="3" s="1"/>
  <c r="BD493" i="3"/>
  <c r="BD485" i="3"/>
  <c r="BI485" i="3" s="1"/>
  <c r="BD510" i="3"/>
  <c r="BD502" i="3"/>
  <c r="BH502" i="3" s="1"/>
  <c r="BD494" i="3"/>
  <c r="BD486" i="3"/>
  <c r="AN465" i="3"/>
  <c r="AN463" i="3"/>
  <c r="AO463" i="3" s="1"/>
  <c r="AN482" i="3"/>
  <c r="AN485" i="3"/>
  <c r="AN477" i="3"/>
  <c r="AN469" i="3"/>
  <c r="AN478" i="3"/>
  <c r="AN470" i="3"/>
  <c r="AN483" i="3"/>
  <c r="AN475" i="3"/>
  <c r="BT550" i="3"/>
  <c r="BT556" i="3"/>
  <c r="BT548" i="3"/>
  <c r="BT555" i="3"/>
  <c r="BT553" i="3"/>
  <c r="BT545" i="3"/>
  <c r="BW545" i="3" s="1"/>
  <c r="BD467" i="3"/>
  <c r="BD435" i="3"/>
  <c r="BG435" i="3" s="1"/>
  <c r="BD389" i="3"/>
  <c r="BG499" i="3"/>
  <c r="BT263" i="3"/>
  <c r="BT308" i="3"/>
  <c r="BT300" i="3"/>
  <c r="BY300" i="3" s="1"/>
  <c r="BT292" i="3"/>
  <c r="BT284" i="3"/>
  <c r="BY284" i="3" s="1"/>
  <c r="BT297" i="3"/>
  <c r="BT289" i="3"/>
  <c r="BW289" i="3" s="1"/>
  <c r="BT307" i="3"/>
  <c r="BT276" i="3"/>
  <c r="BW276" i="3" s="1"/>
  <c r="BT268" i="3"/>
  <c r="BD390" i="3"/>
  <c r="BD380" i="3"/>
  <c r="BD372" i="3"/>
  <c r="BF372" i="3" s="1"/>
  <c r="BD364" i="3"/>
  <c r="BD356" i="3"/>
  <c r="BE356" i="3" s="1"/>
  <c r="BD381" i="3"/>
  <c r="BD373" i="3"/>
  <c r="BH373" i="3" s="1"/>
  <c r="BD365" i="3"/>
  <c r="BD357" i="3"/>
  <c r="BG357" i="3" s="1"/>
  <c r="BD388" i="3"/>
  <c r="BD382" i="3"/>
  <c r="BH382" i="3" s="1"/>
  <c r="BD374" i="3"/>
  <c r="BD366" i="3"/>
  <c r="BG366" i="3" s="1"/>
  <c r="BD383" i="3"/>
  <c r="BD367" i="3"/>
  <c r="BH367" i="3" s="1"/>
  <c r="AN308" i="3"/>
  <c r="AN300" i="3"/>
  <c r="AO300" i="3" s="1"/>
  <c r="AN292" i="3"/>
  <c r="AN307" i="3"/>
  <c r="AS307" i="3" s="1"/>
  <c r="AN299" i="3"/>
  <c r="AN291" i="3"/>
  <c r="AQ291" i="3" s="1"/>
  <c r="AN306" i="3"/>
  <c r="AN298" i="3"/>
  <c r="AO298" i="3" s="1"/>
  <c r="AN290" i="3"/>
  <c r="BT414" i="3"/>
  <c r="BY414" i="3" s="1"/>
  <c r="BT406" i="3"/>
  <c r="BD459" i="3"/>
  <c r="BH459" i="3" s="1"/>
  <c r="BD443" i="3"/>
  <c r="BD427" i="3"/>
  <c r="BG427" i="3" s="1"/>
  <c r="BD468" i="3"/>
  <c r="BD460" i="3"/>
  <c r="BG460" i="3" s="1"/>
  <c r="BD452" i="3"/>
  <c r="BD444" i="3"/>
  <c r="BE444" i="3" s="1"/>
  <c r="BD436" i="3"/>
  <c r="BD428" i="3"/>
  <c r="BI428" i="3" s="1"/>
  <c r="AN415" i="3"/>
  <c r="X314" i="3"/>
  <c r="AC314" i="3" s="1"/>
  <c r="X306" i="3"/>
  <c r="AC306" i="3" s="1"/>
  <c r="BI483" i="3"/>
  <c r="BF480" i="3"/>
  <c r="BE506" i="3"/>
  <c r="BT296" i="3"/>
  <c r="BT288" i="3"/>
  <c r="BT301" i="3"/>
  <c r="BT293" i="3"/>
  <c r="BW293" i="3" s="1"/>
  <c r="BT285" i="3"/>
  <c r="BT280" i="3"/>
  <c r="BV280" i="3" s="1"/>
  <c r="BT272" i="3"/>
  <c r="BT264" i="3"/>
  <c r="BU264" i="3" s="1"/>
  <c r="BD379" i="3"/>
  <c r="BD371" i="3"/>
  <c r="BF371" i="3" s="1"/>
  <c r="BD363" i="3"/>
  <c r="BD355" i="3"/>
  <c r="BI355" i="3" s="1"/>
  <c r="AN280" i="3"/>
  <c r="AN272" i="3"/>
  <c r="AN264" i="3"/>
  <c r="AN279" i="3"/>
  <c r="AS279" i="3" s="1"/>
  <c r="AN271" i="3"/>
  <c r="AN263" i="3"/>
  <c r="BH505" i="3"/>
  <c r="BF505" i="3"/>
  <c r="BD442" i="3"/>
  <c r="BD426" i="3"/>
  <c r="BI426" i="3" s="1"/>
  <c r="BD449" i="3"/>
  <c r="BT554" i="3"/>
  <c r="BW554" i="3" s="1"/>
  <c r="BT546" i="3"/>
  <c r="BT552" i="3"/>
  <c r="BU552" i="3" s="1"/>
  <c r="BT544" i="3"/>
  <c r="BT557" i="3"/>
  <c r="BU557" i="3" s="1"/>
  <c r="BT549" i="3"/>
  <c r="AN417" i="3"/>
  <c r="AN419" i="3"/>
  <c r="AR419" i="3" s="1"/>
  <c r="AN418" i="3"/>
  <c r="X310" i="3"/>
  <c r="AC310" i="3" s="1"/>
  <c r="X302" i="3"/>
  <c r="Z302" i="3" s="1"/>
  <c r="BI531" i="3"/>
  <c r="CE527" i="3"/>
  <c r="CE531" i="3"/>
  <c r="CJ531" i="3" s="1"/>
  <c r="CL531" i="3" s="1"/>
  <c r="CE535" i="3"/>
  <c r="CJ535" i="3" s="1"/>
  <c r="CE539" i="3"/>
  <c r="CJ539" i="3" s="1"/>
  <c r="CE543" i="3"/>
  <c r="CJ543" i="3" s="1"/>
  <c r="CN543" i="3" s="1"/>
  <c r="CE547" i="3"/>
  <c r="CJ547" i="3" s="1"/>
  <c r="CE551" i="3"/>
  <c r="CJ551" i="3" s="1"/>
  <c r="CE555" i="3"/>
  <c r="CJ555" i="3" s="1"/>
  <c r="CE526" i="3"/>
  <c r="CJ526" i="3" s="1"/>
  <c r="CE530" i="3"/>
  <c r="CJ530" i="3" s="1"/>
  <c r="CE534" i="3"/>
  <c r="CJ534" i="3" s="1"/>
  <c r="CL534" i="3" s="1"/>
  <c r="CE538" i="3"/>
  <c r="CJ538" i="3" s="1"/>
  <c r="CE542" i="3"/>
  <c r="CJ542" i="3" s="1"/>
  <c r="CN542" i="3" s="1"/>
  <c r="CE546" i="3"/>
  <c r="CE550" i="3"/>
  <c r="CJ550" i="3" s="1"/>
  <c r="CE554" i="3"/>
  <c r="CJ554" i="3" s="1"/>
  <c r="CE529" i="3"/>
  <c r="CJ529" i="3" s="1"/>
  <c r="CN529" i="3" s="1"/>
  <c r="CE533" i="3"/>
  <c r="CJ533" i="3" s="1"/>
  <c r="CN533" i="3" s="1"/>
  <c r="CE537" i="3"/>
  <c r="CJ537" i="3" s="1"/>
  <c r="CE541" i="3"/>
  <c r="CE545" i="3"/>
  <c r="CE549" i="3"/>
  <c r="CJ549" i="3" s="1"/>
  <c r="CE553" i="3"/>
  <c r="CJ553" i="3" s="1"/>
  <c r="CE557" i="3"/>
  <c r="CE528" i="3"/>
  <c r="CJ528" i="3" s="1"/>
  <c r="CE532" i="3"/>
  <c r="CJ532" i="3" s="1"/>
  <c r="CE536" i="3"/>
  <c r="CJ536" i="3" s="1"/>
  <c r="CE540" i="3"/>
  <c r="CE544" i="3"/>
  <c r="CJ544" i="3" s="1"/>
  <c r="CE548" i="3"/>
  <c r="CJ548" i="3" s="1"/>
  <c r="CE552" i="3"/>
  <c r="CJ552" i="3" s="1"/>
  <c r="CE556" i="3"/>
  <c r="CJ556" i="3" s="1"/>
  <c r="CJ545" i="3"/>
  <c r="CK545" i="3" s="1"/>
  <c r="CJ546" i="3"/>
  <c r="CJ527" i="3"/>
  <c r="CN527" i="3" s="1"/>
  <c r="BY550" i="3"/>
  <c r="BX550" i="3"/>
  <c r="BW550" i="3"/>
  <c r="BX556" i="3"/>
  <c r="BU548" i="3"/>
  <c r="BY548" i="3"/>
  <c r="BX548" i="3"/>
  <c r="BT542" i="3"/>
  <c r="BT534" i="3"/>
  <c r="BT526" i="3"/>
  <c r="BX547" i="3"/>
  <c r="BU547" i="3"/>
  <c r="BW547" i="3"/>
  <c r="BY547" i="3"/>
  <c r="BV547" i="3"/>
  <c r="BT539" i="3"/>
  <c r="BT531" i="3"/>
  <c r="BT523" i="3"/>
  <c r="BT536" i="3"/>
  <c r="BT528" i="3"/>
  <c r="BT520" i="3"/>
  <c r="BU553" i="3"/>
  <c r="BY553" i="3"/>
  <c r="BT537" i="3"/>
  <c r="BT529" i="3"/>
  <c r="BT521" i="3"/>
  <c r="AN526" i="3"/>
  <c r="AN518" i="3"/>
  <c r="AN533" i="3"/>
  <c r="AN525" i="3"/>
  <c r="AN517" i="3"/>
  <c r="AN532" i="3"/>
  <c r="AN524" i="3"/>
  <c r="AN516" i="3"/>
  <c r="AN531" i="3"/>
  <c r="AN523" i="3"/>
  <c r="AN555" i="3"/>
  <c r="AN547" i="3"/>
  <c r="AN539" i="3"/>
  <c r="AN554" i="3"/>
  <c r="AN546" i="3"/>
  <c r="AN538" i="3"/>
  <c r="AN557" i="3"/>
  <c r="AN549" i="3"/>
  <c r="AN541" i="3"/>
  <c r="AN556" i="3"/>
  <c r="AN548" i="3"/>
  <c r="AN540" i="3"/>
  <c r="CJ541" i="3"/>
  <c r="CJ540" i="3"/>
  <c r="CN540" i="3" s="1"/>
  <c r="BY544" i="3"/>
  <c r="BT538" i="3"/>
  <c r="BT530" i="3"/>
  <c r="BT522" i="3"/>
  <c r="BX551" i="3"/>
  <c r="BU551" i="3"/>
  <c r="BW551" i="3"/>
  <c r="BY551" i="3"/>
  <c r="BV551" i="3"/>
  <c r="BT543" i="3"/>
  <c r="BT535" i="3"/>
  <c r="BT527" i="3"/>
  <c r="BT540" i="3"/>
  <c r="BT532" i="3"/>
  <c r="BT524" i="3"/>
  <c r="BY549" i="3"/>
  <c r="BT541" i="3"/>
  <c r="BT533" i="3"/>
  <c r="BT525" i="3"/>
  <c r="AN530" i="3"/>
  <c r="AN522" i="3"/>
  <c r="AN529" i="3"/>
  <c r="AN521" i="3"/>
  <c r="AN528" i="3"/>
  <c r="AN520" i="3"/>
  <c r="AN527" i="3"/>
  <c r="AN519" i="3"/>
  <c r="AN551" i="3"/>
  <c r="AN543" i="3"/>
  <c r="AN535" i="3"/>
  <c r="AN550" i="3"/>
  <c r="AN542" i="3"/>
  <c r="AN534" i="3"/>
  <c r="AN553" i="3"/>
  <c r="AN545" i="3"/>
  <c r="AN537" i="3"/>
  <c r="AN552" i="3"/>
  <c r="AN544" i="3"/>
  <c r="AN536" i="3"/>
  <c r="CJ557" i="3"/>
  <c r="CE264" i="3"/>
  <c r="CJ264" i="3" s="1"/>
  <c r="CE268" i="3"/>
  <c r="CJ268" i="3" s="1"/>
  <c r="CE272" i="3"/>
  <c r="CE267" i="3"/>
  <c r="CE271" i="3"/>
  <c r="CJ271" i="3" s="1"/>
  <c r="CM271" i="3" s="1"/>
  <c r="CE266" i="3"/>
  <c r="CJ266" i="3" s="1"/>
  <c r="CE270" i="3"/>
  <c r="CE265" i="3"/>
  <c r="CJ265" i="3" s="1"/>
  <c r="CE269" i="3"/>
  <c r="CJ269" i="3" s="1"/>
  <c r="CM269" i="3" s="1"/>
  <c r="CE263" i="3"/>
  <c r="CJ263" i="3" s="1"/>
  <c r="CJ270" i="3"/>
  <c r="CJ267" i="3"/>
  <c r="CJ272" i="3"/>
  <c r="R317" i="3"/>
  <c r="R321" i="3"/>
  <c r="X321" i="3" s="1"/>
  <c r="AA321" i="3" s="1"/>
  <c r="R325" i="3"/>
  <c r="X325" i="3" s="1"/>
  <c r="AA325" i="3" s="1"/>
  <c r="R329" i="3"/>
  <c r="X329" i="3" s="1"/>
  <c r="Z329" i="3" s="1"/>
  <c r="R333" i="3"/>
  <c r="X333" i="3" s="1"/>
  <c r="R337" i="3"/>
  <c r="X337" i="3" s="1"/>
  <c r="R320" i="3"/>
  <c r="X320" i="3" s="1"/>
  <c r="AB320" i="3" s="1"/>
  <c r="R324" i="3"/>
  <c r="X324" i="3" s="1"/>
  <c r="AC324" i="3" s="1"/>
  <c r="R328" i="3"/>
  <c r="X328" i="3" s="1"/>
  <c r="R332" i="3"/>
  <c r="X332" i="3" s="1"/>
  <c r="R336" i="3"/>
  <c r="X336" i="3" s="1"/>
  <c r="AA336" i="3" s="1"/>
  <c r="R340" i="3"/>
  <c r="X340" i="3" s="1"/>
  <c r="R319" i="3"/>
  <c r="R323" i="3"/>
  <c r="X323" i="3" s="1"/>
  <c r="AA323" i="3" s="1"/>
  <c r="R327" i="3"/>
  <c r="X327" i="3" s="1"/>
  <c r="AA327" i="3" s="1"/>
  <c r="R331" i="3"/>
  <c r="X331" i="3" s="1"/>
  <c r="R335" i="3"/>
  <c r="X335" i="3" s="1"/>
  <c r="R339" i="3"/>
  <c r="X339" i="3" s="1"/>
  <c r="AC339" i="3" s="1"/>
  <c r="R318" i="3"/>
  <c r="X318" i="3" s="1"/>
  <c r="R322" i="3"/>
  <c r="X322" i="3" s="1"/>
  <c r="R326" i="3"/>
  <c r="X326" i="3" s="1"/>
  <c r="R330" i="3"/>
  <c r="R334" i="3"/>
  <c r="X334" i="3" s="1"/>
  <c r="R338" i="3"/>
  <c r="X338" i="3" s="1"/>
  <c r="AA338" i="3" s="1"/>
  <c r="CE274" i="3"/>
  <c r="CE278" i="3"/>
  <c r="CJ278" i="3" s="1"/>
  <c r="CE282" i="3"/>
  <c r="CJ282" i="3" s="1"/>
  <c r="CE273" i="3"/>
  <c r="CJ273" i="3" s="1"/>
  <c r="CE277" i="3"/>
  <c r="CJ277" i="3" s="1"/>
  <c r="CE281" i="3"/>
  <c r="CJ281" i="3" s="1"/>
  <c r="CE286" i="3"/>
  <c r="CJ286" i="3" s="1"/>
  <c r="CE290" i="3"/>
  <c r="CJ290" i="3" s="1"/>
  <c r="CE294" i="3"/>
  <c r="CJ294" i="3" s="1"/>
  <c r="CE285" i="3"/>
  <c r="CJ285" i="3" s="1"/>
  <c r="CE289" i="3"/>
  <c r="CE293" i="3"/>
  <c r="CJ293" i="3" s="1"/>
  <c r="CN293" i="3" s="1"/>
  <c r="CE276" i="3"/>
  <c r="CE280" i="3"/>
  <c r="CJ280" i="3" s="1"/>
  <c r="CE284" i="3"/>
  <c r="CJ284" i="3" s="1"/>
  <c r="CE275" i="3"/>
  <c r="CJ275" i="3" s="1"/>
  <c r="CE279" i="3"/>
  <c r="CJ279" i="3" s="1"/>
  <c r="CE283" i="3"/>
  <c r="CJ283" i="3" s="1"/>
  <c r="CE288" i="3"/>
  <c r="CJ288" i="3" s="1"/>
  <c r="CE292" i="3"/>
  <c r="CJ292" i="3" s="1"/>
  <c r="CE296" i="3"/>
  <c r="CJ296" i="3" s="1"/>
  <c r="CE287" i="3"/>
  <c r="CJ287" i="3" s="1"/>
  <c r="CE291" i="3"/>
  <c r="CJ291" i="3" s="1"/>
  <c r="CE295" i="3"/>
  <c r="CJ295" i="3" s="1"/>
  <c r="R341" i="3"/>
  <c r="X341" i="3" s="1"/>
  <c r="R345" i="3"/>
  <c r="X345" i="3" s="1"/>
  <c r="AC345" i="3" s="1"/>
  <c r="R349" i="3"/>
  <c r="X349" i="3" s="1"/>
  <c r="R353" i="3"/>
  <c r="X353" i="3" s="1"/>
  <c r="Z353" i="3" s="1"/>
  <c r="R357" i="3"/>
  <c r="X357" i="3" s="1"/>
  <c r="R361" i="3"/>
  <c r="X361" i="3" s="1"/>
  <c r="R344" i="3"/>
  <c r="X344" i="3" s="1"/>
  <c r="R348" i="3"/>
  <c r="R352" i="3"/>
  <c r="X352" i="3" s="1"/>
  <c r="R356" i="3"/>
  <c r="X356" i="3" s="1"/>
  <c r="AB356" i="3" s="1"/>
  <c r="R360" i="3"/>
  <c r="X360" i="3" s="1"/>
  <c r="R364" i="3"/>
  <c r="X364" i="3" s="1"/>
  <c r="AC364" i="3" s="1"/>
  <c r="R343" i="3"/>
  <c r="X343" i="3" s="1"/>
  <c r="R347" i="3"/>
  <c r="X347" i="3" s="1"/>
  <c r="AB347" i="3" s="1"/>
  <c r="R351" i="3"/>
  <c r="X351" i="3" s="1"/>
  <c r="R355" i="3"/>
  <c r="X355" i="3" s="1"/>
  <c r="AA355" i="3" s="1"/>
  <c r="R359" i="3"/>
  <c r="X359" i="3" s="1"/>
  <c r="R363" i="3"/>
  <c r="X363" i="3" s="1"/>
  <c r="Z363" i="3" s="1"/>
  <c r="R342" i="3"/>
  <c r="X342" i="3" s="1"/>
  <c r="R346" i="3"/>
  <c r="X346" i="3" s="1"/>
  <c r="R350" i="3"/>
  <c r="X350" i="3" s="1"/>
  <c r="R354" i="3"/>
  <c r="X354" i="3" s="1"/>
  <c r="AB354" i="3" s="1"/>
  <c r="R358" i="3"/>
  <c r="X358" i="3" s="1"/>
  <c r="R362" i="3"/>
  <c r="X362" i="3" s="1"/>
  <c r="AB362" i="3" s="1"/>
  <c r="CJ289" i="3"/>
  <c r="X348" i="3"/>
  <c r="AA348" i="3" s="1"/>
  <c r="BI490" i="3"/>
  <c r="BG530" i="3"/>
  <c r="BH530" i="3"/>
  <c r="BF532" i="3"/>
  <c r="BG532" i="3"/>
  <c r="BE533" i="3"/>
  <c r="BT468" i="3"/>
  <c r="BW468" i="3" s="1"/>
  <c r="BT460" i="3"/>
  <c r="BT452" i="3"/>
  <c r="BY452" i="3" s="1"/>
  <c r="BT471" i="3"/>
  <c r="BT463" i="3"/>
  <c r="BX463" i="3" s="1"/>
  <c r="BT455" i="3"/>
  <c r="BI508" i="3"/>
  <c r="BI495" i="3"/>
  <c r="BF495" i="3"/>
  <c r="BH495" i="3"/>
  <c r="BE495" i="3"/>
  <c r="BG495" i="3"/>
  <c r="BF492" i="3"/>
  <c r="BI493" i="3"/>
  <c r="BH493" i="3"/>
  <c r="BE549" i="3"/>
  <c r="BG549" i="3"/>
  <c r="BH546" i="3"/>
  <c r="BI546" i="3"/>
  <c r="BG548" i="3"/>
  <c r="BH548" i="3"/>
  <c r="BD375" i="3"/>
  <c r="BD359" i="3"/>
  <c r="BD351" i="3"/>
  <c r="AN284" i="3"/>
  <c r="AN276" i="3"/>
  <c r="AN268" i="3"/>
  <c r="AN283" i="3"/>
  <c r="AN275" i="3"/>
  <c r="AN267" i="3"/>
  <c r="CJ274" i="3"/>
  <c r="CK274" i="3" s="1"/>
  <c r="BT422" i="3"/>
  <c r="BT417" i="3"/>
  <c r="BT409" i="3"/>
  <c r="BT401" i="3"/>
  <c r="BT423" i="3"/>
  <c r="BT415" i="3"/>
  <c r="BT407" i="3"/>
  <c r="BT420" i="3"/>
  <c r="BT412" i="3"/>
  <c r="BT404" i="3"/>
  <c r="BI530" i="3"/>
  <c r="BF533" i="3"/>
  <c r="BH532" i="3"/>
  <c r="BE547" i="3"/>
  <c r="BD507" i="3"/>
  <c r="BD491" i="3"/>
  <c r="BD513" i="3"/>
  <c r="BI513" i="3" s="1"/>
  <c r="BD497" i="3"/>
  <c r="BG497" i="3" s="1"/>
  <c r="BD481" i="3"/>
  <c r="BE481" i="3" s="1"/>
  <c r="BD498" i="3"/>
  <c r="BI498" i="3" s="1"/>
  <c r="BD482" i="3"/>
  <c r="BI482" i="3" s="1"/>
  <c r="AN466" i="3"/>
  <c r="AN481" i="3"/>
  <c r="AO481" i="3" s="1"/>
  <c r="AN473" i="3"/>
  <c r="AN479" i="3"/>
  <c r="AP479" i="3" s="1"/>
  <c r="AN471" i="3"/>
  <c r="BD465" i="3"/>
  <c r="BD433" i="3"/>
  <c r="BD458" i="3"/>
  <c r="BE497" i="3"/>
  <c r="BF482" i="3"/>
  <c r="BD358" i="3"/>
  <c r="AN282" i="3"/>
  <c r="AN274" i="3"/>
  <c r="AN266" i="3"/>
  <c r="AN281" i="3"/>
  <c r="AN273" i="3"/>
  <c r="AN265" i="3"/>
  <c r="CJ276" i="3"/>
  <c r="BT421" i="3"/>
  <c r="BT413" i="3"/>
  <c r="BT405" i="3"/>
  <c r="BT419" i="3"/>
  <c r="BT411" i="3"/>
  <c r="BT403" i="3"/>
  <c r="BT416" i="3"/>
  <c r="BT408" i="3"/>
  <c r="BT400" i="3"/>
  <c r="BD466" i="3"/>
  <c r="BD450" i="3"/>
  <c r="BD434" i="3"/>
  <c r="BD457" i="3"/>
  <c r="BD441" i="3"/>
  <c r="BD425" i="3"/>
  <c r="BE546" i="3"/>
  <c r="BF549" i="3"/>
  <c r="BI548" i="3"/>
  <c r="BH539" i="3"/>
  <c r="BH555" i="3"/>
  <c r="BI555" i="3"/>
  <c r="BT469" i="3"/>
  <c r="BT461" i="3"/>
  <c r="BW461" i="3" s="1"/>
  <c r="BT453" i="3"/>
  <c r="BT470" i="3"/>
  <c r="BV470" i="3" s="1"/>
  <c r="BT462" i="3"/>
  <c r="BT454" i="3"/>
  <c r="BV454" i="3" s="1"/>
  <c r="BE503" i="3"/>
  <c r="BG503" i="3"/>
  <c r="BI503" i="3"/>
  <c r="BF503" i="3"/>
  <c r="BH503" i="3"/>
  <c r="BE487" i="3"/>
  <c r="BG487" i="3"/>
  <c r="BI487" i="3"/>
  <c r="BF487" i="3"/>
  <c r="BH487" i="3"/>
  <c r="BH500" i="3"/>
  <c r="BE500" i="3"/>
  <c r="BG500" i="3"/>
  <c r="BI500" i="3"/>
  <c r="BF500" i="3"/>
  <c r="BH484" i="3"/>
  <c r="BE484" i="3"/>
  <c r="BG484" i="3"/>
  <c r="BI484" i="3"/>
  <c r="BF484" i="3"/>
  <c r="BI494" i="3"/>
  <c r="BE494" i="3"/>
  <c r="BI557" i="3"/>
  <c r="BH557" i="3"/>
  <c r="BG557" i="3"/>
  <c r="BF557" i="3"/>
  <c r="BE557" i="3"/>
  <c r="BI541" i="3"/>
  <c r="BF541" i="3"/>
  <c r="BG541" i="3"/>
  <c r="BH541" i="3"/>
  <c r="BE541" i="3"/>
  <c r="BG554" i="3"/>
  <c r="BF554" i="3"/>
  <c r="BE554" i="3"/>
  <c r="BI554" i="3"/>
  <c r="BH554" i="3"/>
  <c r="BH538" i="3"/>
  <c r="BE538" i="3"/>
  <c r="BF538" i="3"/>
  <c r="BI538" i="3"/>
  <c r="BG538" i="3"/>
  <c r="BH556" i="3"/>
  <c r="BG556" i="3"/>
  <c r="BF556" i="3"/>
  <c r="BE556" i="3"/>
  <c r="BI556" i="3"/>
  <c r="BH540" i="3"/>
  <c r="BG540" i="3"/>
  <c r="BF540" i="3"/>
  <c r="BE540" i="3"/>
  <c r="BI540" i="3"/>
  <c r="CE300" i="3"/>
  <c r="CJ300" i="3" s="1"/>
  <c r="CE304" i="3"/>
  <c r="CE308" i="3"/>
  <c r="CJ308" i="3" s="1"/>
  <c r="CE312" i="3"/>
  <c r="CJ312" i="3" s="1"/>
  <c r="CE316" i="3"/>
  <c r="CE297" i="3"/>
  <c r="CJ297" i="3" s="1"/>
  <c r="CE301" i="3"/>
  <c r="CJ301" i="3" s="1"/>
  <c r="CE305" i="3"/>
  <c r="CE309" i="3"/>
  <c r="CJ309" i="3" s="1"/>
  <c r="CE313" i="3"/>
  <c r="CJ313" i="3" s="1"/>
  <c r="CE317" i="3"/>
  <c r="CJ317" i="3" s="1"/>
  <c r="CE320" i="3"/>
  <c r="CE298" i="3"/>
  <c r="CJ298" i="3" s="1"/>
  <c r="CE302" i="3"/>
  <c r="CJ302" i="3" s="1"/>
  <c r="CE306" i="3"/>
  <c r="CJ306" i="3" s="1"/>
  <c r="CE310" i="3"/>
  <c r="CE314" i="3"/>
  <c r="CJ314" i="3" s="1"/>
  <c r="CE318" i="3"/>
  <c r="CJ318" i="3" s="1"/>
  <c r="CE299" i="3"/>
  <c r="CJ299" i="3" s="1"/>
  <c r="CE303" i="3"/>
  <c r="CJ303" i="3" s="1"/>
  <c r="CL303" i="3" s="1"/>
  <c r="CE307" i="3"/>
  <c r="CE311" i="3"/>
  <c r="CE315" i="3"/>
  <c r="CJ315" i="3" s="1"/>
  <c r="CE319" i="3"/>
  <c r="CJ319" i="3" s="1"/>
  <c r="R365" i="3"/>
  <c r="X365" i="3" s="1"/>
  <c r="R369" i="3"/>
  <c r="X369" i="3" s="1"/>
  <c r="R373" i="3"/>
  <c r="X373" i="3" s="1"/>
  <c r="R377" i="3"/>
  <c r="X377" i="3" s="1"/>
  <c r="R381" i="3"/>
  <c r="R385" i="3"/>
  <c r="X385" i="3" s="1"/>
  <c r="AC385" i="3" s="1"/>
  <c r="R368" i="3"/>
  <c r="X368" i="3" s="1"/>
  <c r="R372" i="3"/>
  <c r="X372" i="3" s="1"/>
  <c r="R376" i="3"/>
  <c r="X376" i="3" s="1"/>
  <c r="R380" i="3"/>
  <c r="X380" i="3" s="1"/>
  <c r="R384" i="3"/>
  <c r="X384" i="3" s="1"/>
  <c r="R388" i="3"/>
  <c r="X388" i="3" s="1"/>
  <c r="R367" i="3"/>
  <c r="X367" i="3" s="1"/>
  <c r="R371" i="3"/>
  <c r="X371" i="3" s="1"/>
  <c r="R375" i="3"/>
  <c r="X375" i="3" s="1"/>
  <c r="R379" i="3"/>
  <c r="X379" i="3" s="1"/>
  <c r="Y379" i="3" s="1"/>
  <c r="R383" i="3"/>
  <c r="X383" i="3" s="1"/>
  <c r="R387" i="3"/>
  <c r="X387" i="3" s="1"/>
  <c r="R366" i="3"/>
  <c r="X366" i="3" s="1"/>
  <c r="R370" i="3"/>
  <c r="X370" i="3" s="1"/>
  <c r="R374" i="3"/>
  <c r="X374" i="3" s="1"/>
  <c r="R378" i="3"/>
  <c r="X378" i="3" s="1"/>
  <c r="AB378" i="3" s="1"/>
  <c r="R382" i="3"/>
  <c r="X382" i="3" s="1"/>
  <c r="R386" i="3"/>
  <c r="X386" i="3" s="1"/>
  <c r="AA386" i="3" s="1"/>
  <c r="X381" i="3"/>
  <c r="Y381" i="3" s="1"/>
  <c r="AN416" i="3"/>
  <c r="AS416" i="3" s="1"/>
  <c r="X313" i="3"/>
  <c r="X305" i="3"/>
  <c r="AB305" i="3" s="1"/>
  <c r="X312" i="3"/>
  <c r="AC312" i="3" s="1"/>
  <c r="X304" i="3"/>
  <c r="BE530" i="3"/>
  <c r="BF530" i="3"/>
  <c r="BF546" i="3"/>
  <c r="BG546" i="3"/>
  <c r="BG533" i="3"/>
  <c r="BH533" i="3"/>
  <c r="BH549" i="3"/>
  <c r="BI549" i="3"/>
  <c r="BI532" i="3"/>
  <c r="BE532" i="3"/>
  <c r="BE548" i="3"/>
  <c r="BF548" i="3"/>
  <c r="BF531" i="3"/>
  <c r="BG547" i="3"/>
  <c r="BH547" i="3"/>
  <c r="BT465" i="3"/>
  <c r="BT457" i="3"/>
  <c r="BT449" i="3"/>
  <c r="BT466" i="3"/>
  <c r="BV466" i="3" s="1"/>
  <c r="BT458" i="3"/>
  <c r="BT450" i="3"/>
  <c r="AN467" i="3"/>
  <c r="AN474" i="3"/>
  <c r="AP474" i="3" s="1"/>
  <c r="BF553" i="3"/>
  <c r="BE553" i="3"/>
  <c r="BI553" i="3"/>
  <c r="BH553" i="3"/>
  <c r="BG553" i="3"/>
  <c r="AY573" i="3"/>
  <c r="BG545" i="3"/>
  <c r="BB573" i="3"/>
  <c r="BF545" i="3"/>
  <c r="BE545" i="3"/>
  <c r="BI545" i="3"/>
  <c r="BH545" i="3"/>
  <c r="BI537" i="3"/>
  <c r="BH537" i="3"/>
  <c r="BG537" i="3"/>
  <c r="BF537" i="3"/>
  <c r="BE537" i="3"/>
  <c r="BE529" i="3"/>
  <c r="BI529" i="3"/>
  <c r="BH529" i="3"/>
  <c r="BG529" i="3"/>
  <c r="BF529" i="3"/>
  <c r="BE542" i="3"/>
  <c r="BI542" i="3"/>
  <c r="BH542" i="3"/>
  <c r="BG542" i="3"/>
  <c r="BF542" i="3"/>
  <c r="BI552" i="3"/>
  <c r="BH552" i="3"/>
  <c r="BG552" i="3"/>
  <c r="BF552" i="3"/>
  <c r="BE552" i="3"/>
  <c r="BH544" i="3"/>
  <c r="BG544" i="3"/>
  <c r="BF544" i="3"/>
  <c r="BE544" i="3"/>
  <c r="BI544" i="3"/>
  <c r="BH536" i="3"/>
  <c r="BG536" i="3"/>
  <c r="BF536" i="3"/>
  <c r="BE536" i="3"/>
  <c r="BI536" i="3"/>
  <c r="BG528" i="3"/>
  <c r="BF528" i="3"/>
  <c r="BE528" i="3"/>
  <c r="BI528" i="3"/>
  <c r="BH528" i="3"/>
  <c r="BF551" i="3"/>
  <c r="BE551" i="3"/>
  <c r="BI551" i="3"/>
  <c r="BH551" i="3"/>
  <c r="BG551" i="3"/>
  <c r="BE543" i="3"/>
  <c r="BI543" i="3"/>
  <c r="BF543" i="3"/>
  <c r="BG543" i="3"/>
  <c r="BH543" i="3"/>
  <c r="BE535" i="3"/>
  <c r="BI535" i="3"/>
  <c r="BH535" i="3"/>
  <c r="BG535" i="3"/>
  <c r="BF535" i="3"/>
  <c r="BX504" i="3"/>
  <c r="BU504" i="3"/>
  <c r="BW504" i="3"/>
  <c r="BY504" i="3"/>
  <c r="BV504" i="3"/>
  <c r="BT488" i="3"/>
  <c r="BT480" i="3"/>
  <c r="BT472" i="3"/>
  <c r="BX513" i="3"/>
  <c r="BU513" i="3"/>
  <c r="BW513" i="3"/>
  <c r="BY513" i="3"/>
  <c r="BV513" i="3"/>
  <c r="BV505" i="3"/>
  <c r="BU497" i="3"/>
  <c r="BW497" i="3"/>
  <c r="BY497" i="3"/>
  <c r="BV497" i="3"/>
  <c r="BX497" i="3"/>
  <c r="BT489" i="3"/>
  <c r="BT481" i="3"/>
  <c r="BT473" i="3"/>
  <c r="BV514" i="3"/>
  <c r="BX506" i="3"/>
  <c r="BU506" i="3"/>
  <c r="BW506" i="3"/>
  <c r="BY506" i="3"/>
  <c r="BV506" i="3"/>
  <c r="BX498" i="3"/>
  <c r="BT490" i="3"/>
  <c r="BT482" i="3"/>
  <c r="BT474" i="3"/>
  <c r="BX515" i="3"/>
  <c r="BU515" i="3"/>
  <c r="BW515" i="3"/>
  <c r="BY515" i="3"/>
  <c r="BV515" i="3"/>
  <c r="BU499" i="3"/>
  <c r="BW499" i="3"/>
  <c r="BY499" i="3"/>
  <c r="BV499" i="3"/>
  <c r="BX499" i="3"/>
  <c r="BT491" i="3"/>
  <c r="BT483" i="3"/>
  <c r="BT475" i="3"/>
  <c r="AS480" i="3"/>
  <c r="AP480" i="3"/>
  <c r="AR480" i="3"/>
  <c r="AO480" i="3"/>
  <c r="AQ480" i="3"/>
  <c r="AQ473" i="3"/>
  <c r="AS473" i="3"/>
  <c r="AR473" i="3"/>
  <c r="AP473" i="3"/>
  <c r="AO473" i="3"/>
  <c r="AP471" i="3"/>
  <c r="AO471" i="3"/>
  <c r="AQ471" i="3"/>
  <c r="AS471" i="3"/>
  <c r="AR471" i="3"/>
  <c r="AQ511" i="3"/>
  <c r="AS511" i="3"/>
  <c r="AP511" i="3"/>
  <c r="AR511" i="3"/>
  <c r="AO511" i="3"/>
  <c r="AN503" i="3"/>
  <c r="AN495" i="3"/>
  <c r="AN487" i="3"/>
  <c r="AN508" i="3"/>
  <c r="AN500" i="3"/>
  <c r="AN492" i="3"/>
  <c r="AQ513" i="3"/>
  <c r="AN505" i="3"/>
  <c r="AN497" i="3"/>
  <c r="AN489" i="3"/>
  <c r="AN510" i="3"/>
  <c r="AN502" i="3"/>
  <c r="AN494" i="3"/>
  <c r="AN486" i="3"/>
  <c r="CM541" i="3"/>
  <c r="CN526" i="3"/>
  <c r="CK531" i="3"/>
  <c r="CK532" i="3"/>
  <c r="CE479" i="3"/>
  <c r="CJ479" i="3" s="1"/>
  <c r="CL479" i="3" s="1"/>
  <c r="CE483" i="3"/>
  <c r="CJ483" i="3" s="1"/>
  <c r="CE487" i="3"/>
  <c r="CJ487" i="3" s="1"/>
  <c r="CK487" i="3" s="1"/>
  <c r="CE491" i="3"/>
  <c r="CJ491" i="3" s="1"/>
  <c r="CE495" i="3"/>
  <c r="CJ495" i="3" s="1"/>
  <c r="CE499" i="3"/>
  <c r="CJ499" i="3" s="1"/>
  <c r="CE503" i="3"/>
  <c r="CJ503" i="3" s="1"/>
  <c r="CE507" i="3"/>
  <c r="CJ507" i="3" s="1"/>
  <c r="CE511" i="3"/>
  <c r="CJ511" i="3" s="1"/>
  <c r="CE515" i="3"/>
  <c r="CJ515" i="3" s="1"/>
  <c r="CE519" i="3"/>
  <c r="CJ519" i="3" s="1"/>
  <c r="CE523" i="3"/>
  <c r="CJ523" i="3" s="1"/>
  <c r="CE478" i="3"/>
  <c r="CJ478" i="3" s="1"/>
  <c r="CE482" i="3"/>
  <c r="CJ482" i="3" s="1"/>
  <c r="CE486" i="3"/>
  <c r="CJ486" i="3" s="1"/>
  <c r="CE490" i="3"/>
  <c r="CJ490" i="3" s="1"/>
  <c r="CE494" i="3"/>
  <c r="CJ494" i="3" s="1"/>
  <c r="CE498" i="3"/>
  <c r="CE502" i="3"/>
  <c r="CJ502" i="3" s="1"/>
  <c r="CE506" i="3"/>
  <c r="CJ506" i="3" s="1"/>
  <c r="CE510" i="3"/>
  <c r="CJ510" i="3" s="1"/>
  <c r="CE514" i="3"/>
  <c r="CJ514" i="3" s="1"/>
  <c r="CE481" i="3"/>
  <c r="CJ481" i="3" s="1"/>
  <c r="CE485" i="3"/>
  <c r="CJ485" i="3" s="1"/>
  <c r="CE489" i="3"/>
  <c r="CJ489" i="3" s="1"/>
  <c r="CE493" i="3"/>
  <c r="CJ493" i="3" s="1"/>
  <c r="CE497" i="3"/>
  <c r="CJ497" i="3" s="1"/>
  <c r="CE501" i="3"/>
  <c r="CJ501" i="3" s="1"/>
  <c r="CE505" i="3"/>
  <c r="CJ505" i="3" s="1"/>
  <c r="CE509" i="3"/>
  <c r="CJ509" i="3" s="1"/>
  <c r="CE513" i="3"/>
  <c r="CJ513" i="3" s="1"/>
  <c r="CE517" i="3"/>
  <c r="CJ517" i="3" s="1"/>
  <c r="CE521" i="3"/>
  <c r="CJ521" i="3" s="1"/>
  <c r="CE525" i="3"/>
  <c r="CJ525" i="3" s="1"/>
  <c r="CE480" i="3"/>
  <c r="CJ480" i="3" s="1"/>
  <c r="CE484" i="3"/>
  <c r="CJ484" i="3" s="1"/>
  <c r="CE488" i="3"/>
  <c r="CJ488" i="3" s="1"/>
  <c r="CE492" i="3"/>
  <c r="CJ492" i="3" s="1"/>
  <c r="CE496" i="3"/>
  <c r="CJ496" i="3" s="1"/>
  <c r="CE500" i="3"/>
  <c r="CJ500" i="3" s="1"/>
  <c r="CE504" i="3"/>
  <c r="CJ504" i="3" s="1"/>
  <c r="CE508" i="3"/>
  <c r="CJ508" i="3" s="1"/>
  <c r="CE512" i="3"/>
  <c r="CJ512" i="3" s="1"/>
  <c r="CE518" i="3"/>
  <c r="CJ518" i="3" s="1"/>
  <c r="CE522" i="3"/>
  <c r="CJ522" i="3" s="1"/>
  <c r="CE516" i="3"/>
  <c r="CJ516" i="3" s="1"/>
  <c r="CE520" i="3"/>
  <c r="CE524" i="3"/>
  <c r="CJ524" i="3" s="1"/>
  <c r="R521" i="3"/>
  <c r="X521" i="3" s="1"/>
  <c r="R525" i="3"/>
  <c r="X525" i="3" s="1"/>
  <c r="R529" i="3"/>
  <c r="X529" i="3" s="1"/>
  <c r="R533" i="3"/>
  <c r="X533" i="3" s="1"/>
  <c r="R537" i="3"/>
  <c r="X537" i="3" s="1"/>
  <c r="R541" i="3"/>
  <c r="X541" i="3" s="1"/>
  <c r="R545" i="3"/>
  <c r="X545" i="3" s="1"/>
  <c r="R549" i="3"/>
  <c r="X549" i="3" s="1"/>
  <c r="R553" i="3"/>
  <c r="X553" i="3" s="1"/>
  <c r="R557" i="3"/>
  <c r="X557" i="3" s="1"/>
  <c r="R518" i="3"/>
  <c r="X518" i="3" s="1"/>
  <c r="R522" i="3"/>
  <c r="X522" i="3" s="1"/>
  <c r="R526" i="3"/>
  <c r="X526" i="3" s="1"/>
  <c r="R530" i="3"/>
  <c r="X530" i="3" s="1"/>
  <c r="R534" i="3"/>
  <c r="X534" i="3" s="1"/>
  <c r="R538" i="3"/>
  <c r="X538" i="3" s="1"/>
  <c r="R542" i="3"/>
  <c r="X542" i="3" s="1"/>
  <c r="R546" i="3"/>
  <c r="X546" i="3" s="1"/>
  <c r="R550" i="3"/>
  <c r="X550" i="3" s="1"/>
  <c r="R554" i="3"/>
  <c r="X554" i="3" s="1"/>
  <c r="R519" i="3"/>
  <c r="X519" i="3" s="1"/>
  <c r="R523" i="3"/>
  <c r="X523" i="3" s="1"/>
  <c r="R527" i="3"/>
  <c r="X527" i="3" s="1"/>
  <c r="R531" i="3"/>
  <c r="X531" i="3" s="1"/>
  <c r="R535" i="3"/>
  <c r="X535" i="3" s="1"/>
  <c r="R539" i="3"/>
  <c r="X539" i="3" s="1"/>
  <c r="R543" i="3"/>
  <c r="X543" i="3" s="1"/>
  <c r="R547" i="3"/>
  <c r="X547" i="3" s="1"/>
  <c r="R551" i="3"/>
  <c r="X551" i="3" s="1"/>
  <c r="R555" i="3"/>
  <c r="X555" i="3" s="1"/>
  <c r="R520" i="3"/>
  <c r="X520" i="3" s="1"/>
  <c r="R524" i="3"/>
  <c r="X524" i="3" s="1"/>
  <c r="R528" i="3"/>
  <c r="X528" i="3" s="1"/>
  <c r="R532" i="3"/>
  <c r="X532" i="3" s="1"/>
  <c r="R536" i="3"/>
  <c r="X536" i="3" s="1"/>
  <c r="R540" i="3"/>
  <c r="X540" i="3" s="1"/>
  <c r="R544" i="3"/>
  <c r="X544" i="3" s="1"/>
  <c r="R548" i="3"/>
  <c r="X548" i="3" s="1"/>
  <c r="R552" i="3"/>
  <c r="X552" i="3" s="1"/>
  <c r="R556" i="3"/>
  <c r="X556" i="3" s="1"/>
  <c r="X319" i="3"/>
  <c r="AA319" i="3" s="1"/>
  <c r="X311" i="3"/>
  <c r="X303" i="3"/>
  <c r="AC303" i="3" s="1"/>
  <c r="CJ498" i="3"/>
  <c r="BY516" i="3"/>
  <c r="BV516" i="3"/>
  <c r="BX516" i="3"/>
  <c r="BU516" i="3"/>
  <c r="BW516" i="3"/>
  <c r="BV508" i="3"/>
  <c r="BU508" i="3"/>
  <c r="BW508" i="3"/>
  <c r="BY508" i="3"/>
  <c r="BX508" i="3"/>
  <c r="BW500" i="3"/>
  <c r="BY500" i="3"/>
  <c r="BV500" i="3"/>
  <c r="BX500" i="3"/>
  <c r="BU500" i="3"/>
  <c r="BT492" i="3"/>
  <c r="BT484" i="3"/>
  <c r="BT476" i="3"/>
  <c r="BX517" i="3"/>
  <c r="BU517" i="3"/>
  <c r="BW517" i="3"/>
  <c r="BY517" i="3"/>
  <c r="BV517" i="3"/>
  <c r="BY509" i="3"/>
  <c r="BV509" i="3"/>
  <c r="BX509" i="3"/>
  <c r="BU509" i="3"/>
  <c r="BW509" i="3"/>
  <c r="BU501" i="3"/>
  <c r="BW501" i="3"/>
  <c r="BY501" i="3"/>
  <c r="BV501" i="3"/>
  <c r="BX501" i="3"/>
  <c r="BT493" i="3"/>
  <c r="BT485" i="3"/>
  <c r="BT477" i="3"/>
  <c r="BY518" i="3"/>
  <c r="BV518" i="3"/>
  <c r="BX518" i="3"/>
  <c r="BU518" i="3"/>
  <c r="BW518" i="3"/>
  <c r="BV510" i="3"/>
  <c r="BU510" i="3"/>
  <c r="BW510" i="3"/>
  <c r="BY510" i="3"/>
  <c r="BX510" i="3"/>
  <c r="BW502" i="3"/>
  <c r="BY502" i="3"/>
  <c r="BV502" i="3"/>
  <c r="BX502" i="3"/>
  <c r="BU502" i="3"/>
  <c r="BT494" i="3"/>
  <c r="BT486" i="3"/>
  <c r="BT478" i="3"/>
  <c r="BX519" i="3"/>
  <c r="BU519" i="3"/>
  <c r="BW519" i="3"/>
  <c r="BY519" i="3"/>
  <c r="BV519" i="3"/>
  <c r="BY511" i="3"/>
  <c r="BU511" i="3"/>
  <c r="BX511" i="3"/>
  <c r="BW511" i="3"/>
  <c r="BV511" i="3"/>
  <c r="BU503" i="3"/>
  <c r="BW503" i="3"/>
  <c r="BY503" i="3"/>
  <c r="BV503" i="3"/>
  <c r="BX503" i="3"/>
  <c r="BT495" i="3"/>
  <c r="BT487" i="3"/>
  <c r="BT479" i="3"/>
  <c r="AO484" i="3"/>
  <c r="AQ484" i="3"/>
  <c r="AS484" i="3"/>
  <c r="AP484" i="3"/>
  <c r="AR484" i="3"/>
  <c r="AQ482" i="3"/>
  <c r="AP482" i="3"/>
  <c r="AS476" i="3"/>
  <c r="AP476" i="3"/>
  <c r="AR476" i="3"/>
  <c r="AO476" i="3"/>
  <c r="AQ476" i="3"/>
  <c r="AO468" i="3"/>
  <c r="AQ468" i="3"/>
  <c r="AS468" i="3"/>
  <c r="AP468" i="3"/>
  <c r="AR468" i="3"/>
  <c r="AS485" i="3"/>
  <c r="AO477" i="3"/>
  <c r="AS477" i="3"/>
  <c r="AP469" i="3"/>
  <c r="AQ478" i="3"/>
  <c r="AP478" i="3"/>
  <c r="AP470" i="3"/>
  <c r="AS483" i="3"/>
  <c r="AR483" i="3"/>
  <c r="AS475" i="3"/>
  <c r="AQ515" i="3"/>
  <c r="AS515" i="3"/>
  <c r="AR515" i="3"/>
  <c r="AP515" i="3"/>
  <c r="AO515" i="3"/>
  <c r="AN507" i="3"/>
  <c r="AN499" i="3"/>
  <c r="AN491" i="3"/>
  <c r="AS512" i="3"/>
  <c r="AP512" i="3"/>
  <c r="AR512" i="3"/>
  <c r="AO512" i="3"/>
  <c r="AQ512" i="3"/>
  <c r="AN504" i="3"/>
  <c r="AN496" i="3"/>
  <c r="AN488" i="3"/>
  <c r="AN509" i="3"/>
  <c r="AN501" i="3"/>
  <c r="AN493" i="3"/>
  <c r="AO514" i="3"/>
  <c r="AQ514" i="3"/>
  <c r="AS514" i="3"/>
  <c r="AP514" i="3"/>
  <c r="AR514" i="3"/>
  <c r="AN506" i="3"/>
  <c r="AN498" i="3"/>
  <c r="AN490" i="3"/>
  <c r="CM529" i="3"/>
  <c r="CK546" i="3"/>
  <c r="CM538" i="3"/>
  <c r="CM543" i="3"/>
  <c r="CM527" i="3"/>
  <c r="CJ520" i="3"/>
  <c r="X330" i="3"/>
  <c r="Z330" i="3" s="1"/>
  <c r="X317" i="3"/>
  <c r="AA317" i="3" s="1"/>
  <c r="X309" i="3"/>
  <c r="AA309" i="3" s="1"/>
  <c r="X316" i="3"/>
  <c r="AC316" i="3" s="1"/>
  <c r="X308" i="3"/>
  <c r="AC308" i="3" s="1"/>
  <c r="BT323" i="3"/>
  <c r="BX323" i="3" s="1"/>
  <c r="BT315" i="3"/>
  <c r="BW315" i="3" s="1"/>
  <c r="BT444" i="3"/>
  <c r="AN457" i="3"/>
  <c r="AN449" i="3"/>
  <c r="AP449" i="3" s="1"/>
  <c r="R471" i="3"/>
  <c r="X471" i="3" s="1"/>
  <c r="R475" i="3"/>
  <c r="X475" i="3" s="1"/>
  <c r="R479" i="3"/>
  <c r="X479" i="3" s="1"/>
  <c r="R483" i="3"/>
  <c r="X483" i="3" s="1"/>
  <c r="R487" i="3"/>
  <c r="X487" i="3" s="1"/>
  <c r="R491" i="3"/>
  <c r="X491" i="3" s="1"/>
  <c r="R495" i="3"/>
  <c r="X495" i="3" s="1"/>
  <c r="R499" i="3"/>
  <c r="X499" i="3" s="1"/>
  <c r="R503" i="3"/>
  <c r="X503" i="3" s="1"/>
  <c r="R507" i="3"/>
  <c r="X507" i="3" s="1"/>
  <c r="R511" i="3"/>
  <c r="X511" i="3" s="1"/>
  <c r="R515" i="3"/>
  <c r="X515" i="3" s="1"/>
  <c r="R472" i="3"/>
  <c r="X472" i="3" s="1"/>
  <c r="R476" i="3"/>
  <c r="X476" i="3" s="1"/>
  <c r="R480" i="3"/>
  <c r="X480" i="3" s="1"/>
  <c r="R484" i="3"/>
  <c r="X484" i="3" s="1"/>
  <c r="R488" i="3"/>
  <c r="X488" i="3" s="1"/>
  <c r="R492" i="3"/>
  <c r="X492" i="3" s="1"/>
  <c r="R496" i="3"/>
  <c r="X496" i="3" s="1"/>
  <c r="R500" i="3"/>
  <c r="X500" i="3" s="1"/>
  <c r="R504" i="3"/>
  <c r="X504" i="3" s="1"/>
  <c r="R508" i="3"/>
  <c r="X508" i="3" s="1"/>
  <c r="R512" i="3"/>
  <c r="X512" i="3" s="1"/>
  <c r="R516" i="3"/>
  <c r="X516" i="3" s="1"/>
  <c r="R473" i="3"/>
  <c r="X473" i="3" s="1"/>
  <c r="R477" i="3"/>
  <c r="X477" i="3" s="1"/>
  <c r="R481" i="3"/>
  <c r="X481" i="3" s="1"/>
  <c r="R485" i="3"/>
  <c r="X485" i="3" s="1"/>
  <c r="R489" i="3"/>
  <c r="X489" i="3" s="1"/>
  <c r="R493" i="3"/>
  <c r="X493" i="3" s="1"/>
  <c r="R497" i="3"/>
  <c r="X497" i="3" s="1"/>
  <c r="R501" i="3"/>
  <c r="X501" i="3" s="1"/>
  <c r="R505" i="3"/>
  <c r="X505" i="3" s="1"/>
  <c r="R509" i="3"/>
  <c r="X509" i="3" s="1"/>
  <c r="R513" i="3"/>
  <c r="X513" i="3" s="1"/>
  <c r="R517" i="3"/>
  <c r="X517" i="3" s="1"/>
  <c r="R470" i="3"/>
  <c r="X470" i="3" s="1"/>
  <c r="R474" i="3"/>
  <c r="X474" i="3" s="1"/>
  <c r="R478" i="3"/>
  <c r="X478" i="3" s="1"/>
  <c r="R482" i="3"/>
  <c r="X482" i="3" s="1"/>
  <c r="R486" i="3"/>
  <c r="X486" i="3" s="1"/>
  <c r="R490" i="3"/>
  <c r="X490" i="3" s="1"/>
  <c r="R494" i="3"/>
  <c r="X494" i="3" s="1"/>
  <c r="R498" i="3"/>
  <c r="X498" i="3" s="1"/>
  <c r="R502" i="3"/>
  <c r="X502" i="3" s="1"/>
  <c r="R506" i="3"/>
  <c r="X506" i="3" s="1"/>
  <c r="R510" i="3"/>
  <c r="X510" i="3" s="1"/>
  <c r="R514" i="3"/>
  <c r="X514" i="3" s="1"/>
  <c r="BG518" i="3"/>
  <c r="BI518" i="3"/>
  <c r="BF518" i="3"/>
  <c r="BH518" i="3"/>
  <c r="BE518" i="3"/>
  <c r="BI521" i="3"/>
  <c r="BF521" i="3"/>
  <c r="BC572" i="3"/>
  <c r="BH521" i="3"/>
  <c r="BE521" i="3"/>
  <c r="BG521" i="3"/>
  <c r="BH512" i="3"/>
  <c r="BE512" i="3"/>
  <c r="BG512" i="3"/>
  <c r="BI512" i="3"/>
  <c r="BF512" i="3"/>
  <c r="BE511" i="3"/>
  <c r="BG511" i="3"/>
  <c r="BI511" i="3"/>
  <c r="BF511" i="3"/>
  <c r="BH511" i="3"/>
  <c r="BI527" i="3"/>
  <c r="BF527" i="3"/>
  <c r="BH527" i="3"/>
  <c r="BE527" i="3"/>
  <c r="BG527" i="3"/>
  <c r="BF522" i="3"/>
  <c r="BH522" i="3"/>
  <c r="BE522" i="3"/>
  <c r="BG522" i="3"/>
  <c r="BI522" i="3"/>
  <c r="BE525" i="3"/>
  <c r="BG524" i="3"/>
  <c r="BE524" i="3"/>
  <c r="BY468" i="3"/>
  <c r="BY460" i="3"/>
  <c r="BW452" i="3"/>
  <c r="BT436" i="3"/>
  <c r="BT428" i="3"/>
  <c r="BY469" i="3"/>
  <c r="BX469" i="3"/>
  <c r="BV461" i="3"/>
  <c r="BX461" i="3"/>
  <c r="BY453" i="3"/>
  <c r="BX453" i="3"/>
  <c r="BT445" i="3"/>
  <c r="BT437" i="3"/>
  <c r="BT429" i="3"/>
  <c r="BW470" i="3"/>
  <c r="BV462" i="3"/>
  <c r="BU462" i="3"/>
  <c r="BW454" i="3"/>
  <c r="BT446" i="3"/>
  <c r="BT438" i="3"/>
  <c r="BT430" i="3"/>
  <c r="BX471" i="3"/>
  <c r="BV463" i="3"/>
  <c r="BV455" i="3"/>
  <c r="BT447" i="3"/>
  <c r="BT439" i="3"/>
  <c r="BT431" i="3"/>
  <c r="AN430" i="3"/>
  <c r="AN422" i="3"/>
  <c r="AN432" i="3"/>
  <c r="AN424" i="3"/>
  <c r="AN431" i="3"/>
  <c r="AN423" i="3"/>
  <c r="AN437" i="3"/>
  <c r="AN429" i="3"/>
  <c r="AN421" i="3"/>
  <c r="AS465" i="3"/>
  <c r="AP465" i="3"/>
  <c r="AQ449" i="3"/>
  <c r="AN441" i="3"/>
  <c r="AN462" i="3"/>
  <c r="AN454" i="3"/>
  <c r="AN446" i="3"/>
  <c r="AN438" i="3"/>
  <c r="AN455" i="3"/>
  <c r="AN447" i="3"/>
  <c r="AN439" i="3"/>
  <c r="AN460" i="3"/>
  <c r="AN452" i="3"/>
  <c r="AN444" i="3"/>
  <c r="CM479" i="3"/>
  <c r="CK498" i="3"/>
  <c r="CK482" i="3"/>
  <c r="CN497" i="3"/>
  <c r="CO492" i="3"/>
  <c r="CE432" i="3"/>
  <c r="CJ432" i="3" s="1"/>
  <c r="CE436" i="3"/>
  <c r="CJ436" i="3" s="1"/>
  <c r="CL436" i="3" s="1"/>
  <c r="CE440" i="3"/>
  <c r="CJ440" i="3" s="1"/>
  <c r="CE444" i="3"/>
  <c r="CJ444" i="3" s="1"/>
  <c r="CE448" i="3"/>
  <c r="CJ448" i="3" s="1"/>
  <c r="CE452" i="3"/>
  <c r="CJ452" i="3" s="1"/>
  <c r="CE431" i="3"/>
  <c r="CJ431" i="3" s="1"/>
  <c r="CE435" i="3"/>
  <c r="CJ435" i="3" s="1"/>
  <c r="CE439" i="3"/>
  <c r="CJ439" i="3" s="1"/>
  <c r="CE443" i="3"/>
  <c r="CE447" i="3"/>
  <c r="CJ447" i="3" s="1"/>
  <c r="CE451" i="3"/>
  <c r="CJ451" i="3" s="1"/>
  <c r="CE455" i="3"/>
  <c r="CJ455" i="3" s="1"/>
  <c r="CE459" i="3"/>
  <c r="CJ459" i="3" s="1"/>
  <c r="CE463" i="3"/>
  <c r="CJ463" i="3" s="1"/>
  <c r="CE467" i="3"/>
  <c r="CJ467" i="3" s="1"/>
  <c r="CE471" i="3"/>
  <c r="CJ471" i="3" s="1"/>
  <c r="CE475" i="3"/>
  <c r="CJ475" i="3" s="1"/>
  <c r="CE456" i="3"/>
  <c r="CJ456" i="3" s="1"/>
  <c r="CE460" i="3"/>
  <c r="CJ460" i="3" s="1"/>
  <c r="CE464" i="3"/>
  <c r="CJ464" i="3" s="1"/>
  <c r="CE468" i="3"/>
  <c r="CJ468" i="3" s="1"/>
  <c r="CE472" i="3"/>
  <c r="CJ472" i="3" s="1"/>
  <c r="CE476" i="3"/>
  <c r="CJ476" i="3" s="1"/>
  <c r="CE430" i="3"/>
  <c r="CJ430" i="3" s="1"/>
  <c r="CE434" i="3"/>
  <c r="CJ434" i="3" s="1"/>
  <c r="CE438" i="3"/>
  <c r="CJ438" i="3" s="1"/>
  <c r="CE442" i="3"/>
  <c r="CJ442" i="3" s="1"/>
  <c r="CE446" i="3"/>
  <c r="CE450" i="3"/>
  <c r="CJ450" i="3" s="1"/>
  <c r="CE454" i="3"/>
  <c r="CJ454" i="3" s="1"/>
  <c r="CE433" i="3"/>
  <c r="CJ433" i="3" s="1"/>
  <c r="CE437" i="3"/>
  <c r="CJ437" i="3" s="1"/>
  <c r="CE441" i="3"/>
  <c r="CJ441" i="3" s="1"/>
  <c r="CE445" i="3"/>
  <c r="CJ445" i="3" s="1"/>
  <c r="CE449" i="3"/>
  <c r="CJ449" i="3" s="1"/>
  <c r="CE453" i="3"/>
  <c r="CJ453" i="3" s="1"/>
  <c r="CE457" i="3"/>
  <c r="CJ457" i="3" s="1"/>
  <c r="CE461" i="3"/>
  <c r="CJ461" i="3" s="1"/>
  <c r="CE465" i="3"/>
  <c r="CJ465" i="3" s="1"/>
  <c r="CE469" i="3"/>
  <c r="CJ469" i="3" s="1"/>
  <c r="CE473" i="3"/>
  <c r="CJ473" i="3" s="1"/>
  <c r="CE477" i="3"/>
  <c r="CJ477" i="3" s="1"/>
  <c r="CE458" i="3"/>
  <c r="CJ458" i="3" s="1"/>
  <c r="CE462" i="3"/>
  <c r="CJ462" i="3" s="1"/>
  <c r="CE466" i="3"/>
  <c r="CJ466" i="3" s="1"/>
  <c r="CE470" i="3"/>
  <c r="CJ470" i="3" s="1"/>
  <c r="CE474" i="3"/>
  <c r="CJ474" i="3" s="1"/>
  <c r="CJ446" i="3"/>
  <c r="CO446" i="3" s="1"/>
  <c r="CJ443" i="3"/>
  <c r="CM443" i="3" s="1"/>
  <c r="X315" i="3"/>
  <c r="AA315" i="3" s="1"/>
  <c r="X307" i="3"/>
  <c r="AA307" i="3" s="1"/>
  <c r="BH510" i="3"/>
  <c r="BG510" i="3"/>
  <c r="BF510" i="3"/>
  <c r="BI526" i="3"/>
  <c r="BF513" i="3"/>
  <c r="BF520" i="3"/>
  <c r="BH520" i="3"/>
  <c r="BE520" i="3"/>
  <c r="BG520" i="3"/>
  <c r="BI520" i="3"/>
  <c r="BI519" i="3"/>
  <c r="BH519" i="3"/>
  <c r="BF519" i="3"/>
  <c r="BE519" i="3"/>
  <c r="BG519" i="3"/>
  <c r="BE517" i="3"/>
  <c r="BG517" i="3"/>
  <c r="BI517" i="3"/>
  <c r="BH517" i="3"/>
  <c r="BF517" i="3"/>
  <c r="BG516" i="3"/>
  <c r="BI516" i="3"/>
  <c r="BF516" i="3"/>
  <c r="BH516" i="3"/>
  <c r="BE516" i="3"/>
  <c r="BI515" i="3"/>
  <c r="BH515" i="3"/>
  <c r="BF515" i="3"/>
  <c r="BE515" i="3"/>
  <c r="BG515" i="3"/>
  <c r="BU464" i="3"/>
  <c r="BW464" i="3"/>
  <c r="BY464" i="3"/>
  <c r="BV464" i="3"/>
  <c r="BX464" i="3"/>
  <c r="BU456" i="3"/>
  <c r="BX448" i="3"/>
  <c r="BU448" i="3"/>
  <c r="BW448" i="3"/>
  <c r="BY448" i="3"/>
  <c r="BV448" i="3"/>
  <c r="BT440" i="3"/>
  <c r="BT432" i="3"/>
  <c r="BT424" i="3"/>
  <c r="BU465" i="3"/>
  <c r="BY465" i="3"/>
  <c r="BY457" i="3"/>
  <c r="BX449" i="3"/>
  <c r="BY449" i="3"/>
  <c r="BT441" i="3"/>
  <c r="BT433" i="3"/>
  <c r="BT425" i="3"/>
  <c r="BY466" i="3"/>
  <c r="BX466" i="3"/>
  <c r="BW466" i="3"/>
  <c r="BU458" i="3"/>
  <c r="BY458" i="3"/>
  <c r="BX458" i="3"/>
  <c r="BY450" i="3"/>
  <c r="BX450" i="3"/>
  <c r="BW450" i="3"/>
  <c r="BT442" i="3"/>
  <c r="BT434" i="3"/>
  <c r="BT426" i="3"/>
  <c r="BW467" i="3"/>
  <c r="BY467" i="3"/>
  <c r="BX467" i="3"/>
  <c r="BV467" i="3"/>
  <c r="BU467" i="3"/>
  <c r="BV459" i="3"/>
  <c r="BU459" i="3"/>
  <c r="BW459" i="3"/>
  <c r="BY459" i="3"/>
  <c r="BX459" i="3"/>
  <c r="BW451" i="3"/>
  <c r="BY451" i="3"/>
  <c r="BV451" i="3"/>
  <c r="BX451" i="3"/>
  <c r="BU451" i="3"/>
  <c r="BT443" i="3"/>
  <c r="BT435" i="3"/>
  <c r="BT427" i="3"/>
  <c r="AN434" i="3"/>
  <c r="AN426" i="3"/>
  <c r="AN436" i="3"/>
  <c r="AN428" i="3"/>
  <c r="AN420" i="3"/>
  <c r="AN435" i="3"/>
  <c r="AN427" i="3"/>
  <c r="AN433" i="3"/>
  <c r="AN425" i="3"/>
  <c r="AN461" i="3"/>
  <c r="AN453" i="3"/>
  <c r="AN445" i="3"/>
  <c r="AS466" i="3"/>
  <c r="AP466" i="3"/>
  <c r="AR466" i="3"/>
  <c r="AO466" i="3"/>
  <c r="AQ466" i="3"/>
  <c r="AN458" i="3"/>
  <c r="AN450" i="3"/>
  <c r="AN442" i="3"/>
  <c r="AO467" i="3"/>
  <c r="AS467" i="3"/>
  <c r="AN459" i="3"/>
  <c r="AN451" i="3"/>
  <c r="AN443" i="3"/>
  <c r="AO464" i="3"/>
  <c r="AQ464" i="3"/>
  <c r="AS464" i="3"/>
  <c r="AP464" i="3"/>
  <c r="AR464" i="3"/>
  <c r="AN456" i="3"/>
  <c r="AN448" i="3"/>
  <c r="AN440" i="3"/>
  <c r="BF364" i="3"/>
  <c r="BG364" i="3"/>
  <c r="BH364" i="3"/>
  <c r="BI364" i="3"/>
  <c r="BE364" i="3"/>
  <c r="BF381" i="3"/>
  <c r="BG381" i="3"/>
  <c r="BH381" i="3"/>
  <c r="BI381" i="3"/>
  <c r="BE381" i="3"/>
  <c r="BH365" i="3"/>
  <c r="BI365" i="3"/>
  <c r="BE365" i="3"/>
  <c r="BF365" i="3"/>
  <c r="BG365" i="3"/>
  <c r="BG420" i="3"/>
  <c r="BH420" i="3"/>
  <c r="BI420" i="3"/>
  <c r="BE420" i="3"/>
  <c r="BF420" i="3"/>
  <c r="BG412" i="3"/>
  <c r="BH412" i="3"/>
  <c r="BI412" i="3"/>
  <c r="BE412" i="3"/>
  <c r="BF412" i="3"/>
  <c r="BG404" i="3"/>
  <c r="BF404" i="3"/>
  <c r="BI404" i="3"/>
  <c r="BE404" i="3"/>
  <c r="BH404" i="3"/>
  <c r="BH396" i="3"/>
  <c r="BI396" i="3"/>
  <c r="BE396" i="3"/>
  <c r="BF396" i="3"/>
  <c r="BG396" i="3"/>
  <c r="BH388" i="3"/>
  <c r="BI388" i="3"/>
  <c r="BE388" i="3"/>
  <c r="BF388" i="3"/>
  <c r="BG388" i="3"/>
  <c r="BG418" i="3"/>
  <c r="BH418" i="3"/>
  <c r="BI418" i="3"/>
  <c r="BE418" i="3"/>
  <c r="BF418" i="3"/>
  <c r="BG410" i="3"/>
  <c r="BF410" i="3"/>
  <c r="BI410" i="3"/>
  <c r="BE410" i="3"/>
  <c r="BH410" i="3"/>
  <c r="BG402" i="3"/>
  <c r="BF402" i="3"/>
  <c r="BI402" i="3"/>
  <c r="BE402" i="3"/>
  <c r="BH402" i="3"/>
  <c r="BH394" i="3"/>
  <c r="BI394" i="3"/>
  <c r="BE394" i="3"/>
  <c r="BF394" i="3"/>
  <c r="BG394" i="3"/>
  <c r="BH386" i="3"/>
  <c r="BI386" i="3"/>
  <c r="BE386" i="3"/>
  <c r="BF386" i="3"/>
  <c r="BG386" i="3"/>
  <c r="BI415" i="3"/>
  <c r="BE415" i="3"/>
  <c r="BF415" i="3"/>
  <c r="BG415" i="3"/>
  <c r="BH415" i="3"/>
  <c r="BE407" i="3"/>
  <c r="BG399" i="3"/>
  <c r="BF399" i="3"/>
  <c r="BF391" i="3"/>
  <c r="BG391" i="3"/>
  <c r="BH391" i="3"/>
  <c r="BI391" i="3"/>
  <c r="BE391" i="3"/>
  <c r="BH384" i="3"/>
  <c r="BI384" i="3"/>
  <c r="BE384" i="3"/>
  <c r="BF384" i="3"/>
  <c r="BG384" i="3"/>
  <c r="BI376" i="3"/>
  <c r="BI417" i="3"/>
  <c r="BE417" i="3"/>
  <c r="BF417" i="3"/>
  <c r="BG417" i="3"/>
  <c r="BH417" i="3"/>
  <c r="BI409" i="3"/>
  <c r="BE409" i="3"/>
  <c r="BF409" i="3"/>
  <c r="BG409" i="3"/>
  <c r="BH409" i="3"/>
  <c r="AZ567" i="3"/>
  <c r="BI401" i="3"/>
  <c r="BE401" i="3"/>
  <c r="BF401" i="3"/>
  <c r="BG401" i="3"/>
  <c r="BH401" i="3"/>
  <c r="BF393" i="3"/>
  <c r="BG393" i="3"/>
  <c r="BH393" i="3"/>
  <c r="BI393" i="3"/>
  <c r="BE393" i="3"/>
  <c r="BG370" i="3"/>
  <c r="BF362" i="3"/>
  <c r="BG362" i="3"/>
  <c r="BH362" i="3"/>
  <c r="BI362" i="3"/>
  <c r="BE362" i="3"/>
  <c r="BI354" i="3"/>
  <c r="BF379" i="3"/>
  <c r="BG379" i="3"/>
  <c r="BH379" i="3"/>
  <c r="BI379" i="3"/>
  <c r="BE379" i="3"/>
  <c r="BH363" i="3"/>
  <c r="BI363" i="3"/>
  <c r="BE363" i="3"/>
  <c r="BF363" i="3"/>
  <c r="BG363" i="3"/>
  <c r="CE323" i="3"/>
  <c r="CJ323" i="3" s="1"/>
  <c r="CE327" i="3"/>
  <c r="CJ327" i="3" s="1"/>
  <c r="CE331" i="3"/>
  <c r="CJ331" i="3" s="1"/>
  <c r="CE335" i="3"/>
  <c r="CJ335" i="3" s="1"/>
  <c r="CE339" i="3"/>
  <c r="CJ339" i="3" s="1"/>
  <c r="CE343" i="3"/>
  <c r="CJ343" i="3" s="1"/>
  <c r="CE347" i="3"/>
  <c r="CJ347" i="3" s="1"/>
  <c r="CE351" i="3"/>
  <c r="CJ351" i="3" s="1"/>
  <c r="CE355" i="3"/>
  <c r="CJ355" i="3" s="1"/>
  <c r="CE359" i="3"/>
  <c r="CJ359" i="3" s="1"/>
  <c r="CE363" i="3"/>
  <c r="CJ363" i="3" s="1"/>
  <c r="CE367" i="3"/>
  <c r="CJ367" i="3" s="1"/>
  <c r="CE371" i="3"/>
  <c r="CJ371" i="3" s="1"/>
  <c r="CE375" i="3"/>
  <c r="CE379" i="3"/>
  <c r="CJ379" i="3" s="1"/>
  <c r="CE383" i="3"/>
  <c r="CJ383" i="3" s="1"/>
  <c r="CE324" i="3"/>
  <c r="CJ324" i="3" s="1"/>
  <c r="CE328" i="3"/>
  <c r="CJ328" i="3" s="1"/>
  <c r="CE332" i="3"/>
  <c r="CJ332" i="3" s="1"/>
  <c r="CE336" i="3"/>
  <c r="CJ336" i="3" s="1"/>
  <c r="CE340" i="3"/>
  <c r="CJ340" i="3" s="1"/>
  <c r="CE344" i="3"/>
  <c r="CJ344" i="3" s="1"/>
  <c r="CE348" i="3"/>
  <c r="CJ348" i="3" s="1"/>
  <c r="CE352" i="3"/>
  <c r="CJ352" i="3" s="1"/>
  <c r="CE356" i="3"/>
  <c r="CJ356" i="3" s="1"/>
  <c r="CE360" i="3"/>
  <c r="CJ360" i="3" s="1"/>
  <c r="CE364" i="3"/>
  <c r="CJ364" i="3" s="1"/>
  <c r="CE368" i="3"/>
  <c r="CJ368" i="3" s="1"/>
  <c r="CE372" i="3"/>
  <c r="CJ372" i="3" s="1"/>
  <c r="CE376" i="3"/>
  <c r="CJ376" i="3" s="1"/>
  <c r="CE380" i="3"/>
  <c r="CJ380" i="3" s="1"/>
  <c r="CE384" i="3"/>
  <c r="CJ384" i="3" s="1"/>
  <c r="CE388" i="3"/>
  <c r="CJ388" i="3" s="1"/>
  <c r="CE392" i="3"/>
  <c r="CJ392" i="3" s="1"/>
  <c r="CE396" i="3"/>
  <c r="CJ396" i="3" s="1"/>
  <c r="CE400" i="3"/>
  <c r="CE404" i="3"/>
  <c r="CE408" i="3"/>
  <c r="CJ408" i="3" s="1"/>
  <c r="CE412" i="3"/>
  <c r="CJ412" i="3" s="1"/>
  <c r="CE416" i="3"/>
  <c r="CJ416" i="3" s="1"/>
  <c r="CE420" i="3"/>
  <c r="CJ420" i="3" s="1"/>
  <c r="CE424" i="3"/>
  <c r="CJ424" i="3" s="1"/>
  <c r="CE428" i="3"/>
  <c r="CJ428" i="3" s="1"/>
  <c r="CE387" i="3"/>
  <c r="CJ387" i="3" s="1"/>
  <c r="CE391" i="3"/>
  <c r="CJ391" i="3" s="1"/>
  <c r="CE395" i="3"/>
  <c r="CJ395" i="3" s="1"/>
  <c r="CE399" i="3"/>
  <c r="CJ399" i="3" s="1"/>
  <c r="CE403" i="3"/>
  <c r="CJ403" i="3" s="1"/>
  <c r="CE407" i="3"/>
  <c r="CJ407" i="3" s="1"/>
  <c r="CE411" i="3"/>
  <c r="CJ411" i="3" s="1"/>
  <c r="CE415" i="3"/>
  <c r="CE419" i="3"/>
  <c r="CJ419" i="3" s="1"/>
  <c r="CE423" i="3"/>
  <c r="CJ423" i="3" s="1"/>
  <c r="CE427" i="3"/>
  <c r="CJ427" i="3" s="1"/>
  <c r="CE321" i="3"/>
  <c r="CJ321" i="3" s="1"/>
  <c r="CE325" i="3"/>
  <c r="CJ325" i="3" s="1"/>
  <c r="CE329" i="3"/>
  <c r="CJ329" i="3" s="1"/>
  <c r="CE333" i="3"/>
  <c r="CJ333" i="3" s="1"/>
  <c r="CE337" i="3"/>
  <c r="CJ337" i="3" s="1"/>
  <c r="CE341" i="3"/>
  <c r="CJ341" i="3" s="1"/>
  <c r="CE345" i="3"/>
  <c r="CJ345" i="3" s="1"/>
  <c r="CE349" i="3"/>
  <c r="CJ349" i="3" s="1"/>
  <c r="CE353" i="3"/>
  <c r="CJ353" i="3" s="1"/>
  <c r="CE357" i="3"/>
  <c r="CJ357" i="3" s="1"/>
  <c r="CE361" i="3"/>
  <c r="CJ361" i="3" s="1"/>
  <c r="CE365" i="3"/>
  <c r="CJ365" i="3" s="1"/>
  <c r="CE369" i="3"/>
  <c r="CJ369" i="3" s="1"/>
  <c r="CE373" i="3"/>
  <c r="CJ373" i="3" s="1"/>
  <c r="CE377" i="3"/>
  <c r="CJ377" i="3" s="1"/>
  <c r="CE381" i="3"/>
  <c r="CJ381" i="3" s="1"/>
  <c r="CE385" i="3"/>
  <c r="CE322" i="3"/>
  <c r="CJ322" i="3" s="1"/>
  <c r="CE326" i="3"/>
  <c r="CJ326" i="3" s="1"/>
  <c r="CE330" i="3"/>
  <c r="CJ330" i="3" s="1"/>
  <c r="CE334" i="3"/>
  <c r="CJ334" i="3" s="1"/>
  <c r="CE338" i="3"/>
  <c r="CJ338" i="3" s="1"/>
  <c r="CE342" i="3"/>
  <c r="CJ342" i="3" s="1"/>
  <c r="CE346" i="3"/>
  <c r="CJ346" i="3" s="1"/>
  <c r="CE350" i="3"/>
  <c r="CJ350" i="3" s="1"/>
  <c r="CE354" i="3"/>
  <c r="CJ354" i="3" s="1"/>
  <c r="CE358" i="3"/>
  <c r="CJ358" i="3" s="1"/>
  <c r="CE362" i="3"/>
  <c r="CJ362" i="3" s="1"/>
  <c r="CE366" i="3"/>
  <c r="CJ366" i="3" s="1"/>
  <c r="CE370" i="3"/>
  <c r="CJ370" i="3" s="1"/>
  <c r="CE374" i="3"/>
  <c r="CJ374" i="3" s="1"/>
  <c r="CE378" i="3"/>
  <c r="CJ378" i="3" s="1"/>
  <c r="CE382" i="3"/>
  <c r="CE386" i="3"/>
  <c r="CJ386" i="3" s="1"/>
  <c r="CE390" i="3"/>
  <c r="CJ390" i="3" s="1"/>
  <c r="CE394" i="3"/>
  <c r="CJ394" i="3" s="1"/>
  <c r="CE398" i="3"/>
  <c r="CJ398" i="3" s="1"/>
  <c r="CE402" i="3"/>
  <c r="CJ402" i="3" s="1"/>
  <c r="CE406" i="3"/>
  <c r="CE410" i="3"/>
  <c r="CE414" i="3"/>
  <c r="CJ414" i="3" s="1"/>
  <c r="CE418" i="3"/>
  <c r="CJ418" i="3" s="1"/>
  <c r="CE422" i="3"/>
  <c r="CJ422" i="3" s="1"/>
  <c r="CE426" i="3"/>
  <c r="CJ426" i="3" s="1"/>
  <c r="CE389" i="3"/>
  <c r="CJ389" i="3" s="1"/>
  <c r="CE393" i="3"/>
  <c r="CJ393" i="3" s="1"/>
  <c r="CE397" i="3"/>
  <c r="CE401" i="3"/>
  <c r="CJ401" i="3" s="1"/>
  <c r="CE405" i="3"/>
  <c r="CJ405" i="3" s="1"/>
  <c r="CE409" i="3"/>
  <c r="CJ409" i="3" s="1"/>
  <c r="CE413" i="3"/>
  <c r="CJ413" i="3" s="1"/>
  <c r="CE417" i="3"/>
  <c r="CJ417" i="3" s="1"/>
  <c r="CE421" i="3"/>
  <c r="CJ421" i="3" s="1"/>
  <c r="CE425" i="3"/>
  <c r="CJ425" i="3" s="1"/>
  <c r="CE429" i="3"/>
  <c r="CJ429" i="3" s="1"/>
  <c r="R389" i="3"/>
  <c r="X389" i="3" s="1"/>
  <c r="R393" i="3"/>
  <c r="X393" i="3" s="1"/>
  <c r="R397" i="3"/>
  <c r="X397" i="3" s="1"/>
  <c r="R401" i="3"/>
  <c r="X401" i="3" s="1"/>
  <c r="R405" i="3"/>
  <c r="X405" i="3" s="1"/>
  <c r="R409" i="3"/>
  <c r="X409" i="3" s="1"/>
  <c r="R413" i="3"/>
  <c r="X413" i="3" s="1"/>
  <c r="R417" i="3"/>
  <c r="X417" i="3" s="1"/>
  <c r="R421" i="3"/>
  <c r="X421" i="3" s="1"/>
  <c r="R425" i="3"/>
  <c r="X425" i="3" s="1"/>
  <c r="R429" i="3"/>
  <c r="X429" i="3" s="1"/>
  <c r="R433" i="3"/>
  <c r="X433" i="3" s="1"/>
  <c r="R437" i="3"/>
  <c r="X437" i="3" s="1"/>
  <c r="R441" i="3"/>
  <c r="X441" i="3" s="1"/>
  <c r="R445" i="3"/>
  <c r="X445" i="3" s="1"/>
  <c r="R449" i="3"/>
  <c r="X449" i="3" s="1"/>
  <c r="R453" i="3"/>
  <c r="X453" i="3" s="1"/>
  <c r="R457" i="3"/>
  <c r="X457" i="3" s="1"/>
  <c r="R461" i="3"/>
  <c r="X461" i="3" s="1"/>
  <c r="R465" i="3"/>
  <c r="X465" i="3" s="1"/>
  <c r="R469" i="3"/>
  <c r="X469" i="3" s="1"/>
  <c r="R390" i="3"/>
  <c r="X390" i="3" s="1"/>
  <c r="R394" i="3"/>
  <c r="X394" i="3" s="1"/>
  <c r="R398" i="3"/>
  <c r="X398" i="3" s="1"/>
  <c r="R402" i="3"/>
  <c r="X402" i="3" s="1"/>
  <c r="R406" i="3"/>
  <c r="X406" i="3" s="1"/>
  <c r="R410" i="3"/>
  <c r="X410" i="3" s="1"/>
  <c r="R414" i="3"/>
  <c r="X414" i="3" s="1"/>
  <c r="R418" i="3"/>
  <c r="X418" i="3" s="1"/>
  <c r="R422" i="3"/>
  <c r="X422" i="3" s="1"/>
  <c r="R426" i="3"/>
  <c r="X426" i="3" s="1"/>
  <c r="R430" i="3"/>
  <c r="X430" i="3" s="1"/>
  <c r="R434" i="3"/>
  <c r="X434" i="3" s="1"/>
  <c r="R438" i="3"/>
  <c r="X438" i="3" s="1"/>
  <c r="R442" i="3"/>
  <c r="X442" i="3" s="1"/>
  <c r="R446" i="3"/>
  <c r="X446" i="3" s="1"/>
  <c r="R450" i="3"/>
  <c r="X450" i="3" s="1"/>
  <c r="R454" i="3"/>
  <c r="X454" i="3" s="1"/>
  <c r="R458" i="3"/>
  <c r="X458" i="3" s="1"/>
  <c r="R462" i="3"/>
  <c r="X462" i="3" s="1"/>
  <c r="R466" i="3"/>
  <c r="X466" i="3" s="1"/>
  <c r="R391" i="3"/>
  <c r="X391" i="3" s="1"/>
  <c r="R395" i="3"/>
  <c r="X395" i="3" s="1"/>
  <c r="R399" i="3"/>
  <c r="X399" i="3" s="1"/>
  <c r="R403" i="3"/>
  <c r="X403" i="3" s="1"/>
  <c r="R407" i="3"/>
  <c r="X407" i="3" s="1"/>
  <c r="R411" i="3"/>
  <c r="X411" i="3" s="1"/>
  <c r="R415" i="3"/>
  <c r="X415" i="3" s="1"/>
  <c r="R419" i="3"/>
  <c r="X419" i="3" s="1"/>
  <c r="R423" i="3"/>
  <c r="X423" i="3" s="1"/>
  <c r="R427" i="3"/>
  <c r="X427" i="3" s="1"/>
  <c r="R431" i="3"/>
  <c r="X431" i="3" s="1"/>
  <c r="R435" i="3"/>
  <c r="X435" i="3" s="1"/>
  <c r="R439" i="3"/>
  <c r="X439" i="3" s="1"/>
  <c r="R443" i="3"/>
  <c r="X443" i="3" s="1"/>
  <c r="R447" i="3"/>
  <c r="X447" i="3" s="1"/>
  <c r="R451" i="3"/>
  <c r="X451" i="3" s="1"/>
  <c r="R455" i="3"/>
  <c r="X455" i="3" s="1"/>
  <c r="R459" i="3"/>
  <c r="X459" i="3" s="1"/>
  <c r="R463" i="3"/>
  <c r="X463" i="3" s="1"/>
  <c r="R467" i="3"/>
  <c r="X467" i="3" s="1"/>
  <c r="R392" i="3"/>
  <c r="X392" i="3" s="1"/>
  <c r="R396" i="3"/>
  <c r="X396" i="3" s="1"/>
  <c r="R400" i="3"/>
  <c r="X400" i="3" s="1"/>
  <c r="R404" i="3"/>
  <c r="X404" i="3" s="1"/>
  <c r="R408" i="3"/>
  <c r="X408" i="3" s="1"/>
  <c r="R412" i="3"/>
  <c r="X412" i="3" s="1"/>
  <c r="R416" i="3"/>
  <c r="X416" i="3" s="1"/>
  <c r="R420" i="3"/>
  <c r="X420" i="3" s="1"/>
  <c r="R424" i="3"/>
  <c r="X424" i="3" s="1"/>
  <c r="R428" i="3"/>
  <c r="X428" i="3" s="1"/>
  <c r="R432" i="3"/>
  <c r="X432" i="3" s="1"/>
  <c r="R436" i="3"/>
  <c r="X436" i="3" s="1"/>
  <c r="R440" i="3"/>
  <c r="X440" i="3" s="1"/>
  <c r="R444" i="3"/>
  <c r="X444" i="3" s="1"/>
  <c r="R448" i="3"/>
  <c r="X448" i="3" s="1"/>
  <c r="R452" i="3"/>
  <c r="X452" i="3" s="1"/>
  <c r="R456" i="3"/>
  <c r="X456" i="3" s="1"/>
  <c r="R460" i="3"/>
  <c r="X460" i="3" s="1"/>
  <c r="R464" i="3"/>
  <c r="X464" i="3" s="1"/>
  <c r="R468" i="3"/>
  <c r="X468" i="3" s="1"/>
  <c r="BE361" i="3"/>
  <c r="BH352" i="3"/>
  <c r="BI352" i="3"/>
  <c r="BE352" i="3"/>
  <c r="BF352" i="3"/>
  <c r="BG352" i="3"/>
  <c r="BF368" i="3"/>
  <c r="BG368" i="3"/>
  <c r="BH368" i="3"/>
  <c r="BI368" i="3"/>
  <c r="BE368" i="3"/>
  <c r="BH359" i="3"/>
  <c r="BI359" i="3"/>
  <c r="BE359" i="3"/>
  <c r="BF359" i="3"/>
  <c r="BG359" i="3"/>
  <c r="BF358" i="3"/>
  <c r="BG358" i="3"/>
  <c r="BH358" i="3"/>
  <c r="BI358" i="3"/>
  <c r="BE358" i="3"/>
  <c r="BF374" i="3"/>
  <c r="BG374" i="3"/>
  <c r="BH374" i="3"/>
  <c r="BI374" i="3"/>
  <c r="BE374" i="3"/>
  <c r="BF377" i="3"/>
  <c r="BE377" i="3"/>
  <c r="BH392" i="3"/>
  <c r="BI392" i="3"/>
  <c r="BE392" i="3"/>
  <c r="BF392" i="3"/>
  <c r="BG392" i="3"/>
  <c r="BG408" i="3"/>
  <c r="BF408" i="3"/>
  <c r="BI408" i="3"/>
  <c r="BE408" i="3"/>
  <c r="BH408" i="3"/>
  <c r="BE424" i="3"/>
  <c r="BI440" i="3"/>
  <c r="BE440" i="3"/>
  <c r="BF440" i="3"/>
  <c r="BG440" i="3"/>
  <c r="BH440" i="3"/>
  <c r="BH456" i="3"/>
  <c r="BG472" i="3"/>
  <c r="BH472" i="3"/>
  <c r="BI472" i="3"/>
  <c r="BE472" i="3"/>
  <c r="BF472" i="3"/>
  <c r="BF395" i="3"/>
  <c r="BG395" i="3"/>
  <c r="BH395" i="3"/>
  <c r="BI395" i="3"/>
  <c r="BE395" i="3"/>
  <c r="BI411" i="3"/>
  <c r="BE411" i="3"/>
  <c r="BF411" i="3"/>
  <c r="BG411" i="3"/>
  <c r="BH411" i="3"/>
  <c r="BG443" i="3"/>
  <c r="BH443" i="3"/>
  <c r="BI443" i="3"/>
  <c r="BE443" i="3"/>
  <c r="BF443" i="3"/>
  <c r="BI475" i="3"/>
  <c r="BE475" i="3"/>
  <c r="BF475" i="3"/>
  <c r="BG475" i="3"/>
  <c r="BH475" i="3"/>
  <c r="BI375" i="3"/>
  <c r="BF375" i="3"/>
  <c r="BG375" i="3"/>
  <c r="BF390" i="3"/>
  <c r="BG406" i="3"/>
  <c r="BF406" i="3"/>
  <c r="BI406" i="3"/>
  <c r="BE406" i="3"/>
  <c r="BH406" i="3"/>
  <c r="BG422" i="3"/>
  <c r="BH422" i="3"/>
  <c r="BI422" i="3"/>
  <c r="BE422" i="3"/>
  <c r="BF422" i="3"/>
  <c r="BI438" i="3"/>
  <c r="BE438" i="3"/>
  <c r="BF438" i="3"/>
  <c r="BG438" i="3"/>
  <c r="BH438" i="3"/>
  <c r="BG454" i="3"/>
  <c r="BH454" i="3"/>
  <c r="BI454" i="3"/>
  <c r="BE454" i="3"/>
  <c r="BF454" i="3"/>
  <c r="BG470" i="3"/>
  <c r="BH470" i="3"/>
  <c r="BI470" i="3"/>
  <c r="BE470" i="3"/>
  <c r="BF470" i="3"/>
  <c r="BG397" i="3"/>
  <c r="BH397" i="3"/>
  <c r="BI397" i="3"/>
  <c r="BE397" i="3"/>
  <c r="BF397" i="3"/>
  <c r="BI413" i="3"/>
  <c r="BE413" i="3"/>
  <c r="BF413" i="3"/>
  <c r="BG413" i="3"/>
  <c r="BH413" i="3"/>
  <c r="BG429" i="3"/>
  <c r="BH429" i="3"/>
  <c r="BI429" i="3"/>
  <c r="BE429" i="3"/>
  <c r="BF429" i="3"/>
  <c r="BG445" i="3"/>
  <c r="BH445" i="3"/>
  <c r="BI445" i="3"/>
  <c r="BE445" i="3"/>
  <c r="BF445" i="3"/>
  <c r="BI461" i="3"/>
  <c r="BE461" i="3"/>
  <c r="BF461" i="3"/>
  <c r="BG461" i="3"/>
  <c r="BH461" i="3"/>
  <c r="BI477" i="3"/>
  <c r="BE477" i="3"/>
  <c r="BF477" i="3"/>
  <c r="BG477" i="3"/>
  <c r="BH477" i="3"/>
  <c r="BY304" i="3"/>
  <c r="BU304" i="3"/>
  <c r="BV304" i="3"/>
  <c r="BW304" i="3"/>
  <c r="BX304" i="3"/>
  <c r="BY296" i="3"/>
  <c r="BU296" i="3"/>
  <c r="BV296" i="3"/>
  <c r="BW296" i="3"/>
  <c r="BX296" i="3"/>
  <c r="BY288" i="3"/>
  <c r="BW309" i="3"/>
  <c r="BX309" i="3"/>
  <c r="BY309" i="3"/>
  <c r="BU309" i="3"/>
  <c r="BV309" i="3"/>
  <c r="BW301" i="3"/>
  <c r="BV301" i="3"/>
  <c r="BY301" i="3"/>
  <c r="BU301" i="3"/>
  <c r="BX301" i="3"/>
  <c r="BX293" i="3"/>
  <c r="BV285" i="3"/>
  <c r="BW285" i="3"/>
  <c r="BX285" i="3"/>
  <c r="BY285" i="3"/>
  <c r="BU285" i="3"/>
  <c r="BV278" i="3"/>
  <c r="BX278" i="3"/>
  <c r="BU278" i="3"/>
  <c r="BV270" i="3"/>
  <c r="BW270" i="3"/>
  <c r="BX270" i="3"/>
  <c r="BY270" i="3"/>
  <c r="BU270" i="3"/>
  <c r="BQ562" i="3"/>
  <c r="BX281" i="3"/>
  <c r="BU281" i="3"/>
  <c r="BW281" i="3"/>
  <c r="BX273" i="3"/>
  <c r="BY273" i="3"/>
  <c r="BU273" i="3"/>
  <c r="BV273" i="3"/>
  <c r="BW273" i="3"/>
  <c r="BX265" i="3"/>
  <c r="BU265" i="3"/>
  <c r="BW265" i="3"/>
  <c r="BW306" i="3"/>
  <c r="BX306" i="3"/>
  <c r="BY306" i="3"/>
  <c r="BU306" i="3"/>
  <c r="BV306" i="3"/>
  <c r="BY298" i="3"/>
  <c r="BV298" i="3"/>
  <c r="BX298" i="3"/>
  <c r="BY290" i="3"/>
  <c r="BV290" i="3"/>
  <c r="BU290" i="3"/>
  <c r="BX290" i="3"/>
  <c r="BW290" i="3"/>
  <c r="BW303" i="3"/>
  <c r="BY303" i="3"/>
  <c r="BX303" i="3"/>
  <c r="BW295" i="3"/>
  <c r="BV295" i="3"/>
  <c r="BY295" i="3"/>
  <c r="BU295" i="3"/>
  <c r="BX295" i="3"/>
  <c r="BV287" i="3"/>
  <c r="BX287" i="3"/>
  <c r="BU287" i="3"/>
  <c r="BU280" i="3"/>
  <c r="BV272" i="3"/>
  <c r="BW272" i="3"/>
  <c r="BX272" i="3"/>
  <c r="BY272" i="3"/>
  <c r="BU272" i="3"/>
  <c r="BV264" i="3"/>
  <c r="BX275" i="3"/>
  <c r="BY275" i="3"/>
  <c r="BU275" i="3"/>
  <c r="BV275" i="3"/>
  <c r="BW275" i="3"/>
  <c r="BY267" i="3"/>
  <c r="BV267" i="3"/>
  <c r="BY323" i="3"/>
  <c r="BT320" i="3"/>
  <c r="BT312" i="3"/>
  <c r="BT325" i="3"/>
  <c r="BT317" i="3"/>
  <c r="BT322" i="3"/>
  <c r="BT314" i="3"/>
  <c r="AS304" i="3"/>
  <c r="AO304" i="3"/>
  <c r="AP304" i="3"/>
  <c r="AQ304" i="3"/>
  <c r="AR304" i="3"/>
  <c r="AO296" i="3"/>
  <c r="AQ296" i="3"/>
  <c r="AS288" i="3"/>
  <c r="AO288" i="3"/>
  <c r="AP288" i="3"/>
  <c r="AQ288" i="3"/>
  <c r="AR288" i="3"/>
  <c r="AQ280" i="3"/>
  <c r="AR280" i="3"/>
  <c r="AS280" i="3"/>
  <c r="AO280" i="3"/>
  <c r="AP280" i="3"/>
  <c r="AR272" i="3"/>
  <c r="AQ264" i="3"/>
  <c r="AR264" i="3"/>
  <c r="AS264" i="3"/>
  <c r="AO264" i="3"/>
  <c r="AP264" i="3"/>
  <c r="AQ303" i="3"/>
  <c r="AS303" i="3"/>
  <c r="AR303" i="3"/>
  <c r="AQ295" i="3"/>
  <c r="AP295" i="3"/>
  <c r="AS295" i="3"/>
  <c r="AO295" i="3"/>
  <c r="AR295" i="3"/>
  <c r="AQ287" i="3"/>
  <c r="AS287" i="3"/>
  <c r="AP287" i="3"/>
  <c r="AR279" i="3"/>
  <c r="AS271" i="3"/>
  <c r="AO271" i="3"/>
  <c r="AP271" i="3"/>
  <c r="AQ271" i="3"/>
  <c r="AR271" i="3"/>
  <c r="AK561" i="3"/>
  <c r="AQ263" i="3"/>
  <c r="AQ310" i="3"/>
  <c r="AR310" i="3"/>
  <c r="AS310" i="3"/>
  <c r="AO310" i="3"/>
  <c r="AP310" i="3"/>
  <c r="AS302" i="3"/>
  <c r="AP302" i="3"/>
  <c r="AR302" i="3"/>
  <c r="AS294" i="3"/>
  <c r="AO294" i="3"/>
  <c r="AP294" i="3"/>
  <c r="AQ294" i="3"/>
  <c r="AR294" i="3"/>
  <c r="AS286" i="3"/>
  <c r="AO286" i="3"/>
  <c r="AP286" i="3"/>
  <c r="AQ286" i="3"/>
  <c r="AR286" i="3"/>
  <c r="AQ278" i="3"/>
  <c r="AR278" i="3"/>
  <c r="AS278" i="3"/>
  <c r="AO278" i="3"/>
  <c r="AP278" i="3"/>
  <c r="AQ270" i="3"/>
  <c r="AR270" i="3"/>
  <c r="AS270" i="3"/>
  <c r="AO270" i="3"/>
  <c r="AP270" i="3"/>
  <c r="AO309" i="3"/>
  <c r="AQ309" i="3"/>
  <c r="AQ301" i="3"/>
  <c r="AP301" i="3"/>
  <c r="AS301" i="3"/>
  <c r="AO301" i="3"/>
  <c r="AR301" i="3"/>
  <c r="AP293" i="3"/>
  <c r="AO293" i="3"/>
  <c r="AQ285" i="3"/>
  <c r="AR285" i="3"/>
  <c r="AS285" i="3"/>
  <c r="AO285" i="3"/>
  <c r="AP285" i="3"/>
  <c r="AO277" i="3"/>
  <c r="AQ277" i="3"/>
  <c r="AS269" i="3"/>
  <c r="AO269" i="3"/>
  <c r="AP269" i="3"/>
  <c r="AQ269" i="3"/>
  <c r="AR269" i="3"/>
  <c r="AN355" i="3"/>
  <c r="AN356" i="3"/>
  <c r="AN347" i="3"/>
  <c r="AN339" i="3"/>
  <c r="AN331" i="3"/>
  <c r="AN323" i="3"/>
  <c r="AN315" i="3"/>
  <c r="AN350" i="3"/>
  <c r="AN342" i="3"/>
  <c r="AN334" i="3"/>
  <c r="AN326" i="3"/>
  <c r="AN318" i="3"/>
  <c r="AQ357" i="3"/>
  <c r="AS357" i="3"/>
  <c r="AR358" i="3"/>
  <c r="AS358" i="3"/>
  <c r="AO358" i="3"/>
  <c r="AP358" i="3"/>
  <c r="AQ358" i="3"/>
  <c r="AN349" i="3"/>
  <c r="AN341" i="3"/>
  <c r="AN333" i="3"/>
  <c r="AN325" i="3"/>
  <c r="AN317" i="3"/>
  <c r="AN348" i="3"/>
  <c r="AN340" i="3"/>
  <c r="AN332" i="3"/>
  <c r="AN324" i="3"/>
  <c r="AN316" i="3"/>
  <c r="CK295" i="3"/>
  <c r="CO287" i="3"/>
  <c r="CN287" i="3"/>
  <c r="CK290" i="3"/>
  <c r="CN273" i="3"/>
  <c r="CO278" i="3"/>
  <c r="CN278" i="3"/>
  <c r="CM270" i="3"/>
  <c r="CO289" i="3"/>
  <c r="CK289" i="3"/>
  <c r="CL289" i="3"/>
  <c r="CM289" i="3"/>
  <c r="CN289" i="3"/>
  <c r="CO292" i="3"/>
  <c r="CK283" i="3"/>
  <c r="CM267" i="3"/>
  <c r="CN267" i="3"/>
  <c r="CO267" i="3"/>
  <c r="CK267" i="3"/>
  <c r="CL267" i="3"/>
  <c r="CO280" i="3"/>
  <c r="CN280" i="3"/>
  <c r="CM272" i="3"/>
  <c r="CJ311" i="3"/>
  <c r="CJ316" i="3"/>
  <c r="AC381" i="3"/>
  <c r="AB381" i="3"/>
  <c r="Z381" i="3"/>
  <c r="AB364" i="3"/>
  <c r="Y364" i="3"/>
  <c r="AA364" i="3"/>
  <c r="AC356" i="3"/>
  <c r="Z356" i="3"/>
  <c r="Z348" i="3"/>
  <c r="AB348" i="3"/>
  <c r="Y348" i="3"/>
  <c r="BG428" i="3"/>
  <c r="BF444" i="3"/>
  <c r="BH460" i="3"/>
  <c r="BG476" i="3"/>
  <c r="BI476" i="3"/>
  <c r="BF476" i="3"/>
  <c r="BG431" i="3"/>
  <c r="BH431" i="3"/>
  <c r="BI431" i="3"/>
  <c r="BE431" i="3"/>
  <c r="BF431" i="3"/>
  <c r="BG447" i="3"/>
  <c r="BH447" i="3"/>
  <c r="BI447" i="3"/>
  <c r="BE447" i="3"/>
  <c r="BF447" i="3"/>
  <c r="BI463" i="3"/>
  <c r="BE463" i="3"/>
  <c r="BH463" i="3"/>
  <c r="BG463" i="3"/>
  <c r="BF463" i="3"/>
  <c r="BI479" i="3"/>
  <c r="BE479" i="3"/>
  <c r="BF479" i="3"/>
  <c r="BG479" i="3"/>
  <c r="BH479" i="3"/>
  <c r="BG426" i="3"/>
  <c r="BI442" i="3"/>
  <c r="BE442" i="3"/>
  <c r="BF442" i="3"/>
  <c r="BG442" i="3"/>
  <c r="BH442" i="3"/>
  <c r="BG458" i="3"/>
  <c r="BH458" i="3"/>
  <c r="BI458" i="3"/>
  <c r="BE458" i="3"/>
  <c r="BF458" i="3"/>
  <c r="BG474" i="3"/>
  <c r="BH474" i="3"/>
  <c r="BI474" i="3"/>
  <c r="BE474" i="3"/>
  <c r="BF474" i="3"/>
  <c r="BG433" i="3"/>
  <c r="BH433" i="3"/>
  <c r="BI433" i="3"/>
  <c r="BE433" i="3"/>
  <c r="BF433" i="3"/>
  <c r="AZ569" i="3"/>
  <c r="BG449" i="3"/>
  <c r="BH449" i="3"/>
  <c r="BI449" i="3"/>
  <c r="BE449" i="3"/>
  <c r="BF449" i="3"/>
  <c r="BI465" i="3"/>
  <c r="BE465" i="3"/>
  <c r="BH465" i="3"/>
  <c r="BG465" i="3"/>
  <c r="BF465" i="3"/>
  <c r="BT354" i="3"/>
  <c r="BT346" i="3"/>
  <c r="BT338" i="3"/>
  <c r="BT330" i="3"/>
  <c r="BT355" i="3"/>
  <c r="BT347" i="3"/>
  <c r="BT339" i="3"/>
  <c r="BT331" i="3"/>
  <c r="BT360" i="3"/>
  <c r="BT352" i="3"/>
  <c r="BT344" i="3"/>
  <c r="BT336" i="3"/>
  <c r="BT328" i="3"/>
  <c r="BT353" i="3"/>
  <c r="BT345" i="3"/>
  <c r="BT337" i="3"/>
  <c r="BT329" i="3"/>
  <c r="BW421" i="3"/>
  <c r="BX421" i="3"/>
  <c r="BY421" i="3"/>
  <c r="BU421" i="3"/>
  <c r="BV421" i="3"/>
  <c r="BW413" i="3"/>
  <c r="BX413" i="3"/>
  <c r="BY413" i="3"/>
  <c r="BU413" i="3"/>
  <c r="BV413" i="3"/>
  <c r="BW405" i="3"/>
  <c r="BX405" i="3"/>
  <c r="BY405" i="3"/>
  <c r="BU405" i="3"/>
  <c r="BV405" i="3"/>
  <c r="BT397" i="3"/>
  <c r="BT389" i="3"/>
  <c r="BT381" i="3"/>
  <c r="BT373" i="3"/>
  <c r="BT365" i="3"/>
  <c r="BU418" i="3"/>
  <c r="BW418" i="3"/>
  <c r="BY410" i="3"/>
  <c r="BU410" i="3"/>
  <c r="BV410" i="3"/>
  <c r="BW410" i="3"/>
  <c r="BX410" i="3"/>
  <c r="BU402" i="3"/>
  <c r="BW402" i="3"/>
  <c r="BT394" i="3"/>
  <c r="BT386" i="3"/>
  <c r="BT378" i="3"/>
  <c r="BT370" i="3"/>
  <c r="BT362" i="3"/>
  <c r="BW419" i="3"/>
  <c r="BX419" i="3"/>
  <c r="BY419" i="3"/>
  <c r="BU419" i="3"/>
  <c r="BV419" i="3"/>
  <c r="BW411" i="3"/>
  <c r="BX411" i="3"/>
  <c r="BY411" i="3"/>
  <c r="BU411" i="3"/>
  <c r="BV411" i="3"/>
  <c r="BW403" i="3"/>
  <c r="BX403" i="3"/>
  <c r="BY403" i="3"/>
  <c r="BU403" i="3"/>
  <c r="BV403" i="3"/>
  <c r="BT395" i="3"/>
  <c r="BT387" i="3"/>
  <c r="BT379" i="3"/>
  <c r="BT371" i="3"/>
  <c r="BT363" i="3"/>
  <c r="BY416" i="3"/>
  <c r="BU416" i="3"/>
  <c r="BV416" i="3"/>
  <c r="BW416" i="3"/>
  <c r="BX416" i="3"/>
  <c r="BY408" i="3"/>
  <c r="BU408" i="3"/>
  <c r="BV408" i="3"/>
  <c r="BW408" i="3"/>
  <c r="BX408" i="3"/>
  <c r="BW400" i="3"/>
  <c r="BV400" i="3"/>
  <c r="BY400" i="3"/>
  <c r="BU400" i="3"/>
  <c r="BX400" i="3"/>
  <c r="BT392" i="3"/>
  <c r="BT384" i="3"/>
  <c r="BT376" i="3"/>
  <c r="BT368" i="3"/>
  <c r="BD263" i="3"/>
  <c r="BD345" i="3"/>
  <c r="BD337" i="3"/>
  <c r="BD329" i="3"/>
  <c r="BD321" i="3"/>
  <c r="BD313" i="3"/>
  <c r="BD305" i="3"/>
  <c r="BD297" i="3"/>
  <c r="BD289" i="3"/>
  <c r="BD281" i="3"/>
  <c r="BD273" i="3"/>
  <c r="BD265" i="3"/>
  <c r="BD346" i="3"/>
  <c r="BD338" i="3"/>
  <c r="BD330" i="3"/>
  <c r="BD322" i="3"/>
  <c r="BD314" i="3"/>
  <c r="BD306" i="3"/>
  <c r="BD298" i="3"/>
  <c r="BD290" i="3"/>
  <c r="BD282" i="3"/>
  <c r="BD274" i="3"/>
  <c r="BD266" i="3"/>
  <c r="BD343" i="3"/>
  <c r="BD335" i="3"/>
  <c r="BD327" i="3"/>
  <c r="BD319" i="3"/>
  <c r="BD311" i="3"/>
  <c r="BD303" i="3"/>
  <c r="BD295" i="3"/>
  <c r="BD287" i="3"/>
  <c r="BD279" i="3"/>
  <c r="BD271" i="3"/>
  <c r="BD344" i="3"/>
  <c r="BD336" i="3"/>
  <c r="BD328" i="3"/>
  <c r="BD320" i="3"/>
  <c r="BD312" i="3"/>
  <c r="BD304" i="3"/>
  <c r="BD296" i="3"/>
  <c r="BD288" i="3"/>
  <c r="BD280" i="3"/>
  <c r="BD272" i="3"/>
  <c r="BD264" i="3"/>
  <c r="AN386" i="3"/>
  <c r="AN378" i="3"/>
  <c r="AN370" i="3"/>
  <c r="AN362" i="3"/>
  <c r="AN385" i="3"/>
  <c r="AN377" i="3"/>
  <c r="AN369" i="3"/>
  <c r="AN361" i="3"/>
  <c r="AN384" i="3"/>
  <c r="AN376" i="3"/>
  <c r="AN368" i="3"/>
  <c r="AN387" i="3"/>
  <c r="AN379" i="3"/>
  <c r="AN371" i="3"/>
  <c r="AN363" i="3"/>
  <c r="AQ417" i="3"/>
  <c r="AR417" i="3"/>
  <c r="AS417" i="3"/>
  <c r="AO417" i="3"/>
  <c r="AP417" i="3"/>
  <c r="AN409" i="3"/>
  <c r="AN401" i="3"/>
  <c r="AN393" i="3"/>
  <c r="AN412" i="3"/>
  <c r="AN404" i="3"/>
  <c r="AN396" i="3"/>
  <c r="AQ419" i="3"/>
  <c r="AS419" i="3"/>
  <c r="AP419" i="3"/>
  <c r="AN411" i="3"/>
  <c r="AN403" i="3"/>
  <c r="AN395" i="3"/>
  <c r="AS418" i="3"/>
  <c r="AO418" i="3"/>
  <c r="AP418" i="3"/>
  <c r="AQ418" i="3"/>
  <c r="AR418" i="3"/>
  <c r="AN410" i="3"/>
  <c r="AN402" i="3"/>
  <c r="AN394" i="3"/>
  <c r="CM446" i="3"/>
  <c r="CJ406" i="3"/>
  <c r="CN443" i="3"/>
  <c r="CJ382" i="3"/>
  <c r="CN436" i="3"/>
  <c r="CJ404" i="3"/>
  <c r="CJ397" i="3"/>
  <c r="AB310" i="3"/>
  <c r="Y310" i="3"/>
  <c r="AA310" i="3"/>
  <c r="AA302" i="3"/>
  <c r="AC302" i="3"/>
  <c r="X294" i="3"/>
  <c r="AB325" i="3"/>
  <c r="Z317" i="3"/>
  <c r="Z309" i="3"/>
  <c r="Y309" i="3"/>
  <c r="X301" i="3"/>
  <c r="X293" i="3"/>
  <c r="AB316" i="3"/>
  <c r="AA316" i="3"/>
  <c r="AB308" i="3"/>
  <c r="X300" i="3"/>
  <c r="X292" i="3"/>
  <c r="AB315" i="3"/>
  <c r="X299" i="3"/>
  <c r="X291" i="3"/>
  <c r="X279" i="3"/>
  <c r="X271" i="3"/>
  <c r="X263" i="3"/>
  <c r="X286" i="3"/>
  <c r="X278" i="3"/>
  <c r="X270" i="3"/>
  <c r="X281" i="3"/>
  <c r="X273" i="3"/>
  <c r="X265" i="3"/>
  <c r="X280" i="3"/>
  <c r="X272" i="3"/>
  <c r="X264" i="3"/>
  <c r="D19" i="1"/>
  <c r="U240" i="3"/>
  <c r="M14" i="1" s="1"/>
  <c r="AZ565" i="3"/>
  <c r="BF353" i="3"/>
  <c r="BG353" i="3"/>
  <c r="BH353" i="3"/>
  <c r="BI353" i="3"/>
  <c r="BE353" i="3"/>
  <c r="BH369" i="3"/>
  <c r="BI369" i="3"/>
  <c r="BE369" i="3"/>
  <c r="BF369" i="3"/>
  <c r="BG369" i="3"/>
  <c r="BF360" i="3"/>
  <c r="BH360" i="3"/>
  <c r="BE360" i="3"/>
  <c r="BF351" i="3"/>
  <c r="BG351" i="3"/>
  <c r="BH351" i="3"/>
  <c r="BI351" i="3"/>
  <c r="BE351" i="3"/>
  <c r="BI367" i="3"/>
  <c r="BF366" i="3"/>
  <c r="BE366" i="3"/>
  <c r="BH378" i="3"/>
  <c r="BI378" i="3"/>
  <c r="BE378" i="3"/>
  <c r="BF378" i="3"/>
  <c r="BG378" i="3"/>
  <c r="BF385" i="3"/>
  <c r="BH385" i="3"/>
  <c r="BE385" i="3"/>
  <c r="BI400" i="3"/>
  <c r="BE400" i="3"/>
  <c r="BH400" i="3"/>
  <c r="BG400" i="3"/>
  <c r="BF400" i="3"/>
  <c r="BG416" i="3"/>
  <c r="BH416" i="3"/>
  <c r="BI416" i="3"/>
  <c r="BE416" i="3"/>
  <c r="BF416" i="3"/>
  <c r="BI432" i="3"/>
  <c r="BE432" i="3"/>
  <c r="BF432" i="3"/>
  <c r="BG432" i="3"/>
  <c r="BH432" i="3"/>
  <c r="BI448" i="3"/>
  <c r="BE448" i="3"/>
  <c r="BF448" i="3"/>
  <c r="BG448" i="3"/>
  <c r="BH448" i="3"/>
  <c r="BG464" i="3"/>
  <c r="BH464" i="3"/>
  <c r="BI464" i="3"/>
  <c r="BE464" i="3"/>
  <c r="BF464" i="3"/>
  <c r="BF387" i="3"/>
  <c r="BG387" i="3"/>
  <c r="BH387" i="3"/>
  <c r="BI387" i="3"/>
  <c r="BE387" i="3"/>
  <c r="BI403" i="3"/>
  <c r="BE403" i="3"/>
  <c r="BF403" i="3"/>
  <c r="BG403" i="3"/>
  <c r="BH403" i="3"/>
  <c r="BI419" i="3"/>
  <c r="BE419" i="3"/>
  <c r="BF419" i="3"/>
  <c r="BG419" i="3"/>
  <c r="BH419" i="3"/>
  <c r="BE435" i="3"/>
  <c r="BI451" i="3"/>
  <c r="BE451" i="3"/>
  <c r="BF451" i="3"/>
  <c r="BG451" i="3"/>
  <c r="BH451" i="3"/>
  <c r="BI467" i="3"/>
  <c r="BE467" i="3"/>
  <c r="BH467" i="3"/>
  <c r="BG467" i="3"/>
  <c r="BF467" i="3"/>
  <c r="BH380" i="3"/>
  <c r="BI380" i="3"/>
  <c r="BE380" i="3"/>
  <c r="BF380" i="3"/>
  <c r="BG380" i="3"/>
  <c r="BF383" i="3"/>
  <c r="BG383" i="3"/>
  <c r="BH383" i="3"/>
  <c r="BI383" i="3"/>
  <c r="BE383" i="3"/>
  <c r="BI398" i="3"/>
  <c r="BE398" i="3"/>
  <c r="BH398" i="3"/>
  <c r="BG398" i="3"/>
  <c r="BF398" i="3"/>
  <c r="BG414" i="3"/>
  <c r="BH414" i="3"/>
  <c r="BI414" i="3"/>
  <c r="BE414" i="3"/>
  <c r="BF414" i="3"/>
  <c r="BF430" i="3"/>
  <c r="BI446" i="3"/>
  <c r="BE446" i="3"/>
  <c r="BF446" i="3"/>
  <c r="BG446" i="3"/>
  <c r="BH446" i="3"/>
  <c r="BI462" i="3"/>
  <c r="BG478" i="3"/>
  <c r="BH478" i="3"/>
  <c r="BI478" i="3"/>
  <c r="BE478" i="3"/>
  <c r="BF478" i="3"/>
  <c r="BF389" i="3"/>
  <c r="BG389" i="3"/>
  <c r="BH389" i="3"/>
  <c r="BI389" i="3"/>
  <c r="BE389" i="3"/>
  <c r="BI405" i="3"/>
  <c r="BE405" i="3"/>
  <c r="BF405" i="3"/>
  <c r="BG405" i="3"/>
  <c r="BH405" i="3"/>
  <c r="BI421" i="3"/>
  <c r="BE421" i="3"/>
  <c r="BF421" i="3"/>
  <c r="BG421" i="3"/>
  <c r="BH421" i="3"/>
  <c r="BH437" i="3"/>
  <c r="BI453" i="3"/>
  <c r="BE453" i="3"/>
  <c r="BF453" i="3"/>
  <c r="BG453" i="3"/>
  <c r="BH453" i="3"/>
  <c r="BI469" i="3"/>
  <c r="BE469" i="3"/>
  <c r="BH469" i="3"/>
  <c r="BG469" i="3"/>
  <c r="BF469" i="3"/>
  <c r="BQ561" i="3"/>
  <c r="BO561" i="3"/>
  <c r="BV263" i="3"/>
  <c r="BY308" i="3"/>
  <c r="BU308" i="3"/>
  <c r="BV308" i="3"/>
  <c r="BW308" i="3"/>
  <c r="BX308" i="3"/>
  <c r="BU300" i="3"/>
  <c r="BY292" i="3"/>
  <c r="BU292" i="3"/>
  <c r="BV292" i="3"/>
  <c r="BW292" i="3"/>
  <c r="BX292" i="3"/>
  <c r="BV284" i="3"/>
  <c r="BW305" i="3"/>
  <c r="BV305" i="3"/>
  <c r="BY305" i="3"/>
  <c r="BU305" i="3"/>
  <c r="BX305" i="3"/>
  <c r="BW297" i="3"/>
  <c r="BV297" i="3"/>
  <c r="BY297" i="3"/>
  <c r="BU297" i="3"/>
  <c r="BX297" i="3"/>
  <c r="BX289" i="3"/>
  <c r="BX282" i="3"/>
  <c r="BY282" i="3"/>
  <c r="BU282" i="3"/>
  <c r="BV282" i="3"/>
  <c r="BW282" i="3"/>
  <c r="BV274" i="3"/>
  <c r="BW274" i="3"/>
  <c r="BX274" i="3"/>
  <c r="BY274" i="3"/>
  <c r="BU274" i="3"/>
  <c r="BV266" i="3"/>
  <c r="BW266" i="3"/>
  <c r="BX266" i="3"/>
  <c r="BY266" i="3"/>
  <c r="BU266" i="3"/>
  <c r="BX277" i="3"/>
  <c r="BY277" i="3"/>
  <c r="BU277" i="3"/>
  <c r="BV277" i="3"/>
  <c r="BW277" i="3"/>
  <c r="BX269" i="3"/>
  <c r="BY269" i="3"/>
  <c r="BU269" i="3"/>
  <c r="BV269" i="3"/>
  <c r="BW269" i="3"/>
  <c r="BY310" i="3"/>
  <c r="BU310" i="3"/>
  <c r="BV310" i="3"/>
  <c r="BW310" i="3"/>
  <c r="BX310" i="3"/>
  <c r="BY302" i="3"/>
  <c r="BU302" i="3"/>
  <c r="BV302" i="3"/>
  <c r="BW302" i="3"/>
  <c r="BX302" i="3"/>
  <c r="BY294" i="3"/>
  <c r="BU294" i="3"/>
  <c r="BV294" i="3"/>
  <c r="BW294" i="3"/>
  <c r="BX294" i="3"/>
  <c r="BX286" i="3"/>
  <c r="BY286" i="3"/>
  <c r="BU286" i="3"/>
  <c r="BV286" i="3"/>
  <c r="BW286" i="3"/>
  <c r="BY307" i="3"/>
  <c r="BU307" i="3"/>
  <c r="BX307" i="3"/>
  <c r="BW307" i="3"/>
  <c r="BV307" i="3"/>
  <c r="BW299" i="3"/>
  <c r="BV299" i="3"/>
  <c r="BY299" i="3"/>
  <c r="BU299" i="3"/>
  <c r="BX299" i="3"/>
  <c r="BW291" i="3"/>
  <c r="BV291" i="3"/>
  <c r="BY291" i="3"/>
  <c r="BU291" i="3"/>
  <c r="BX291" i="3"/>
  <c r="BV283" i="3"/>
  <c r="BW283" i="3"/>
  <c r="BX283" i="3"/>
  <c r="BY283" i="3"/>
  <c r="BU283" i="3"/>
  <c r="BX276" i="3"/>
  <c r="BV268" i="3"/>
  <c r="BW268" i="3"/>
  <c r="BX268" i="3"/>
  <c r="BY268" i="3"/>
  <c r="BU268" i="3"/>
  <c r="BX279" i="3"/>
  <c r="BY279" i="3"/>
  <c r="BU279" i="3"/>
  <c r="BV279" i="3"/>
  <c r="BW279" i="3"/>
  <c r="BX271" i="3"/>
  <c r="BY271" i="3"/>
  <c r="BU271" i="3"/>
  <c r="BV271" i="3"/>
  <c r="BW271" i="3"/>
  <c r="BT327" i="3"/>
  <c r="BT319" i="3"/>
  <c r="BT311" i="3"/>
  <c r="BT324" i="3"/>
  <c r="BT316" i="3"/>
  <c r="BT321" i="3"/>
  <c r="BT313" i="3"/>
  <c r="BT326" i="3"/>
  <c r="BT318" i="3"/>
  <c r="AQ308" i="3"/>
  <c r="AR308" i="3"/>
  <c r="AS308" i="3"/>
  <c r="AO308" i="3"/>
  <c r="AP308" i="3"/>
  <c r="AP300" i="3"/>
  <c r="AS292" i="3"/>
  <c r="AR292" i="3"/>
  <c r="AP292" i="3"/>
  <c r="AQ292" i="3"/>
  <c r="AO292" i="3"/>
  <c r="AS284" i="3"/>
  <c r="AO284" i="3"/>
  <c r="AP284" i="3"/>
  <c r="AQ284" i="3"/>
  <c r="AR284" i="3"/>
  <c r="AQ276" i="3"/>
  <c r="AR276" i="3"/>
  <c r="AS276" i="3"/>
  <c r="AO276" i="3"/>
  <c r="AP276" i="3"/>
  <c r="AQ268" i="3"/>
  <c r="AR268" i="3"/>
  <c r="AS268" i="3"/>
  <c r="AO268" i="3"/>
  <c r="AP268" i="3"/>
  <c r="AO307" i="3"/>
  <c r="AQ299" i="3"/>
  <c r="AP299" i="3"/>
  <c r="AS299" i="3"/>
  <c r="AO299" i="3"/>
  <c r="AR299" i="3"/>
  <c r="AO291" i="3"/>
  <c r="AQ283" i="3"/>
  <c r="AR283" i="3"/>
  <c r="AS283" i="3"/>
  <c r="AO283" i="3"/>
  <c r="AP283" i="3"/>
  <c r="AS275" i="3"/>
  <c r="AO275" i="3"/>
  <c r="AP275" i="3"/>
  <c r="AQ275" i="3"/>
  <c r="AR275" i="3"/>
  <c r="AS267" i="3"/>
  <c r="AO267" i="3"/>
  <c r="AP267" i="3"/>
  <c r="AQ267" i="3"/>
  <c r="AR267" i="3"/>
  <c r="AQ306" i="3"/>
  <c r="AR306" i="3"/>
  <c r="AS306" i="3"/>
  <c r="AO306" i="3"/>
  <c r="AP306" i="3"/>
  <c r="AP298" i="3"/>
  <c r="AS290" i="3"/>
  <c r="AO290" i="3"/>
  <c r="AP290" i="3"/>
  <c r="AQ290" i="3"/>
  <c r="AR290" i="3"/>
  <c r="AS282" i="3"/>
  <c r="AO282" i="3"/>
  <c r="AP282" i="3"/>
  <c r="AQ282" i="3"/>
  <c r="AR282" i="3"/>
  <c r="AQ274" i="3"/>
  <c r="AR274" i="3"/>
  <c r="AS274" i="3"/>
  <c r="AO274" i="3"/>
  <c r="AP274" i="3"/>
  <c r="AQ266" i="3"/>
  <c r="AR266" i="3"/>
  <c r="AS266" i="3"/>
  <c r="AO266" i="3"/>
  <c r="AP266" i="3"/>
  <c r="AQ305" i="3"/>
  <c r="AP305" i="3"/>
  <c r="AS305" i="3"/>
  <c r="AO305" i="3"/>
  <c r="AR305" i="3"/>
  <c r="AQ297" i="3"/>
  <c r="AP297" i="3"/>
  <c r="AS297" i="3"/>
  <c r="AO297" i="3"/>
  <c r="AR297" i="3"/>
  <c r="AQ289" i="3"/>
  <c r="AR289" i="3"/>
  <c r="AS289" i="3"/>
  <c r="AO289" i="3"/>
  <c r="AP289" i="3"/>
  <c r="AI562" i="3"/>
  <c r="AS281" i="3"/>
  <c r="AO281" i="3"/>
  <c r="AP281" i="3"/>
  <c r="AQ281" i="3"/>
  <c r="AR281" i="3"/>
  <c r="AS273" i="3"/>
  <c r="AO273" i="3"/>
  <c r="AP273" i="3"/>
  <c r="AQ273" i="3"/>
  <c r="AR273" i="3"/>
  <c r="AS265" i="3"/>
  <c r="AO265" i="3"/>
  <c r="AP265" i="3"/>
  <c r="AQ265" i="3"/>
  <c r="AR265" i="3"/>
  <c r="AP359" i="3"/>
  <c r="AQ359" i="3"/>
  <c r="AR359" i="3"/>
  <c r="AS359" i="3"/>
  <c r="AO359" i="3"/>
  <c r="AN351" i="3"/>
  <c r="AR360" i="3"/>
  <c r="AS360" i="3"/>
  <c r="AO360" i="3"/>
  <c r="AP360" i="3"/>
  <c r="AQ360" i="3"/>
  <c r="AN352" i="3"/>
  <c r="AN343" i="3"/>
  <c r="AN335" i="3"/>
  <c r="AN327" i="3"/>
  <c r="AN319" i="3"/>
  <c r="AN311" i="3"/>
  <c r="AN346" i="3"/>
  <c r="AN338" i="3"/>
  <c r="AN330" i="3"/>
  <c r="AN322" i="3"/>
  <c r="AN314" i="3"/>
  <c r="AN353" i="3"/>
  <c r="AN354" i="3"/>
  <c r="AN345" i="3"/>
  <c r="AN337" i="3"/>
  <c r="AN329" i="3"/>
  <c r="AN321" i="3"/>
  <c r="AN313" i="3"/>
  <c r="AN344" i="3"/>
  <c r="AN336" i="3"/>
  <c r="AN328" i="3"/>
  <c r="AN320" i="3"/>
  <c r="AN312" i="3"/>
  <c r="CM286" i="3"/>
  <c r="CN286" i="3"/>
  <c r="CO286" i="3"/>
  <c r="CK286" i="3"/>
  <c r="CL286" i="3"/>
  <c r="CN269" i="3"/>
  <c r="CK269" i="3"/>
  <c r="CO274" i="3"/>
  <c r="CL274" i="3"/>
  <c r="CN274" i="3"/>
  <c r="CO266" i="3"/>
  <c r="CK266" i="3"/>
  <c r="CL266" i="3"/>
  <c r="CM266" i="3"/>
  <c r="CN266" i="3"/>
  <c r="CO293" i="3"/>
  <c r="CL293" i="3"/>
  <c r="CK293" i="3"/>
  <c r="CM296" i="3"/>
  <c r="CL296" i="3"/>
  <c r="CO296" i="3"/>
  <c r="CK296" i="3"/>
  <c r="CN296" i="3"/>
  <c r="CN271" i="3"/>
  <c r="CK271" i="3"/>
  <c r="CM284" i="3"/>
  <c r="CN284" i="3"/>
  <c r="CO284" i="3"/>
  <c r="CK284" i="3"/>
  <c r="CL284" i="3"/>
  <c r="CO276" i="3"/>
  <c r="CK276" i="3"/>
  <c r="CL276" i="3"/>
  <c r="CM276" i="3"/>
  <c r="CN276" i="3"/>
  <c r="CO268" i="3"/>
  <c r="CK268" i="3"/>
  <c r="CL268" i="3"/>
  <c r="CM268" i="3"/>
  <c r="CN268" i="3"/>
  <c r="CJ310" i="3"/>
  <c r="CJ307" i="3"/>
  <c r="CJ320" i="3"/>
  <c r="CJ304" i="3"/>
  <c r="CJ305" i="3"/>
  <c r="AA385" i="3"/>
  <c r="AA353" i="3"/>
  <c r="AC353" i="3"/>
  <c r="AB345" i="3"/>
  <c r="Y345" i="3"/>
  <c r="AA345" i="3"/>
  <c r="AA329" i="3"/>
  <c r="AC329" i="3"/>
  <c r="Z336" i="3"/>
  <c r="AB336" i="3"/>
  <c r="Y336" i="3"/>
  <c r="AB379" i="3"/>
  <c r="AA363" i="3"/>
  <c r="Z355" i="3"/>
  <c r="AB355" i="3"/>
  <c r="Y355" i="3"/>
  <c r="AC347" i="3"/>
  <c r="Z347" i="3"/>
  <c r="AB339" i="3"/>
  <c r="Y339" i="3"/>
  <c r="AA339" i="3"/>
  <c r="AC362" i="3"/>
  <c r="AC354" i="3"/>
  <c r="Z338" i="3"/>
  <c r="Y338" i="3"/>
  <c r="AC330" i="3"/>
  <c r="BI436" i="3"/>
  <c r="BE436" i="3"/>
  <c r="BF436" i="3"/>
  <c r="BG436" i="3"/>
  <c r="BH436" i="3"/>
  <c r="BG452" i="3"/>
  <c r="BH452" i="3"/>
  <c r="BI452" i="3"/>
  <c r="BE452" i="3"/>
  <c r="BF452" i="3"/>
  <c r="BG468" i="3"/>
  <c r="BH468" i="3"/>
  <c r="BI468" i="3"/>
  <c r="BE468" i="3"/>
  <c r="BF468" i="3"/>
  <c r="BE423" i="3"/>
  <c r="BG423" i="3"/>
  <c r="BG439" i="3"/>
  <c r="BI439" i="3"/>
  <c r="BF439" i="3"/>
  <c r="BE455" i="3"/>
  <c r="BG455" i="3"/>
  <c r="BI471" i="3"/>
  <c r="BE471" i="3"/>
  <c r="BH471" i="3"/>
  <c r="BG471" i="3"/>
  <c r="BF471" i="3"/>
  <c r="BI434" i="3"/>
  <c r="BE434" i="3"/>
  <c r="BF434" i="3"/>
  <c r="BG434" i="3"/>
  <c r="BH434" i="3"/>
  <c r="BG450" i="3"/>
  <c r="BH450" i="3"/>
  <c r="BI450" i="3"/>
  <c r="BE450" i="3"/>
  <c r="BF450" i="3"/>
  <c r="BG466" i="3"/>
  <c r="BH466" i="3"/>
  <c r="BI466" i="3"/>
  <c r="BE466" i="3"/>
  <c r="BF466" i="3"/>
  <c r="BC568" i="3"/>
  <c r="BI425" i="3"/>
  <c r="BE425" i="3"/>
  <c r="BF425" i="3"/>
  <c r="BG425" i="3"/>
  <c r="BH425" i="3"/>
  <c r="BG441" i="3"/>
  <c r="BH441" i="3"/>
  <c r="BI441" i="3"/>
  <c r="BE441" i="3"/>
  <c r="BF441" i="3"/>
  <c r="BI457" i="3"/>
  <c r="BE457" i="3"/>
  <c r="BF457" i="3"/>
  <c r="BG457" i="3"/>
  <c r="BH457" i="3"/>
  <c r="AZ570" i="3"/>
  <c r="BF473" i="3"/>
  <c r="BE473" i="3"/>
  <c r="BT358" i="3"/>
  <c r="BT350" i="3"/>
  <c r="BT342" i="3"/>
  <c r="BT334" i="3"/>
  <c r="BT359" i="3"/>
  <c r="BT351" i="3"/>
  <c r="BT343" i="3"/>
  <c r="BT335" i="3"/>
  <c r="BT356" i="3"/>
  <c r="BT348" i="3"/>
  <c r="BT340" i="3"/>
  <c r="BT332" i="3"/>
  <c r="BT357" i="3"/>
  <c r="BT349" i="3"/>
  <c r="BT341" i="3"/>
  <c r="BT333" i="3"/>
  <c r="BY422" i="3"/>
  <c r="BU422" i="3"/>
  <c r="BV422" i="3"/>
  <c r="BW422" i="3"/>
  <c r="BX422" i="3"/>
  <c r="BW417" i="3"/>
  <c r="BX417" i="3"/>
  <c r="BY417" i="3"/>
  <c r="BU417" i="3"/>
  <c r="BV417" i="3"/>
  <c r="BW409" i="3"/>
  <c r="BX409" i="3"/>
  <c r="BY409" i="3"/>
  <c r="BU409" i="3"/>
  <c r="BV409" i="3"/>
  <c r="BY401" i="3"/>
  <c r="BU401" i="3"/>
  <c r="BV401" i="3"/>
  <c r="BW401" i="3"/>
  <c r="BX401" i="3"/>
  <c r="BT393" i="3"/>
  <c r="BT385" i="3"/>
  <c r="BT377" i="3"/>
  <c r="BT369" i="3"/>
  <c r="BT361" i="3"/>
  <c r="BU414" i="3"/>
  <c r="BY406" i="3"/>
  <c r="BU406" i="3"/>
  <c r="BV406" i="3"/>
  <c r="BW406" i="3"/>
  <c r="BX406" i="3"/>
  <c r="BT398" i="3"/>
  <c r="BT390" i="3"/>
  <c r="BT382" i="3"/>
  <c r="BT374" i="3"/>
  <c r="BT366" i="3"/>
  <c r="BW423" i="3"/>
  <c r="BX423" i="3"/>
  <c r="BY423" i="3"/>
  <c r="BU423" i="3"/>
  <c r="BV423" i="3"/>
  <c r="BW415" i="3"/>
  <c r="BX415" i="3"/>
  <c r="BY415" i="3"/>
  <c r="BU415" i="3"/>
  <c r="BV415" i="3"/>
  <c r="BW407" i="3"/>
  <c r="BX407" i="3"/>
  <c r="BY407" i="3"/>
  <c r="BU407" i="3"/>
  <c r="BV407" i="3"/>
  <c r="BT399" i="3"/>
  <c r="BT391" i="3"/>
  <c r="BT383" i="3"/>
  <c r="BT375" i="3"/>
  <c r="BT367" i="3"/>
  <c r="BY420" i="3"/>
  <c r="BU420" i="3"/>
  <c r="BV420" i="3"/>
  <c r="BW420" i="3"/>
  <c r="BX420" i="3"/>
  <c r="BY412" i="3"/>
  <c r="BU412" i="3"/>
  <c r="BV412" i="3"/>
  <c r="BW412" i="3"/>
  <c r="BX412" i="3"/>
  <c r="BY404" i="3"/>
  <c r="BU404" i="3"/>
  <c r="BX404" i="3"/>
  <c r="BW404" i="3"/>
  <c r="BV404" i="3"/>
  <c r="BT396" i="3"/>
  <c r="BT388" i="3"/>
  <c r="BT380" i="3"/>
  <c r="BT372" i="3"/>
  <c r="BT364" i="3"/>
  <c r="BD349" i="3"/>
  <c r="BD341" i="3"/>
  <c r="BD333" i="3"/>
  <c r="BD325" i="3"/>
  <c r="BD317" i="3"/>
  <c r="BD309" i="3"/>
  <c r="BD301" i="3"/>
  <c r="BD293" i="3"/>
  <c r="BD285" i="3"/>
  <c r="BD277" i="3"/>
  <c r="BD269" i="3"/>
  <c r="BD350" i="3"/>
  <c r="BD342" i="3"/>
  <c r="BD334" i="3"/>
  <c r="BD326" i="3"/>
  <c r="BD318" i="3"/>
  <c r="BD310" i="3"/>
  <c r="BD302" i="3"/>
  <c r="BD294" i="3"/>
  <c r="BD286" i="3"/>
  <c r="BD278" i="3"/>
  <c r="BD270" i="3"/>
  <c r="BD347" i="3"/>
  <c r="BD339" i="3"/>
  <c r="BD331" i="3"/>
  <c r="BD323" i="3"/>
  <c r="BD315" i="3"/>
  <c r="BD307" i="3"/>
  <c r="BD299" i="3"/>
  <c r="BD291" i="3"/>
  <c r="BD283" i="3"/>
  <c r="BD275" i="3"/>
  <c r="BD267" i="3"/>
  <c r="BD348" i="3"/>
  <c r="BD340" i="3"/>
  <c r="BD332" i="3"/>
  <c r="BD324" i="3"/>
  <c r="BD316" i="3"/>
  <c r="BD308" i="3"/>
  <c r="BD300" i="3"/>
  <c r="BD292" i="3"/>
  <c r="BD284" i="3"/>
  <c r="BD276" i="3"/>
  <c r="BD268" i="3"/>
  <c r="AN382" i="3"/>
  <c r="AN374" i="3"/>
  <c r="AN366" i="3"/>
  <c r="AN389" i="3"/>
  <c r="AN381" i="3"/>
  <c r="AN373" i="3"/>
  <c r="AN365" i="3"/>
  <c r="AN388" i="3"/>
  <c r="AN380" i="3"/>
  <c r="AN372" i="3"/>
  <c r="AN364" i="3"/>
  <c r="AN383" i="3"/>
  <c r="AN375" i="3"/>
  <c r="AN367" i="3"/>
  <c r="AN413" i="3"/>
  <c r="AN405" i="3"/>
  <c r="AN397" i="3"/>
  <c r="AO416" i="3"/>
  <c r="AQ416" i="3"/>
  <c r="AN408" i="3"/>
  <c r="AN400" i="3"/>
  <c r="AN392" i="3"/>
  <c r="AQ415" i="3"/>
  <c r="AR415" i="3"/>
  <c r="AS415" i="3"/>
  <c r="AO415" i="3"/>
  <c r="AP415" i="3"/>
  <c r="AN407" i="3"/>
  <c r="AN399" i="3"/>
  <c r="AN391" i="3"/>
  <c r="AN414" i="3"/>
  <c r="AN406" i="3"/>
  <c r="AN398" i="3"/>
  <c r="AN390" i="3"/>
  <c r="CJ410" i="3"/>
  <c r="CJ415" i="3"/>
  <c r="CJ375" i="3"/>
  <c r="CJ400" i="3"/>
  <c r="CJ385" i="3"/>
  <c r="Y314" i="3"/>
  <c r="AB306" i="3"/>
  <c r="Y306" i="3"/>
  <c r="AA306" i="3"/>
  <c r="X298" i="3"/>
  <c r="X290" i="3"/>
  <c r="Z321" i="3"/>
  <c r="AB321" i="3"/>
  <c r="Y321" i="3"/>
  <c r="Z313" i="3"/>
  <c r="AA313" i="3"/>
  <c r="AB313" i="3"/>
  <c r="AC313" i="3"/>
  <c r="Y313" i="3"/>
  <c r="AC305" i="3"/>
  <c r="Z305" i="3"/>
  <c r="X297" i="3"/>
  <c r="X289" i="3"/>
  <c r="AC320" i="3"/>
  <c r="Z320" i="3"/>
  <c r="AB312" i="3"/>
  <c r="AA312" i="3"/>
  <c r="Z304" i="3"/>
  <c r="AA304" i="3"/>
  <c r="AB304" i="3"/>
  <c r="AC304" i="3"/>
  <c r="Y304" i="3"/>
  <c r="X296" i="3"/>
  <c r="X288" i="3"/>
  <c r="Z327" i="3"/>
  <c r="AB327" i="3"/>
  <c r="Y327" i="3"/>
  <c r="Z311" i="3"/>
  <c r="AA311" i="3"/>
  <c r="AB311" i="3"/>
  <c r="AC311" i="3"/>
  <c r="Y311" i="3"/>
  <c r="X295" i="3"/>
  <c r="X287" i="3"/>
  <c r="X283" i="3"/>
  <c r="X275" i="3"/>
  <c r="X267" i="3"/>
  <c r="X282" i="3"/>
  <c r="X274" i="3"/>
  <c r="X266" i="3"/>
  <c r="X285" i="3"/>
  <c r="X277" i="3"/>
  <c r="X269" i="3"/>
  <c r="X284" i="3"/>
  <c r="X276" i="3"/>
  <c r="X268" i="3"/>
  <c r="U244" i="3"/>
  <c r="M18" i="1" s="1"/>
  <c r="J19" i="1"/>
  <c r="U209" i="3"/>
  <c r="K18" i="1" s="1"/>
  <c r="L19" i="1"/>
  <c r="H19" i="1"/>
  <c r="U139" i="3"/>
  <c r="I18" i="1" s="1"/>
  <c r="F19" i="1"/>
  <c r="U104" i="3"/>
  <c r="G18" i="1" s="1"/>
  <c r="BE505" i="3" l="1"/>
  <c r="BI505" i="3"/>
  <c r="BR569" i="3"/>
  <c r="CM530" i="3"/>
  <c r="CL530" i="3"/>
  <c r="CK530" i="3"/>
  <c r="CO530" i="3"/>
  <c r="CN530" i="3"/>
  <c r="CO539" i="3"/>
  <c r="CM539" i="3"/>
  <c r="BW457" i="3"/>
  <c r="BX457" i="3"/>
  <c r="BU457" i="3"/>
  <c r="CK541" i="3"/>
  <c r="CO541" i="3"/>
  <c r="CL541" i="3"/>
  <c r="CN546" i="3"/>
  <c r="CM546" i="3"/>
  <c r="CL546" i="3"/>
  <c r="CL532" i="3"/>
  <c r="CO532" i="3"/>
  <c r="BX549" i="3"/>
  <c r="BU549" i="3"/>
  <c r="BV544" i="3"/>
  <c r="BX544" i="3"/>
  <c r="BU546" i="3"/>
  <c r="BV546" i="3"/>
  <c r="BU450" i="3"/>
  <c r="BV450" i="3"/>
  <c r="BU466" i="3"/>
  <c r="BV457" i="3"/>
  <c r="BE513" i="3"/>
  <c r="BU444" i="3"/>
  <c r="BV444" i="3"/>
  <c r="CO546" i="3"/>
  <c r="CO497" i="3"/>
  <c r="CK497" i="3"/>
  <c r="CL481" i="3"/>
  <c r="CK481" i="3"/>
  <c r="CL540" i="3"/>
  <c r="CN541" i="3"/>
  <c r="AR474" i="3"/>
  <c r="AS481" i="3"/>
  <c r="BW544" i="3"/>
  <c r="BW546" i="3"/>
  <c r="BX553" i="3"/>
  <c r="BW553" i="3"/>
  <c r="BV553" i="3"/>
  <c r="BW548" i="3"/>
  <c r="BV548" i="3"/>
  <c r="BV550" i="3"/>
  <c r="BU550" i="3"/>
  <c r="AQ483" i="3"/>
  <c r="AP483" i="3"/>
  <c r="AO483" i="3"/>
  <c r="AO478" i="3"/>
  <c r="AS478" i="3"/>
  <c r="AR478" i="3"/>
  <c r="AR477" i="3"/>
  <c r="AQ477" i="3"/>
  <c r="AP477" i="3"/>
  <c r="AO482" i="3"/>
  <c r="AS482" i="3"/>
  <c r="AR482" i="3"/>
  <c r="AQ465" i="3"/>
  <c r="AR465" i="3"/>
  <c r="AO465" i="3"/>
  <c r="BG494" i="3"/>
  <c r="BH494" i="3"/>
  <c r="BF494" i="3"/>
  <c r="BE510" i="3"/>
  <c r="BI510" i="3"/>
  <c r="BG493" i="3"/>
  <c r="BF493" i="3"/>
  <c r="BE493" i="3"/>
  <c r="BQ571" i="3"/>
  <c r="AC328" i="3"/>
  <c r="Z328" i="3"/>
  <c r="AB328" i="3"/>
  <c r="Y328" i="3"/>
  <c r="AA328" i="3"/>
  <c r="AC327" i="3"/>
  <c r="Y312" i="3"/>
  <c r="AA320" i="3"/>
  <c r="Y320" i="3"/>
  <c r="AA305" i="3"/>
  <c r="Y305" i="3"/>
  <c r="Z306" i="3"/>
  <c r="AC363" i="3"/>
  <c r="Z379" i="3"/>
  <c r="AC379" i="3"/>
  <c r="AC336" i="3"/>
  <c r="Y385" i="3"/>
  <c r="AB307" i="3"/>
  <c r="AB323" i="3"/>
  <c r="AA324" i="3"/>
  <c r="Y325" i="3"/>
  <c r="Z325" i="3"/>
  <c r="Y302" i="3"/>
  <c r="AB302" i="3"/>
  <c r="CO495" i="3"/>
  <c r="CN495" i="3"/>
  <c r="CK495" i="3"/>
  <c r="Y303" i="3"/>
  <c r="AB319" i="3"/>
  <c r="Y386" i="3"/>
  <c r="Y316" i="3"/>
  <c r="AB309" i="3"/>
  <c r="BV323" i="3"/>
  <c r="BW323" i="3"/>
  <c r="AS449" i="3"/>
  <c r="BX444" i="3"/>
  <c r="BI509" i="3"/>
  <c r="BG509" i="3"/>
  <c r="BF499" i="3"/>
  <c r="CO291" i="3"/>
  <c r="CL291" i="3"/>
  <c r="CN291" i="3"/>
  <c r="CK291" i="3"/>
  <c r="CM291" i="3"/>
  <c r="BV549" i="3"/>
  <c r="BW549" i="3"/>
  <c r="BU544" i="3"/>
  <c r="BX546" i="3"/>
  <c r="BY546" i="3"/>
  <c r="BF506" i="3"/>
  <c r="BG506" i="3"/>
  <c r="BG480" i="3"/>
  <c r="BI499" i="3"/>
  <c r="AA352" i="3"/>
  <c r="Z352" i="3"/>
  <c r="Y352" i="3"/>
  <c r="CN288" i="3"/>
  <c r="CM288" i="3"/>
  <c r="CL288" i="3"/>
  <c r="CO288" i="3"/>
  <c r="CN279" i="3"/>
  <c r="CK279" i="3"/>
  <c r="CM279" i="3"/>
  <c r="CO279" i="3"/>
  <c r="CL279" i="3"/>
  <c r="AA369" i="3"/>
  <c r="Z369" i="3"/>
  <c r="Y369" i="3"/>
  <c r="AB369" i="3"/>
  <c r="AQ474" i="3"/>
  <c r="AS474" i="3"/>
  <c r="BF547" i="3"/>
  <c r="BI506" i="3"/>
  <c r="BH480" i="3"/>
  <c r="BI480" i="3"/>
  <c r="BF509" i="3"/>
  <c r="BH509" i="3"/>
  <c r="BH499" i="3"/>
  <c r="BP561" i="3"/>
  <c r="BC570" i="3"/>
  <c r="BA569" i="3"/>
  <c r="BR562" i="3"/>
  <c r="BE555" i="3"/>
  <c r="BF555" i="3"/>
  <c r="CG573" i="3"/>
  <c r="AI561" i="3"/>
  <c r="AC370" i="3"/>
  <c r="Y370" i="3"/>
  <c r="AB370" i="3"/>
  <c r="AA370" i="3"/>
  <c r="AB388" i="3"/>
  <c r="Y388" i="3"/>
  <c r="AA388" i="3"/>
  <c r="AC388" i="3"/>
  <c r="Z388" i="3"/>
  <c r="CL302" i="3"/>
  <c r="CK302" i="3"/>
  <c r="CM302" i="3"/>
  <c r="CO302" i="3"/>
  <c r="CN302" i="3"/>
  <c r="CK297" i="3"/>
  <c r="CM297" i="3"/>
  <c r="CO297" i="3"/>
  <c r="CL297" i="3"/>
  <c r="CN297" i="3"/>
  <c r="CN498" i="3"/>
  <c r="CO498" i="3"/>
  <c r="BY455" i="3"/>
  <c r="BX455" i="3"/>
  <c r="BW471" i="3"/>
  <c r="BV471" i="3"/>
  <c r="BU471" i="3"/>
  <c r="BW460" i="3"/>
  <c r="BV460" i="3"/>
  <c r="CN538" i="3"/>
  <c r="CK538" i="3"/>
  <c r="CL538" i="3"/>
  <c r="AS513" i="3"/>
  <c r="AP513" i="3"/>
  <c r="AQ472" i="3"/>
  <c r="AP472" i="3"/>
  <c r="BH531" i="3"/>
  <c r="BG531" i="3"/>
  <c r="BE534" i="3"/>
  <c r="BH534" i="3"/>
  <c r="BA573" i="3"/>
  <c r="BC573" i="3"/>
  <c r="BF550" i="3"/>
  <c r="BI550" i="3"/>
  <c r="BV507" i="3"/>
  <c r="BU507" i="3"/>
  <c r="BO571" i="3"/>
  <c r="BW498" i="3"/>
  <c r="BV498" i="3"/>
  <c r="BU498" i="3"/>
  <c r="BY514" i="3"/>
  <c r="BX514" i="3"/>
  <c r="BW514" i="3"/>
  <c r="BY505" i="3"/>
  <c r="BX505" i="3"/>
  <c r="BW505" i="3"/>
  <c r="BY496" i="3"/>
  <c r="BX496" i="3"/>
  <c r="BY512" i="3"/>
  <c r="BV512" i="3"/>
  <c r="BG490" i="3"/>
  <c r="BF490" i="3"/>
  <c r="BE490" i="3"/>
  <c r="BH514" i="3"/>
  <c r="BG514" i="3"/>
  <c r="BF514" i="3"/>
  <c r="BG489" i="3"/>
  <c r="BF489" i="3"/>
  <c r="BH483" i="3"/>
  <c r="BG483" i="3"/>
  <c r="BA572" i="3"/>
  <c r="BB572" i="3"/>
  <c r="AZ572" i="3"/>
  <c r="BI523" i="3"/>
  <c r="BH523" i="3"/>
  <c r="BG523" i="3"/>
  <c r="BV456" i="3"/>
  <c r="BX456" i="3"/>
  <c r="BG424" i="3"/>
  <c r="BI424" i="3"/>
  <c r="BF424" i="3"/>
  <c r="BG456" i="3"/>
  <c r="BI456" i="3"/>
  <c r="BF456" i="3"/>
  <c r="BF354" i="3"/>
  <c r="BH354" i="3"/>
  <c r="BE354" i="3"/>
  <c r="BF370" i="3"/>
  <c r="BH370" i="3"/>
  <c r="BE370" i="3"/>
  <c r="BI361" i="3"/>
  <c r="BF361" i="3"/>
  <c r="BB566" i="3"/>
  <c r="BG377" i="3"/>
  <c r="BI377" i="3"/>
  <c r="BF376" i="3"/>
  <c r="BH376" i="3"/>
  <c r="BE376" i="3"/>
  <c r="BH399" i="3"/>
  <c r="BE399" i="3"/>
  <c r="BG526" i="3"/>
  <c r="BF526" i="3"/>
  <c r="BE526" i="3"/>
  <c r="BH525" i="3"/>
  <c r="BG525" i="3"/>
  <c r="BF525" i="3"/>
  <c r="BI492" i="3"/>
  <c r="BH492" i="3"/>
  <c r="BH508" i="3"/>
  <c r="BG508" i="3"/>
  <c r="BF508" i="3"/>
  <c r="BI524" i="3"/>
  <c r="BH524" i="3"/>
  <c r="BI407" i="3"/>
  <c r="BF407" i="3"/>
  <c r="BH407" i="3"/>
  <c r="BC567" i="3"/>
  <c r="BB567" i="3"/>
  <c r="AA303" i="3"/>
  <c r="AB303" i="3"/>
  <c r="Y319" i="3"/>
  <c r="Z319" i="3"/>
  <c r="Z312" i="3"/>
  <c r="AA314" i="3"/>
  <c r="AB314" i="3"/>
  <c r="BW414" i="3"/>
  <c r="BS567" i="3"/>
  <c r="BH473" i="3"/>
  <c r="BI473" i="3"/>
  <c r="BG473" i="3"/>
  <c r="AZ568" i="3"/>
  <c r="BH455" i="3"/>
  <c r="BF455" i="3"/>
  <c r="BI455" i="3"/>
  <c r="BE439" i="3"/>
  <c r="BH423" i="3"/>
  <c r="BF423" i="3"/>
  <c r="Z378" i="3"/>
  <c r="AB386" i="3"/>
  <c r="AA379" i="3"/>
  <c r="AB352" i="3"/>
  <c r="AC369" i="3"/>
  <c r="Z385" i="3"/>
  <c r="AB385" i="3"/>
  <c r="CK288" i="3"/>
  <c r="CM274" i="3"/>
  <c r="AL562" i="3"/>
  <c r="AK562" i="3"/>
  <c r="AR298" i="3"/>
  <c r="AS298" i="3"/>
  <c r="AR291" i="3"/>
  <c r="AQ307" i="3"/>
  <c r="AR300" i="3"/>
  <c r="AS300" i="3"/>
  <c r="BU276" i="3"/>
  <c r="BV276" i="3"/>
  <c r="BU289" i="3"/>
  <c r="BV289" i="3"/>
  <c r="BW300" i="3"/>
  <c r="BY263" i="3"/>
  <c r="BE437" i="3"/>
  <c r="BF462" i="3"/>
  <c r="BG462" i="3"/>
  <c r="BH430" i="3"/>
  <c r="BI430" i="3"/>
  <c r="BH435" i="3"/>
  <c r="BI385" i="3"/>
  <c r="BH366" i="3"/>
  <c r="BF367" i="3"/>
  <c r="BI360" i="3"/>
  <c r="AY565" i="3"/>
  <c r="BA565" i="3"/>
  <c r="AA308" i="3"/>
  <c r="AB324" i="3"/>
  <c r="Y317" i="3"/>
  <c r="Z310" i="3"/>
  <c r="AO419" i="3"/>
  <c r="BV402" i="3"/>
  <c r="BX402" i="3"/>
  <c r="BX418" i="3"/>
  <c r="BV418" i="3"/>
  <c r="AY569" i="3"/>
  <c r="BE426" i="3"/>
  <c r="BE476" i="3"/>
  <c r="BE460" i="3"/>
  <c r="BH444" i="3"/>
  <c r="BI444" i="3"/>
  <c r="BE428" i="3"/>
  <c r="AO357" i="3"/>
  <c r="AR357" i="3"/>
  <c r="AR277" i="3"/>
  <c r="AP277" i="3"/>
  <c r="AR293" i="3"/>
  <c r="AS293" i="3"/>
  <c r="AP309" i="3"/>
  <c r="AR309" i="3"/>
  <c r="AQ302" i="3"/>
  <c r="AO287" i="3"/>
  <c r="AO303" i="3"/>
  <c r="AR296" i="3"/>
  <c r="AP296" i="3"/>
  <c r="BW267" i="3"/>
  <c r="BU267" i="3"/>
  <c r="BY287" i="3"/>
  <c r="BU303" i="3"/>
  <c r="BW298" i="3"/>
  <c r="BV265" i="3"/>
  <c r="BV281" i="3"/>
  <c r="BY281" i="3"/>
  <c r="BY278" i="3"/>
  <c r="BI459" i="3"/>
  <c r="BF427" i="3"/>
  <c r="BE456" i="3"/>
  <c r="BH424" i="3"/>
  <c r="BH377" i="3"/>
  <c r="BA566" i="3"/>
  <c r="BG361" i="3"/>
  <c r="BH361" i="3"/>
  <c r="BG354" i="3"/>
  <c r="BI370" i="3"/>
  <c r="AY567" i="3"/>
  <c r="BA567" i="3"/>
  <c r="BG376" i="3"/>
  <c r="BI399" i="3"/>
  <c r="BG407" i="3"/>
  <c r="BG382" i="3"/>
  <c r="BH357" i="3"/>
  <c r="BG373" i="3"/>
  <c r="BF356" i="3"/>
  <c r="BE372" i="3"/>
  <c r="BW456" i="3"/>
  <c r="BY456" i="3"/>
  <c r="BE514" i="3"/>
  <c r="BH526" i="3"/>
  <c r="BU455" i="3"/>
  <c r="BW455" i="3"/>
  <c r="BY471" i="3"/>
  <c r="BX460" i="3"/>
  <c r="BU460" i="3"/>
  <c r="BF523" i="3"/>
  <c r="BF524" i="3"/>
  <c r="BI525" i="3"/>
  <c r="AY572" i="3"/>
  <c r="CO527" i="3"/>
  <c r="CO538" i="3"/>
  <c r="CO529" i="3"/>
  <c r="CN492" i="3"/>
  <c r="CK492" i="3"/>
  <c r="CN482" i="3"/>
  <c r="CO482" i="3"/>
  <c r="AR513" i="3"/>
  <c r="AR472" i="3"/>
  <c r="AO472" i="3"/>
  <c r="BW507" i="3"/>
  <c r="BY507" i="3"/>
  <c r="BY498" i="3"/>
  <c r="BU514" i="3"/>
  <c r="BR571" i="3"/>
  <c r="BU505" i="3"/>
  <c r="BU496" i="3"/>
  <c r="BW496" i="3"/>
  <c r="BU512" i="3"/>
  <c r="BW512" i="3"/>
  <c r="BG534" i="3"/>
  <c r="BF534" i="3"/>
  <c r="BH550" i="3"/>
  <c r="BG550" i="3"/>
  <c r="AP467" i="3"/>
  <c r="AQ467" i="3"/>
  <c r="AR467" i="3"/>
  <c r="BW458" i="3"/>
  <c r="BV458" i="3"/>
  <c r="BQ569" i="3"/>
  <c r="BU449" i="3"/>
  <c r="BW449" i="3"/>
  <c r="BV449" i="3"/>
  <c r="BV465" i="3"/>
  <c r="BW465" i="3"/>
  <c r="BX465" i="3"/>
  <c r="BY462" i="3"/>
  <c r="BX462" i="3"/>
  <c r="BW462" i="3"/>
  <c r="BW453" i="3"/>
  <c r="BV453" i="3"/>
  <c r="BU453" i="3"/>
  <c r="BW469" i="3"/>
  <c r="BV469" i="3"/>
  <c r="BU469" i="3"/>
  <c r="AQ479" i="3"/>
  <c r="AO479" i="3"/>
  <c r="BG513" i="3"/>
  <c r="BH513" i="3"/>
  <c r="BE531" i="3"/>
  <c r="BH375" i="3"/>
  <c r="BE375" i="3"/>
  <c r="BE492" i="3"/>
  <c r="BG492" i="3"/>
  <c r="AZ573" i="3"/>
  <c r="BE508" i="3"/>
  <c r="BH490" i="3"/>
  <c r="BH489" i="3"/>
  <c r="BE489" i="3"/>
  <c r="CN532" i="3"/>
  <c r="CM532" i="3"/>
  <c r="CO531" i="3"/>
  <c r="CN531" i="3"/>
  <c r="CM531" i="3"/>
  <c r="BE483" i="3"/>
  <c r="CF573" i="3"/>
  <c r="BS561" i="3"/>
  <c r="Z346" i="3"/>
  <c r="AC346" i="3"/>
  <c r="AA346" i="3"/>
  <c r="AA361" i="3"/>
  <c r="AC361" i="3"/>
  <c r="Z361" i="3"/>
  <c r="AB361" i="3"/>
  <c r="Y361" i="3"/>
  <c r="CN275" i="3"/>
  <c r="CK275" i="3"/>
  <c r="CO275" i="3"/>
  <c r="CM275" i="3"/>
  <c r="CL275" i="3"/>
  <c r="CO285" i="3"/>
  <c r="CL285" i="3"/>
  <c r="CN285" i="3"/>
  <c r="CK285" i="3"/>
  <c r="CM285" i="3"/>
  <c r="CK281" i="3"/>
  <c r="CM281" i="3"/>
  <c r="CO281" i="3"/>
  <c r="CN281" i="3"/>
  <c r="CL281" i="3"/>
  <c r="AO457" i="3"/>
  <c r="AQ457" i="3"/>
  <c r="BX315" i="3"/>
  <c r="BY315" i="3"/>
  <c r="CK489" i="3"/>
  <c r="CM489" i="3"/>
  <c r="CK303" i="3"/>
  <c r="CM303" i="3"/>
  <c r="BU463" i="3"/>
  <c r="BY463" i="3"/>
  <c r="BV452" i="3"/>
  <c r="BU452" i="3"/>
  <c r="BP569" i="3"/>
  <c r="BS569" i="3"/>
  <c r="BV468" i="3"/>
  <c r="BU468" i="3"/>
  <c r="CO295" i="3"/>
  <c r="CL295" i="3"/>
  <c r="CN295" i="3"/>
  <c r="CK287" i="3"/>
  <c r="CM287" i="3"/>
  <c r="CN292" i="3"/>
  <c r="CK292" i="3"/>
  <c r="CO283" i="3"/>
  <c r="CL283" i="3"/>
  <c r="CN283" i="3"/>
  <c r="CK280" i="3"/>
  <c r="CM280" i="3"/>
  <c r="CM290" i="3"/>
  <c r="CO290" i="3"/>
  <c r="CL290" i="3"/>
  <c r="CM273" i="3"/>
  <c r="CO273" i="3"/>
  <c r="CL273" i="3"/>
  <c r="CK278" i="3"/>
  <c r="CM278" i="3"/>
  <c r="CO272" i="3"/>
  <c r="CL272" i="3"/>
  <c r="CN272" i="3"/>
  <c r="CO270" i="3"/>
  <c r="CL270" i="3"/>
  <c r="CN270" i="3"/>
  <c r="CK533" i="3"/>
  <c r="CO533" i="3"/>
  <c r="CM533" i="3"/>
  <c r="BY557" i="3"/>
  <c r="BX557" i="3"/>
  <c r="BV557" i="3"/>
  <c r="BW552" i="3"/>
  <c r="BV552" i="3"/>
  <c r="BY552" i="3"/>
  <c r="BV554" i="3"/>
  <c r="BU554" i="3"/>
  <c r="BX554" i="3"/>
  <c r="AM561" i="3"/>
  <c r="AL561" i="3"/>
  <c r="AS263" i="3"/>
  <c r="AP263" i="3"/>
  <c r="AR263" i="3"/>
  <c r="AO279" i="3"/>
  <c r="AQ279" i="3"/>
  <c r="AQ272" i="3"/>
  <c r="AS272" i="3"/>
  <c r="AP272" i="3"/>
  <c r="BH355" i="3"/>
  <c r="BE355" i="3"/>
  <c r="BG355" i="3"/>
  <c r="BH371" i="3"/>
  <c r="BE371" i="3"/>
  <c r="BG371" i="3"/>
  <c r="BW264" i="3"/>
  <c r="BY264" i="3"/>
  <c r="BW280" i="3"/>
  <c r="BY280" i="3"/>
  <c r="BV293" i="3"/>
  <c r="BU293" i="3"/>
  <c r="BX288" i="3"/>
  <c r="BU288" i="3"/>
  <c r="BW288" i="3"/>
  <c r="BH427" i="3"/>
  <c r="BE427" i="3"/>
  <c r="BE459" i="3"/>
  <c r="BG459" i="3"/>
  <c r="BI382" i="3"/>
  <c r="BF382" i="3"/>
  <c r="BC566" i="3"/>
  <c r="AZ566" i="3"/>
  <c r="BI357" i="3"/>
  <c r="BF357" i="3"/>
  <c r="BI373" i="3"/>
  <c r="BF373" i="3"/>
  <c r="BG356" i="3"/>
  <c r="BI356" i="3"/>
  <c r="BG372" i="3"/>
  <c r="BI372" i="3"/>
  <c r="BH390" i="3"/>
  <c r="BE390" i="3"/>
  <c r="BG390" i="3"/>
  <c r="BS562" i="3"/>
  <c r="BP562" i="3"/>
  <c r="BR573" i="3"/>
  <c r="BY545" i="3"/>
  <c r="BQ573" i="3"/>
  <c r="BO573" i="3"/>
  <c r="BU545" i="3"/>
  <c r="BS573" i="3"/>
  <c r="BV545" i="3"/>
  <c r="BX545" i="3"/>
  <c r="BW555" i="3"/>
  <c r="BV555" i="3"/>
  <c r="BU555" i="3"/>
  <c r="BY555" i="3"/>
  <c r="BW556" i="3"/>
  <c r="BV556" i="3"/>
  <c r="BY556" i="3"/>
  <c r="AR475" i="3"/>
  <c r="AQ475" i="3"/>
  <c r="AP475" i="3"/>
  <c r="AO475" i="3"/>
  <c r="AS470" i="3"/>
  <c r="AR470" i="3"/>
  <c r="AQ470" i="3"/>
  <c r="AO470" i="3"/>
  <c r="AQ469" i="3"/>
  <c r="AR469" i="3"/>
  <c r="AO469" i="3"/>
  <c r="AS469" i="3"/>
  <c r="AQ485" i="3"/>
  <c r="AP485" i="3"/>
  <c r="AO485" i="3"/>
  <c r="AR485" i="3"/>
  <c r="AP463" i="3"/>
  <c r="AQ463" i="3"/>
  <c r="AR463" i="3"/>
  <c r="BG486" i="3"/>
  <c r="BH486" i="3"/>
  <c r="BI486" i="3"/>
  <c r="BF486" i="3"/>
  <c r="BE502" i="3"/>
  <c r="BF502" i="3"/>
  <c r="BI502" i="3"/>
  <c r="BH485" i="3"/>
  <c r="BG485" i="3"/>
  <c r="BE485" i="3"/>
  <c r="BC571" i="3"/>
  <c r="BF501" i="3"/>
  <c r="BE501" i="3"/>
  <c r="BI501" i="3"/>
  <c r="AY571" i="3"/>
  <c r="BG501" i="3"/>
  <c r="AC321" i="3"/>
  <c r="Z314" i="3"/>
  <c r="AR416" i="3"/>
  <c r="AP416" i="3"/>
  <c r="BX414" i="3"/>
  <c r="BV414" i="3"/>
  <c r="BB570" i="3"/>
  <c r="AY570" i="3"/>
  <c r="BA570" i="3"/>
  <c r="BB568" i="3"/>
  <c r="AY568" i="3"/>
  <c r="BA568" i="3"/>
  <c r="AA330" i="3"/>
  <c r="AB338" i="3"/>
  <c r="Z354" i="3"/>
  <c r="Z362" i="3"/>
  <c r="AA378" i="3"/>
  <c r="Z339" i="3"/>
  <c r="AA347" i="3"/>
  <c r="Y347" i="3"/>
  <c r="AC355" i="3"/>
  <c r="Y363" i="3"/>
  <c r="AB363" i="3"/>
  <c r="AC352" i="3"/>
  <c r="Y329" i="3"/>
  <c r="AB329" i="3"/>
  <c r="Z345" i="3"/>
  <c r="Y353" i="3"/>
  <c r="AB353" i="3"/>
  <c r="CL271" i="3"/>
  <c r="CO271" i="3"/>
  <c r="CM293" i="3"/>
  <c r="CL269" i="3"/>
  <c r="CO269" i="3"/>
  <c r="AJ562" i="3"/>
  <c r="AM562" i="3"/>
  <c r="AQ298" i="3"/>
  <c r="AP291" i="3"/>
  <c r="AS291" i="3"/>
  <c r="AP307" i="3"/>
  <c r="AR307" i="3"/>
  <c r="AQ300" i="3"/>
  <c r="BY276" i="3"/>
  <c r="BY289" i="3"/>
  <c r="BW284" i="3"/>
  <c r="BU284" i="3"/>
  <c r="BX284" i="3"/>
  <c r="BX300" i="3"/>
  <c r="BV300" i="3"/>
  <c r="BW263" i="3"/>
  <c r="BU263" i="3"/>
  <c r="BX263" i="3"/>
  <c r="BR561" i="3"/>
  <c r="BF437" i="3"/>
  <c r="BI437" i="3"/>
  <c r="BH462" i="3"/>
  <c r="BG430" i="3"/>
  <c r="BF435" i="3"/>
  <c r="BI435" i="3"/>
  <c r="BI366" i="3"/>
  <c r="BG367" i="3"/>
  <c r="BE367" i="3"/>
  <c r="BB565" i="3"/>
  <c r="BC565" i="3"/>
  <c r="Y307" i="3"/>
  <c r="Z307" i="3"/>
  <c r="Y323" i="3"/>
  <c r="Z323" i="3"/>
  <c r="Y308" i="3"/>
  <c r="Y324" i="3"/>
  <c r="AB317" i="3"/>
  <c r="CK446" i="3"/>
  <c r="BB569" i="3"/>
  <c r="BC569" i="3"/>
  <c r="BH426" i="3"/>
  <c r="BF426" i="3"/>
  <c r="BF460" i="3"/>
  <c r="BI460" i="3"/>
  <c r="BG444" i="3"/>
  <c r="BH428" i="3"/>
  <c r="BF428" i="3"/>
  <c r="AC348" i="3"/>
  <c r="AA356" i="3"/>
  <c r="Y356" i="3"/>
  <c r="Z364" i="3"/>
  <c r="AA381" i="3"/>
  <c r="CK272" i="3"/>
  <c r="CL280" i="3"/>
  <c r="CM283" i="3"/>
  <c r="CL292" i="3"/>
  <c r="CM292" i="3"/>
  <c r="CK270" i="3"/>
  <c r="CL278" i="3"/>
  <c r="CK273" i="3"/>
  <c r="CN290" i="3"/>
  <c r="CL287" i="3"/>
  <c r="CM295" i="3"/>
  <c r="CN303" i="3"/>
  <c r="CO303" i="3"/>
  <c r="AO263" i="3"/>
  <c r="AJ561" i="3"/>
  <c r="AP279" i="3"/>
  <c r="AO272" i="3"/>
  <c r="BV315" i="3"/>
  <c r="BX264" i="3"/>
  <c r="BX280" i="3"/>
  <c r="BO562" i="3"/>
  <c r="BY293" i="3"/>
  <c r="BV288" i="3"/>
  <c r="BI390" i="3"/>
  <c r="BF459" i="3"/>
  <c r="BI427" i="3"/>
  <c r="AY566" i="3"/>
  <c r="BF355" i="3"/>
  <c r="BI371" i="3"/>
  <c r="BE382" i="3"/>
  <c r="BE357" i="3"/>
  <c r="BE373" i="3"/>
  <c r="BH356" i="3"/>
  <c r="BH372" i="3"/>
  <c r="BO569" i="3"/>
  <c r="CL489" i="3"/>
  <c r="AS463" i="3"/>
  <c r="BW463" i="3"/>
  <c r="BX452" i="3"/>
  <c r="BX468" i="3"/>
  <c r="CM495" i="3"/>
  <c r="CL495" i="3"/>
  <c r="CM497" i="3"/>
  <c r="CL497" i="3"/>
  <c r="CO481" i="3"/>
  <c r="CN481" i="3"/>
  <c r="CM481" i="3"/>
  <c r="CO487" i="3"/>
  <c r="CL487" i="3"/>
  <c r="CK479" i="3"/>
  <c r="CO479" i="3"/>
  <c r="CN479" i="3"/>
  <c r="CL533" i="3"/>
  <c r="BF485" i="3"/>
  <c r="BU454" i="3"/>
  <c r="BY454" i="3"/>
  <c r="BX454" i="3"/>
  <c r="BU470" i="3"/>
  <c r="BY470" i="3"/>
  <c r="BX470" i="3"/>
  <c r="BU461" i="3"/>
  <c r="BY461" i="3"/>
  <c r="BE486" i="3"/>
  <c r="BW557" i="3"/>
  <c r="BX552" i="3"/>
  <c r="BY554" i="3"/>
  <c r="CK540" i="3"/>
  <c r="CO540" i="3"/>
  <c r="CM540" i="3"/>
  <c r="CN539" i="3"/>
  <c r="CK539" i="3"/>
  <c r="CL539" i="3"/>
  <c r="BP573" i="3"/>
  <c r="BX555" i="3"/>
  <c r="BU556" i="3"/>
  <c r="CL527" i="3"/>
  <c r="CK527" i="3"/>
  <c r="CH573" i="3"/>
  <c r="CO545" i="3"/>
  <c r="CN545" i="3"/>
  <c r="CE573" i="3"/>
  <c r="CL545" i="3"/>
  <c r="CI573" i="3"/>
  <c r="CM545" i="3"/>
  <c r="CL529" i="3"/>
  <c r="CK529" i="3"/>
  <c r="CM542" i="3"/>
  <c r="CL542" i="3"/>
  <c r="CK542" i="3"/>
  <c r="CO542" i="3"/>
  <c r="CO534" i="3"/>
  <c r="CN534" i="3"/>
  <c r="CM534" i="3"/>
  <c r="CK534" i="3"/>
  <c r="CL526" i="3"/>
  <c r="CK526" i="3"/>
  <c r="CO526" i="3"/>
  <c r="CM526" i="3"/>
  <c r="CK543" i="3"/>
  <c r="CO543" i="3"/>
  <c r="CL543" i="3"/>
  <c r="BG502" i="3"/>
  <c r="BQ567" i="3"/>
  <c r="AS479" i="3"/>
  <c r="AR479" i="3"/>
  <c r="AR481" i="3"/>
  <c r="AQ481" i="3"/>
  <c r="AP481" i="3"/>
  <c r="BP571" i="3"/>
  <c r="BS571" i="3"/>
  <c r="CO528" i="3"/>
  <c r="CN528" i="3"/>
  <c r="CM528" i="3"/>
  <c r="CL528" i="3"/>
  <c r="CK528" i="3"/>
  <c r="CK537" i="3"/>
  <c r="CO537" i="3"/>
  <c r="CN537" i="3"/>
  <c r="CM537" i="3"/>
  <c r="CL537" i="3"/>
  <c r="CN535" i="3"/>
  <c r="CM535" i="3"/>
  <c r="CL535" i="3"/>
  <c r="CK535" i="3"/>
  <c r="CO535" i="3"/>
  <c r="BA571" i="3"/>
  <c r="CL536" i="3"/>
  <c r="CK536" i="3"/>
  <c r="CO536" i="3"/>
  <c r="CN536" i="3"/>
  <c r="CM536" i="3"/>
  <c r="CM490" i="3"/>
  <c r="CL490" i="3"/>
  <c r="CK490" i="3"/>
  <c r="CO490" i="3"/>
  <c r="CN490" i="3"/>
  <c r="AP457" i="3"/>
  <c r="AR457" i="3"/>
  <c r="AB360" i="3"/>
  <c r="Y360" i="3"/>
  <c r="AA360" i="3"/>
  <c r="AC360" i="3"/>
  <c r="Z360" i="3"/>
  <c r="Z344" i="3"/>
  <c r="AB344" i="3"/>
  <c r="Y344" i="3"/>
  <c r="AA344" i="3"/>
  <c r="AC344" i="3"/>
  <c r="AB349" i="3"/>
  <c r="Y349" i="3"/>
  <c r="AA349" i="3"/>
  <c r="AC349" i="3"/>
  <c r="Z349" i="3"/>
  <c r="AC331" i="3"/>
  <c r="Z331" i="3"/>
  <c r="Y331" i="3"/>
  <c r="AB331" i="3"/>
  <c r="AA331" i="3"/>
  <c r="AB337" i="3"/>
  <c r="Y337" i="3"/>
  <c r="AA337" i="3"/>
  <c r="Z337" i="3"/>
  <c r="AC337" i="3"/>
  <c r="AC387" i="3"/>
  <c r="AB387" i="3"/>
  <c r="Z387" i="3"/>
  <c r="AA387" i="3"/>
  <c r="Y387" i="3"/>
  <c r="Z371" i="3"/>
  <c r="AB371" i="3"/>
  <c r="Y371" i="3"/>
  <c r="AA371" i="3"/>
  <c r="AC371" i="3"/>
  <c r="AC377" i="3"/>
  <c r="Z377" i="3"/>
  <c r="AB377" i="3"/>
  <c r="AA377" i="3"/>
  <c r="Y377" i="3"/>
  <c r="AC338" i="3"/>
  <c r="AA354" i="3"/>
  <c r="Y354" i="3"/>
  <c r="Z370" i="3"/>
  <c r="Z386" i="3"/>
  <c r="AC386" i="3"/>
  <c r="AC307" i="3"/>
  <c r="AC323" i="3"/>
  <c r="Z316" i="3"/>
  <c r="AC309" i="3"/>
  <c r="AC325" i="3"/>
  <c r="CN446" i="3"/>
  <c r="CL446" i="3"/>
  <c r="BU323" i="3"/>
  <c r="AR449" i="3"/>
  <c r="BW444" i="3"/>
  <c r="CN544" i="3"/>
  <c r="CM544" i="3"/>
  <c r="CL544" i="3"/>
  <c r="CK544" i="3"/>
  <c r="CO544" i="3"/>
  <c r="AC358" i="3"/>
  <c r="Z358" i="3"/>
  <c r="AB358" i="3"/>
  <c r="Y358" i="3"/>
  <c r="AA358" i="3"/>
  <c r="BF498" i="3"/>
  <c r="AA342" i="3"/>
  <c r="AC342" i="3"/>
  <c r="Z342" i="3"/>
  <c r="AB342" i="3"/>
  <c r="Y342" i="3"/>
  <c r="AC351" i="3"/>
  <c r="Z351" i="3"/>
  <c r="AB351" i="3"/>
  <c r="Y351" i="3"/>
  <c r="AA351" i="3"/>
  <c r="AB376" i="3"/>
  <c r="Y376" i="3"/>
  <c r="AA376" i="3"/>
  <c r="AC376" i="3"/>
  <c r="Z376" i="3"/>
  <c r="AA365" i="3"/>
  <c r="AC365" i="3"/>
  <c r="Z365" i="3"/>
  <c r="AB365" i="3"/>
  <c r="Y365" i="3"/>
  <c r="BG498" i="3"/>
  <c r="AC366" i="3"/>
  <c r="Z366" i="3"/>
  <c r="AB366" i="3"/>
  <c r="Y366" i="3"/>
  <c r="AA366" i="3"/>
  <c r="Y383" i="3"/>
  <c r="AA383" i="3"/>
  <c r="AC383" i="3"/>
  <c r="AB383" i="3"/>
  <c r="Z383" i="3"/>
  <c r="CM437" i="3"/>
  <c r="CN437" i="3"/>
  <c r="CK430" i="3"/>
  <c r="CM430" i="3"/>
  <c r="CO430" i="3"/>
  <c r="CL430" i="3"/>
  <c r="CN430" i="3"/>
  <c r="CK438" i="3"/>
  <c r="CL438" i="3"/>
  <c r="CM484" i="3"/>
  <c r="CL484" i="3"/>
  <c r="CK484" i="3"/>
  <c r="CO484" i="3"/>
  <c r="CN484" i="3"/>
  <c r="AA367" i="3"/>
  <c r="AC367" i="3"/>
  <c r="Z367" i="3"/>
  <c r="AB367" i="3"/>
  <c r="Y367" i="3"/>
  <c r="AB384" i="3"/>
  <c r="Y384" i="3"/>
  <c r="AA384" i="3"/>
  <c r="AC384" i="3"/>
  <c r="Z384" i="3"/>
  <c r="AC368" i="3"/>
  <c r="Z368" i="3"/>
  <c r="AB368" i="3"/>
  <c r="Y368" i="3"/>
  <c r="AA368" i="3"/>
  <c r="AA373" i="3"/>
  <c r="AC373" i="3"/>
  <c r="Z373" i="3"/>
  <c r="AB373" i="3"/>
  <c r="Y373" i="3"/>
  <c r="CO299" i="3"/>
  <c r="CL299" i="3"/>
  <c r="CN299" i="3"/>
  <c r="CK299" i="3"/>
  <c r="CM299" i="3"/>
  <c r="CL298" i="3"/>
  <c r="CK298" i="3"/>
  <c r="CM298" i="3"/>
  <c r="CO298" i="3"/>
  <c r="CN298" i="3"/>
  <c r="CO301" i="3"/>
  <c r="CL301" i="3"/>
  <c r="CN301" i="3"/>
  <c r="CK301" i="3"/>
  <c r="CM301" i="3"/>
  <c r="CL300" i="3"/>
  <c r="CK300" i="3"/>
  <c r="CM300" i="3"/>
  <c r="CO300" i="3"/>
  <c r="CN300" i="3"/>
  <c r="AA350" i="3"/>
  <c r="AC350" i="3"/>
  <c r="Z350" i="3"/>
  <c r="AB350" i="3"/>
  <c r="Y350" i="3"/>
  <c r="Z359" i="3"/>
  <c r="AB359" i="3"/>
  <c r="Y359" i="3"/>
  <c r="AA359" i="3"/>
  <c r="AC359" i="3"/>
  <c r="AB343" i="3"/>
  <c r="Y343" i="3"/>
  <c r="AA343" i="3"/>
  <c r="AC343" i="3"/>
  <c r="Z343" i="3"/>
  <c r="AA357" i="3"/>
  <c r="AC357" i="3"/>
  <c r="Z357" i="3"/>
  <c r="AB357" i="3"/>
  <c r="Y357" i="3"/>
  <c r="AC341" i="3"/>
  <c r="Z341" i="3"/>
  <c r="AB341" i="3"/>
  <c r="Y341" i="3"/>
  <c r="AA341" i="3"/>
  <c r="CL294" i="3"/>
  <c r="CK294" i="3"/>
  <c r="CM294" i="3"/>
  <c r="CO294" i="3"/>
  <c r="CN294" i="3"/>
  <c r="CN277" i="3"/>
  <c r="CK277" i="3"/>
  <c r="CM277" i="3"/>
  <c r="CO277" i="3"/>
  <c r="CL277" i="3"/>
  <c r="CN282" i="3"/>
  <c r="CK282" i="3"/>
  <c r="CM282" i="3"/>
  <c r="CO282" i="3"/>
  <c r="CL282" i="3"/>
  <c r="AO474" i="3"/>
  <c r="AZ571" i="3"/>
  <c r="BB571" i="3"/>
  <c r="CO444" i="3"/>
  <c r="CK444" i="3"/>
  <c r="CM444" i="3"/>
  <c r="BR567" i="3"/>
  <c r="Y315" i="3"/>
  <c r="Z315" i="3"/>
  <c r="CK437" i="3"/>
  <c r="CK443" i="3"/>
  <c r="CN438" i="3"/>
  <c r="CO438" i="3"/>
  <c r="AO449" i="3"/>
  <c r="BY444" i="3"/>
  <c r="CN435" i="3"/>
  <c r="CK435" i="3"/>
  <c r="CM435" i="3"/>
  <c r="CO435" i="3"/>
  <c r="CL435" i="3"/>
  <c r="CK436" i="3"/>
  <c r="CM436" i="3"/>
  <c r="CO436" i="3"/>
  <c r="Z303" i="3"/>
  <c r="AC319" i="3"/>
  <c r="BO567" i="3"/>
  <c r="BP567" i="3"/>
  <c r="Y330" i="3"/>
  <c r="AB330" i="3"/>
  <c r="Y346" i="3"/>
  <c r="AB346" i="3"/>
  <c r="AA362" i="3"/>
  <c r="Y362" i="3"/>
  <c r="Y378" i="3"/>
  <c r="AC378" i="3"/>
  <c r="AC315" i="3"/>
  <c r="Z308" i="3"/>
  <c r="Z324" i="3"/>
  <c r="AC317" i="3"/>
  <c r="CL437" i="3"/>
  <c r="CO437" i="3"/>
  <c r="CN444" i="3"/>
  <c r="CL444" i="3"/>
  <c r="CL443" i="3"/>
  <c r="CO443" i="3"/>
  <c r="CM438" i="3"/>
  <c r="BU315" i="3"/>
  <c r="CL492" i="3"/>
  <c r="CM492" i="3"/>
  <c r="CN489" i="3"/>
  <c r="CO489" i="3"/>
  <c r="CL482" i="3"/>
  <c r="CM482" i="3"/>
  <c r="CL498" i="3"/>
  <c r="CM498" i="3"/>
  <c r="CM487" i="3"/>
  <c r="CN487" i="3"/>
  <c r="AS457" i="3"/>
  <c r="CO264" i="3"/>
  <c r="CL264" i="3"/>
  <c r="CN264" i="3"/>
  <c r="CK264" i="3"/>
  <c r="CM264" i="3"/>
  <c r="CM552" i="3"/>
  <c r="CO552" i="3"/>
  <c r="CL552" i="3"/>
  <c r="CN552" i="3"/>
  <c r="CK552" i="3"/>
  <c r="CO555" i="3"/>
  <c r="CL555" i="3"/>
  <c r="CN555" i="3"/>
  <c r="CK555" i="3"/>
  <c r="CM555" i="3"/>
  <c r="AS536" i="3"/>
  <c r="AP536" i="3"/>
  <c r="AR536" i="3"/>
  <c r="AO536" i="3"/>
  <c r="AQ536" i="3"/>
  <c r="AO552" i="3"/>
  <c r="AQ552" i="3"/>
  <c r="AS552" i="3"/>
  <c r="AP552" i="3"/>
  <c r="AR552" i="3"/>
  <c r="AK573" i="3"/>
  <c r="AJ573" i="3"/>
  <c r="AI573" i="3"/>
  <c r="AR545" i="3"/>
  <c r="AO545" i="3"/>
  <c r="AM573" i="3"/>
  <c r="AL573" i="3"/>
  <c r="AQ545" i="3"/>
  <c r="AS545" i="3"/>
  <c r="AP545" i="3"/>
  <c r="AR534" i="3"/>
  <c r="AO534" i="3"/>
  <c r="AQ534" i="3"/>
  <c r="AS534" i="3"/>
  <c r="AP534" i="3"/>
  <c r="AS550" i="3"/>
  <c r="AP550" i="3"/>
  <c r="AR550" i="3"/>
  <c r="AO550" i="3"/>
  <c r="AQ550" i="3"/>
  <c r="AQ543" i="3"/>
  <c r="AS543" i="3"/>
  <c r="AR543" i="3"/>
  <c r="AP543" i="3"/>
  <c r="AO543" i="3"/>
  <c r="AP519" i="3"/>
  <c r="AO519" i="3"/>
  <c r="AQ519" i="3"/>
  <c r="AS519" i="3"/>
  <c r="AR519" i="3"/>
  <c r="AS520" i="3"/>
  <c r="AP520" i="3"/>
  <c r="AR520" i="3"/>
  <c r="AO520" i="3"/>
  <c r="AQ520" i="3"/>
  <c r="AK572" i="3"/>
  <c r="AI572" i="3"/>
  <c r="AL572" i="3"/>
  <c r="AQ521" i="3"/>
  <c r="AS521" i="3"/>
  <c r="AM572" i="3"/>
  <c r="AJ572" i="3"/>
  <c r="AP521" i="3"/>
  <c r="AR521" i="3"/>
  <c r="AO521" i="3"/>
  <c r="AR522" i="3"/>
  <c r="AO522" i="3"/>
  <c r="AQ522" i="3"/>
  <c r="AS522" i="3"/>
  <c r="AP522" i="3"/>
  <c r="BW525" i="3"/>
  <c r="BY525" i="3"/>
  <c r="BV525" i="3"/>
  <c r="BX525" i="3"/>
  <c r="BU525" i="3"/>
  <c r="BW541" i="3"/>
  <c r="BY541" i="3"/>
  <c r="BV541" i="3"/>
  <c r="BX541" i="3"/>
  <c r="BU541" i="3"/>
  <c r="BU532" i="3"/>
  <c r="BW532" i="3"/>
  <c r="BY532" i="3"/>
  <c r="BV532" i="3"/>
  <c r="BX532" i="3"/>
  <c r="BW527" i="3"/>
  <c r="BY527" i="3"/>
  <c r="BV527" i="3"/>
  <c r="BX527" i="3"/>
  <c r="BU527" i="3"/>
  <c r="BW543" i="3"/>
  <c r="BY543" i="3"/>
  <c r="BV543" i="3"/>
  <c r="BX543" i="3"/>
  <c r="BU543" i="3"/>
  <c r="BY522" i="3"/>
  <c r="BV522" i="3"/>
  <c r="BX522" i="3"/>
  <c r="BU522" i="3"/>
  <c r="BW522" i="3"/>
  <c r="BY538" i="3"/>
  <c r="BV538" i="3"/>
  <c r="BX538" i="3"/>
  <c r="BU538" i="3"/>
  <c r="BW538" i="3"/>
  <c r="CM550" i="3"/>
  <c r="CO550" i="3"/>
  <c r="CL550" i="3"/>
  <c r="CN550" i="3"/>
  <c r="CK550" i="3"/>
  <c r="CN556" i="3"/>
  <c r="CK556" i="3"/>
  <c r="CM556" i="3"/>
  <c r="CO556" i="3"/>
  <c r="CL556" i="3"/>
  <c r="CO549" i="3"/>
  <c r="CL549" i="3"/>
  <c r="CN549" i="3"/>
  <c r="CK549" i="3"/>
  <c r="CM549" i="3"/>
  <c r="AO540" i="3"/>
  <c r="AQ540" i="3"/>
  <c r="AS540" i="3"/>
  <c r="AP540" i="3"/>
  <c r="AR540" i="3"/>
  <c r="AO556" i="3"/>
  <c r="AQ556" i="3"/>
  <c r="AS556" i="3"/>
  <c r="AP556" i="3"/>
  <c r="AR556" i="3"/>
  <c r="AQ549" i="3"/>
  <c r="AS549" i="3"/>
  <c r="AP549" i="3"/>
  <c r="AR549" i="3"/>
  <c r="AO549" i="3"/>
  <c r="AS538" i="3"/>
  <c r="AO538" i="3"/>
  <c r="AQ538" i="3"/>
  <c r="AP538" i="3"/>
  <c r="AR538" i="3"/>
  <c r="AS554" i="3"/>
  <c r="AP554" i="3"/>
  <c r="AR554" i="3"/>
  <c r="AO554" i="3"/>
  <c r="AQ554" i="3"/>
  <c r="AQ547" i="3"/>
  <c r="AS547" i="3"/>
  <c r="AP547" i="3"/>
  <c r="AR547" i="3"/>
  <c r="AO547" i="3"/>
  <c r="AQ523" i="3"/>
  <c r="AS523" i="3"/>
  <c r="AP523" i="3"/>
  <c r="AR523" i="3"/>
  <c r="AO523" i="3"/>
  <c r="AS516" i="3"/>
  <c r="AP516" i="3"/>
  <c r="AR516" i="3"/>
  <c r="AO516" i="3"/>
  <c r="AQ516" i="3"/>
  <c r="AR532" i="3"/>
  <c r="AO532" i="3"/>
  <c r="AQ532" i="3"/>
  <c r="AS532" i="3"/>
  <c r="AP532" i="3"/>
  <c r="AQ525" i="3"/>
  <c r="AS525" i="3"/>
  <c r="AP525" i="3"/>
  <c r="AR525" i="3"/>
  <c r="AO525" i="3"/>
  <c r="AS518" i="3"/>
  <c r="AP518" i="3"/>
  <c r="AR518" i="3"/>
  <c r="AO518" i="3"/>
  <c r="AQ518" i="3"/>
  <c r="BS572" i="3"/>
  <c r="BP572" i="3"/>
  <c r="BW521" i="3"/>
  <c r="BY521" i="3"/>
  <c r="BV521" i="3"/>
  <c r="BQ572" i="3"/>
  <c r="BO572" i="3"/>
  <c r="BR572" i="3"/>
  <c r="BX521" i="3"/>
  <c r="BU521" i="3"/>
  <c r="BW537" i="3"/>
  <c r="BY537" i="3"/>
  <c r="BV537" i="3"/>
  <c r="BX537" i="3"/>
  <c r="BU537" i="3"/>
  <c r="BU520" i="3"/>
  <c r="BW520" i="3"/>
  <c r="BY520" i="3"/>
  <c r="BV520" i="3"/>
  <c r="BX520" i="3"/>
  <c r="BU536" i="3"/>
  <c r="BW536" i="3"/>
  <c r="BY536" i="3"/>
  <c r="BV536" i="3"/>
  <c r="BX536" i="3"/>
  <c r="BX531" i="3"/>
  <c r="BU531" i="3"/>
  <c r="BW531" i="3"/>
  <c r="BY531" i="3"/>
  <c r="BV531" i="3"/>
  <c r="BU526" i="3"/>
  <c r="BW526" i="3"/>
  <c r="BY526" i="3"/>
  <c r="BV526" i="3"/>
  <c r="BX526" i="3"/>
  <c r="BU542" i="3"/>
  <c r="BW542" i="3"/>
  <c r="BY542" i="3"/>
  <c r="BX542" i="3"/>
  <c r="BV542" i="3"/>
  <c r="CM554" i="3"/>
  <c r="CO554" i="3"/>
  <c r="CL554" i="3"/>
  <c r="CN554" i="3"/>
  <c r="CK554" i="3"/>
  <c r="CK547" i="3"/>
  <c r="CM547" i="3"/>
  <c r="CO547" i="3"/>
  <c r="CL547" i="3"/>
  <c r="CN547" i="3"/>
  <c r="CK557" i="3"/>
  <c r="CM557" i="3"/>
  <c r="CO557" i="3"/>
  <c r="CL557" i="3"/>
  <c r="CN557" i="3"/>
  <c r="AS544" i="3"/>
  <c r="AP544" i="3"/>
  <c r="AR544" i="3"/>
  <c r="AO544" i="3"/>
  <c r="AQ544" i="3"/>
  <c r="AQ537" i="3"/>
  <c r="AS537" i="3"/>
  <c r="AP537" i="3"/>
  <c r="AR537" i="3"/>
  <c r="AO537" i="3"/>
  <c r="AQ553" i="3"/>
  <c r="AS553" i="3"/>
  <c r="AP553" i="3"/>
  <c r="AR553" i="3"/>
  <c r="AO553" i="3"/>
  <c r="AO542" i="3"/>
  <c r="AQ542" i="3"/>
  <c r="AS542" i="3"/>
  <c r="AP542" i="3"/>
  <c r="AR542" i="3"/>
  <c r="AQ535" i="3"/>
  <c r="AS535" i="3"/>
  <c r="AP535" i="3"/>
  <c r="AR535" i="3"/>
  <c r="AO535" i="3"/>
  <c r="AR551" i="3"/>
  <c r="AO551" i="3"/>
  <c r="AQ551" i="3"/>
  <c r="AS551" i="3"/>
  <c r="AP551" i="3"/>
  <c r="AP527" i="3"/>
  <c r="AR527" i="3"/>
  <c r="AO527" i="3"/>
  <c r="AQ527" i="3"/>
  <c r="AS527" i="3"/>
  <c r="AR528" i="3"/>
  <c r="AO528" i="3"/>
  <c r="AQ528" i="3"/>
  <c r="AS528" i="3"/>
  <c r="AP528" i="3"/>
  <c r="AP529" i="3"/>
  <c r="AR529" i="3"/>
  <c r="AO529" i="3"/>
  <c r="AQ529" i="3"/>
  <c r="AS529" i="3"/>
  <c r="AS530" i="3"/>
  <c r="AP530" i="3"/>
  <c r="AR530" i="3"/>
  <c r="AO530" i="3"/>
  <c r="AQ530" i="3"/>
  <c r="BX533" i="3"/>
  <c r="BU533" i="3"/>
  <c r="BW533" i="3"/>
  <c r="BY533" i="3"/>
  <c r="BV533" i="3"/>
  <c r="BY524" i="3"/>
  <c r="BV524" i="3"/>
  <c r="BX524" i="3"/>
  <c r="BU524" i="3"/>
  <c r="BW524" i="3"/>
  <c r="BY540" i="3"/>
  <c r="BX540" i="3"/>
  <c r="BV540" i="3"/>
  <c r="BU540" i="3"/>
  <c r="BW540" i="3"/>
  <c r="BX535" i="3"/>
  <c r="BU535" i="3"/>
  <c r="BW535" i="3"/>
  <c r="BY535" i="3"/>
  <c r="BV535" i="3"/>
  <c r="BU530" i="3"/>
  <c r="BW530" i="3"/>
  <c r="BY530" i="3"/>
  <c r="BV530" i="3"/>
  <c r="BX530" i="3"/>
  <c r="CM548" i="3"/>
  <c r="CO548" i="3"/>
  <c r="CL548" i="3"/>
  <c r="CN548" i="3"/>
  <c r="CK548" i="3"/>
  <c r="CK551" i="3"/>
  <c r="CM551" i="3"/>
  <c r="CO551" i="3"/>
  <c r="CL551" i="3"/>
  <c r="CN551" i="3"/>
  <c r="CK553" i="3"/>
  <c r="CM553" i="3"/>
  <c r="CO553" i="3"/>
  <c r="CL553" i="3"/>
  <c r="CN553" i="3"/>
  <c r="AS548" i="3"/>
  <c r="AP548" i="3"/>
  <c r="AR548" i="3"/>
  <c r="AO548" i="3"/>
  <c r="AQ548" i="3"/>
  <c r="AP541" i="3"/>
  <c r="AO541" i="3"/>
  <c r="AQ541" i="3"/>
  <c r="AS541" i="3"/>
  <c r="AR541" i="3"/>
  <c r="AR557" i="3"/>
  <c r="AO557" i="3"/>
  <c r="AQ557" i="3"/>
  <c r="AS557" i="3"/>
  <c r="AP557" i="3"/>
  <c r="AO546" i="3"/>
  <c r="AQ546" i="3"/>
  <c r="AS546" i="3"/>
  <c r="AP546" i="3"/>
  <c r="AR546" i="3"/>
  <c r="AP539" i="3"/>
  <c r="AO539" i="3"/>
  <c r="AQ539" i="3"/>
  <c r="AS539" i="3"/>
  <c r="AR539" i="3"/>
  <c r="AR555" i="3"/>
  <c r="AO555" i="3"/>
  <c r="AQ555" i="3"/>
  <c r="AS555" i="3"/>
  <c r="AP555" i="3"/>
  <c r="AP531" i="3"/>
  <c r="AR531" i="3"/>
  <c r="AO531" i="3"/>
  <c r="AQ531" i="3"/>
  <c r="AS531" i="3"/>
  <c r="AS524" i="3"/>
  <c r="AP524" i="3"/>
  <c r="AR524" i="3"/>
  <c r="AO524" i="3"/>
  <c r="AQ524" i="3"/>
  <c r="AQ517" i="3"/>
  <c r="AS517" i="3"/>
  <c r="AR517" i="3"/>
  <c r="AP517" i="3"/>
  <c r="AO517" i="3"/>
  <c r="AP533" i="3"/>
  <c r="AR533" i="3"/>
  <c r="AO533" i="3"/>
  <c r="AQ533" i="3"/>
  <c r="AS533" i="3"/>
  <c r="AS526" i="3"/>
  <c r="AP526" i="3"/>
  <c r="AR526" i="3"/>
  <c r="AO526" i="3"/>
  <c r="AQ526" i="3"/>
  <c r="BX529" i="3"/>
  <c r="BU529" i="3"/>
  <c r="BW529" i="3"/>
  <c r="BY529" i="3"/>
  <c r="BV529" i="3"/>
  <c r="BY528" i="3"/>
  <c r="BV528" i="3"/>
  <c r="BX528" i="3"/>
  <c r="BU528" i="3"/>
  <c r="BW528" i="3"/>
  <c r="BW523" i="3"/>
  <c r="BY523" i="3"/>
  <c r="BV523" i="3"/>
  <c r="BX523" i="3"/>
  <c r="BU523" i="3"/>
  <c r="BW539" i="3"/>
  <c r="BY539" i="3"/>
  <c r="BV539" i="3"/>
  <c r="BX539" i="3"/>
  <c r="BU539" i="3"/>
  <c r="BY534" i="3"/>
  <c r="BV534" i="3"/>
  <c r="BX534" i="3"/>
  <c r="BU534" i="3"/>
  <c r="BW534" i="3"/>
  <c r="AC322" i="3"/>
  <c r="Z322" i="3"/>
  <c r="AB322" i="3"/>
  <c r="Y322" i="3"/>
  <c r="AA322" i="3"/>
  <c r="CM265" i="3"/>
  <c r="CO265" i="3"/>
  <c r="CL265" i="3"/>
  <c r="CN265" i="3"/>
  <c r="CK265" i="3"/>
  <c r="AA334" i="3"/>
  <c r="AC334" i="3"/>
  <c r="Z334" i="3"/>
  <c r="AB334" i="3"/>
  <c r="Y334" i="3"/>
  <c r="AC326" i="3"/>
  <c r="Z326" i="3"/>
  <c r="AB326" i="3"/>
  <c r="Y326" i="3"/>
  <c r="AA326" i="3"/>
  <c r="AB318" i="3"/>
  <c r="Y318" i="3"/>
  <c r="AA318" i="3"/>
  <c r="V563" i="3"/>
  <c r="U563" i="3"/>
  <c r="AC318" i="3"/>
  <c r="Z318" i="3"/>
  <c r="T563" i="3"/>
  <c r="S563" i="3"/>
  <c r="W563" i="3"/>
  <c r="AB335" i="3"/>
  <c r="Y335" i="3"/>
  <c r="AA335" i="3"/>
  <c r="AC335" i="3"/>
  <c r="Z335" i="3"/>
  <c r="AB333" i="3"/>
  <c r="Y333" i="3"/>
  <c r="AA333" i="3"/>
  <c r="AC333" i="3"/>
  <c r="Z333" i="3"/>
  <c r="CK263" i="3"/>
  <c r="CM263" i="3"/>
  <c r="CO263" i="3"/>
  <c r="CL263" i="3"/>
  <c r="CN263" i="3"/>
  <c r="AA340" i="3"/>
  <c r="AC340" i="3"/>
  <c r="Z340" i="3"/>
  <c r="AB340" i="3"/>
  <c r="Y340" i="3"/>
  <c r="Z332" i="3"/>
  <c r="AB332" i="3"/>
  <c r="Y332" i="3"/>
  <c r="V564" i="3"/>
  <c r="W564" i="3"/>
  <c r="AA332" i="3"/>
  <c r="AC332" i="3"/>
  <c r="T564" i="3"/>
  <c r="U564" i="3"/>
  <c r="S564" i="3"/>
  <c r="AB372" i="3"/>
  <c r="Y372" i="3"/>
  <c r="AA372" i="3"/>
  <c r="AC372" i="3"/>
  <c r="Z372" i="3"/>
  <c r="AB380" i="3"/>
  <c r="Y380" i="3"/>
  <c r="AA380" i="3"/>
  <c r="AC380" i="3"/>
  <c r="Z380" i="3"/>
  <c r="S572" i="3"/>
  <c r="S561" i="3"/>
  <c r="BG482" i="3"/>
  <c r="BG481" i="3"/>
  <c r="BE482" i="3"/>
  <c r="BH482" i="3"/>
  <c r="BF481" i="3"/>
  <c r="BI481" i="3"/>
  <c r="BH481" i="3"/>
  <c r="BE507" i="3"/>
  <c r="BI507" i="3"/>
  <c r="BF507" i="3"/>
  <c r="BH507" i="3"/>
  <c r="BG507" i="3"/>
  <c r="BH498" i="3"/>
  <c r="BE498" i="3"/>
  <c r="BF497" i="3"/>
  <c r="BI497" i="3"/>
  <c r="BH497" i="3"/>
  <c r="BI491" i="3"/>
  <c r="BF491" i="3"/>
  <c r="BH491" i="3"/>
  <c r="BE491" i="3"/>
  <c r="BG491" i="3"/>
  <c r="AC374" i="3"/>
  <c r="Z374" i="3"/>
  <c r="V565" i="3"/>
  <c r="U565" i="3"/>
  <c r="AB374" i="3"/>
  <c r="Y374" i="3"/>
  <c r="AA374" i="3"/>
  <c r="T565" i="3"/>
  <c r="S565" i="3"/>
  <c r="W565" i="3"/>
  <c r="AA375" i="3"/>
  <c r="AC375" i="3"/>
  <c r="Z375" i="3"/>
  <c r="AB375" i="3"/>
  <c r="Y375" i="3"/>
  <c r="AA382" i="3"/>
  <c r="AC382" i="3"/>
  <c r="Z382" i="3"/>
  <c r="T566" i="3"/>
  <c r="U566" i="3"/>
  <c r="S566" i="3"/>
  <c r="AB382" i="3"/>
  <c r="Y382" i="3"/>
  <c r="V566" i="3"/>
  <c r="W566" i="3"/>
  <c r="CN445" i="3"/>
  <c r="CK445" i="3"/>
  <c r="CM445" i="3"/>
  <c r="CO445" i="3"/>
  <c r="CL445" i="3"/>
  <c r="AM570" i="3"/>
  <c r="CO496" i="3"/>
  <c r="CN496" i="3"/>
  <c r="CM496" i="3"/>
  <c r="CL496" i="3"/>
  <c r="CK496" i="3"/>
  <c r="CN488" i="3"/>
  <c r="CM488" i="3"/>
  <c r="CL488" i="3"/>
  <c r="CK488" i="3"/>
  <c r="CO488" i="3"/>
  <c r="CO480" i="3"/>
  <c r="CN480" i="3"/>
  <c r="CM480" i="3"/>
  <c r="CL480" i="3"/>
  <c r="CK480" i="3"/>
  <c r="CM510" i="3"/>
  <c r="CO510" i="3"/>
  <c r="CL510" i="3"/>
  <c r="CN510" i="3"/>
  <c r="CK510" i="3"/>
  <c r="CN502" i="3"/>
  <c r="CK502" i="3"/>
  <c r="CM502" i="3"/>
  <c r="CO502" i="3"/>
  <c r="CL502" i="3"/>
  <c r="CK494" i="3"/>
  <c r="CO494" i="3"/>
  <c r="CN494" i="3"/>
  <c r="CM494" i="3"/>
  <c r="CL494" i="3"/>
  <c r="CM486" i="3"/>
  <c r="CL486" i="3"/>
  <c r="CK486" i="3"/>
  <c r="CO486" i="3"/>
  <c r="CN486" i="3"/>
  <c r="CK478" i="3"/>
  <c r="CO478" i="3"/>
  <c r="CN478" i="3"/>
  <c r="CM478" i="3"/>
  <c r="CL478" i="3"/>
  <c r="CM524" i="3"/>
  <c r="CO524" i="3"/>
  <c r="CL524" i="3"/>
  <c r="CN524" i="3"/>
  <c r="CK524" i="3"/>
  <c r="CM516" i="3"/>
  <c r="CO516" i="3"/>
  <c r="CL516" i="3"/>
  <c r="CN516" i="3"/>
  <c r="CK516" i="3"/>
  <c r="CN518" i="3"/>
  <c r="CK518" i="3"/>
  <c r="CM518" i="3"/>
  <c r="CO518" i="3"/>
  <c r="CL518" i="3"/>
  <c r="CN508" i="3"/>
  <c r="CK508" i="3"/>
  <c r="CM508" i="3"/>
  <c r="CO508" i="3"/>
  <c r="CL508" i="3"/>
  <c r="CM500" i="3"/>
  <c r="CO500" i="3"/>
  <c r="CL500" i="3"/>
  <c r="CN500" i="3"/>
  <c r="CK500" i="3"/>
  <c r="CO525" i="3"/>
  <c r="CL525" i="3"/>
  <c r="CN525" i="3"/>
  <c r="CK525" i="3"/>
  <c r="CM525" i="3"/>
  <c r="CO517" i="3"/>
  <c r="CN517" i="3"/>
  <c r="CL517" i="3"/>
  <c r="CK517" i="3"/>
  <c r="CM517" i="3"/>
  <c r="CK509" i="3"/>
  <c r="CM509" i="3"/>
  <c r="CO509" i="3"/>
  <c r="CL509" i="3"/>
  <c r="CN509" i="3"/>
  <c r="CO501" i="3"/>
  <c r="CL501" i="3"/>
  <c r="CN501" i="3"/>
  <c r="CK501" i="3"/>
  <c r="CM501" i="3"/>
  <c r="CO493" i="3"/>
  <c r="CN493" i="3"/>
  <c r="CM493" i="3"/>
  <c r="CL493" i="3"/>
  <c r="CK493" i="3"/>
  <c r="CM485" i="3"/>
  <c r="CL485" i="3"/>
  <c r="CK485" i="3"/>
  <c r="CO485" i="3"/>
  <c r="CN485" i="3"/>
  <c r="CN523" i="3"/>
  <c r="CK523" i="3"/>
  <c r="CM523" i="3"/>
  <c r="CO523" i="3"/>
  <c r="CL523" i="3"/>
  <c r="CK515" i="3"/>
  <c r="CM515" i="3"/>
  <c r="CO515" i="3"/>
  <c r="CN515" i="3"/>
  <c r="CL515" i="3"/>
  <c r="CO507" i="3"/>
  <c r="CL507" i="3"/>
  <c r="CN507" i="3"/>
  <c r="CK507" i="3"/>
  <c r="CM507" i="3"/>
  <c r="CK499" i="3"/>
  <c r="CM499" i="3"/>
  <c r="CO499" i="3"/>
  <c r="CL499" i="3"/>
  <c r="CN499" i="3"/>
  <c r="CF571" i="3"/>
  <c r="CI571" i="3"/>
  <c r="CG571" i="3"/>
  <c r="CE571" i="3"/>
  <c r="CH571" i="3"/>
  <c r="CK491" i="3"/>
  <c r="CO491" i="3"/>
  <c r="CN491" i="3"/>
  <c r="CM491" i="3"/>
  <c r="CL491" i="3"/>
  <c r="CL483" i="3"/>
  <c r="CK483" i="3"/>
  <c r="CO483" i="3"/>
  <c r="CN483" i="3"/>
  <c r="CM483" i="3"/>
  <c r="CN512" i="3"/>
  <c r="CK512" i="3"/>
  <c r="CM512" i="3"/>
  <c r="CO512" i="3"/>
  <c r="CL512" i="3"/>
  <c r="CK511" i="3"/>
  <c r="CM511" i="3"/>
  <c r="CO511" i="3"/>
  <c r="CL511" i="3"/>
  <c r="CN511" i="3"/>
  <c r="CN514" i="3"/>
  <c r="CK514" i="3"/>
  <c r="CM514" i="3"/>
  <c r="CO514" i="3"/>
  <c r="CL514" i="3"/>
  <c r="CO513" i="3"/>
  <c r="CN513" i="3"/>
  <c r="CL513" i="3"/>
  <c r="CK513" i="3"/>
  <c r="CM513" i="3"/>
  <c r="AS490" i="3"/>
  <c r="AP490" i="3"/>
  <c r="AR490" i="3"/>
  <c r="AO490" i="3"/>
  <c r="AQ490" i="3"/>
  <c r="AS506" i="3"/>
  <c r="AP506" i="3"/>
  <c r="AR506" i="3"/>
  <c r="AO506" i="3"/>
  <c r="AQ506" i="3"/>
  <c r="AR493" i="3"/>
  <c r="AO493" i="3"/>
  <c r="AQ493" i="3"/>
  <c r="AS493" i="3"/>
  <c r="AP493" i="3"/>
  <c r="AR509" i="3"/>
  <c r="AO509" i="3"/>
  <c r="AQ509" i="3"/>
  <c r="AS509" i="3"/>
  <c r="AP509" i="3"/>
  <c r="AS496" i="3"/>
  <c r="AP496" i="3"/>
  <c r="AR496" i="3"/>
  <c r="AO496" i="3"/>
  <c r="AQ496" i="3"/>
  <c r="AQ499" i="3"/>
  <c r="AS499" i="3"/>
  <c r="AP499" i="3"/>
  <c r="AR499" i="3"/>
  <c r="AO499" i="3"/>
  <c r="BY479" i="3"/>
  <c r="BV479" i="3"/>
  <c r="BX479" i="3"/>
  <c r="BU479" i="3"/>
  <c r="BW479" i="3"/>
  <c r="BY495" i="3"/>
  <c r="BV495" i="3"/>
  <c r="BX495" i="3"/>
  <c r="BU495" i="3"/>
  <c r="BW495" i="3"/>
  <c r="BX478" i="3"/>
  <c r="BU478" i="3"/>
  <c r="BW478" i="3"/>
  <c r="BY478" i="3"/>
  <c r="BV478" i="3"/>
  <c r="BX494" i="3"/>
  <c r="BU494" i="3"/>
  <c r="BW494" i="3"/>
  <c r="BY494" i="3"/>
  <c r="BV494" i="3"/>
  <c r="BY477" i="3"/>
  <c r="BV477" i="3"/>
  <c r="BX477" i="3"/>
  <c r="BU477" i="3"/>
  <c r="BW477" i="3"/>
  <c r="BY493" i="3"/>
  <c r="BV493" i="3"/>
  <c r="BX493" i="3"/>
  <c r="BU493" i="3"/>
  <c r="BW493" i="3"/>
  <c r="BW476" i="3"/>
  <c r="BX476" i="3"/>
  <c r="BU476" i="3"/>
  <c r="BY476" i="3"/>
  <c r="BV476" i="3"/>
  <c r="BX492" i="3"/>
  <c r="BU492" i="3"/>
  <c r="BW492" i="3"/>
  <c r="BY492" i="3"/>
  <c r="BV492" i="3"/>
  <c r="Y552" i="3"/>
  <c r="AA552" i="3"/>
  <c r="AC552" i="3"/>
  <c r="Z552" i="3"/>
  <c r="AB552" i="3"/>
  <c r="AC544" i="3"/>
  <c r="Z544" i="3"/>
  <c r="AB544" i="3"/>
  <c r="Y544" i="3"/>
  <c r="AA544" i="3"/>
  <c r="Z536" i="3"/>
  <c r="Y536" i="3"/>
  <c r="AA536" i="3"/>
  <c r="AC536" i="3"/>
  <c r="AB536" i="3"/>
  <c r="AA528" i="3"/>
  <c r="AC528" i="3"/>
  <c r="AB528" i="3"/>
  <c r="Z528" i="3"/>
  <c r="Y528" i="3"/>
  <c r="Z520" i="3"/>
  <c r="Y520" i="3"/>
  <c r="AA520" i="3"/>
  <c r="AC520" i="3"/>
  <c r="AB520" i="3"/>
  <c r="AA551" i="3"/>
  <c r="AC551" i="3"/>
  <c r="Z551" i="3"/>
  <c r="AB551" i="3"/>
  <c r="Y551" i="3"/>
  <c r="AB543" i="3"/>
  <c r="Y543" i="3"/>
  <c r="AA543" i="3"/>
  <c r="AC543" i="3"/>
  <c r="Z543" i="3"/>
  <c r="AC535" i="3"/>
  <c r="Z535" i="3"/>
  <c r="AB535" i="3"/>
  <c r="Y535" i="3"/>
  <c r="AA535" i="3"/>
  <c r="Y527" i="3"/>
  <c r="AA527" i="3"/>
  <c r="AC527" i="3"/>
  <c r="Z527" i="3"/>
  <c r="AB527" i="3"/>
  <c r="AC519" i="3"/>
  <c r="Z519" i="3"/>
  <c r="AB519" i="3"/>
  <c r="Y519" i="3"/>
  <c r="AA519" i="3"/>
  <c r="Y550" i="3"/>
  <c r="AA550" i="3"/>
  <c r="AC550" i="3"/>
  <c r="Z550" i="3"/>
  <c r="AB550" i="3"/>
  <c r="AA542" i="3"/>
  <c r="AC542" i="3"/>
  <c r="AB542" i="3"/>
  <c r="Z542" i="3"/>
  <c r="Y542" i="3"/>
  <c r="Y534" i="3"/>
  <c r="AA534" i="3"/>
  <c r="AC534" i="3"/>
  <c r="AB534" i="3"/>
  <c r="Z534" i="3"/>
  <c r="AC526" i="3"/>
  <c r="AB526" i="3"/>
  <c r="Z526" i="3"/>
  <c r="Y526" i="3"/>
  <c r="AA526" i="3"/>
  <c r="Y518" i="3"/>
  <c r="AA518" i="3"/>
  <c r="AC518" i="3"/>
  <c r="AB518" i="3"/>
  <c r="Z518" i="3"/>
  <c r="AB553" i="3"/>
  <c r="Y553" i="3"/>
  <c r="AA553" i="3"/>
  <c r="AC553" i="3"/>
  <c r="Z553" i="3"/>
  <c r="V573" i="3"/>
  <c r="U573" i="3"/>
  <c r="AA545" i="3"/>
  <c r="AC545" i="3"/>
  <c r="Z545" i="3"/>
  <c r="T573" i="3"/>
  <c r="S573" i="3"/>
  <c r="W573" i="3"/>
  <c r="AB545" i="3"/>
  <c r="Y545" i="3"/>
  <c r="AC537" i="3"/>
  <c r="Z537" i="3"/>
  <c r="AB537" i="3"/>
  <c r="Y537" i="3"/>
  <c r="AA537" i="3"/>
  <c r="Y529" i="3"/>
  <c r="AA529" i="3"/>
  <c r="AC529" i="3"/>
  <c r="Z529" i="3"/>
  <c r="AB529" i="3"/>
  <c r="V572" i="3"/>
  <c r="W572" i="3"/>
  <c r="AC521" i="3"/>
  <c r="Z521" i="3"/>
  <c r="AB521" i="3"/>
  <c r="T572" i="3"/>
  <c r="U572" i="3"/>
  <c r="Y521" i="3"/>
  <c r="AA521" i="3"/>
  <c r="AO494" i="3"/>
  <c r="AQ494" i="3"/>
  <c r="AS494" i="3"/>
  <c r="AP494" i="3"/>
  <c r="AR494" i="3"/>
  <c r="AO510" i="3"/>
  <c r="AQ510" i="3"/>
  <c r="AS510" i="3"/>
  <c r="AP510" i="3"/>
  <c r="AR510" i="3"/>
  <c r="AM571" i="3"/>
  <c r="AL571" i="3"/>
  <c r="AQ497" i="3"/>
  <c r="AS497" i="3"/>
  <c r="AP497" i="3"/>
  <c r="AK571" i="3"/>
  <c r="AJ571" i="3"/>
  <c r="AI571" i="3"/>
  <c r="AR497" i="3"/>
  <c r="AO497" i="3"/>
  <c r="AO500" i="3"/>
  <c r="AQ500" i="3"/>
  <c r="AS500" i="3"/>
  <c r="AP500" i="3"/>
  <c r="AR500" i="3"/>
  <c r="AR487" i="3"/>
  <c r="AO487" i="3"/>
  <c r="AQ487" i="3"/>
  <c r="AS487" i="3"/>
  <c r="AP487" i="3"/>
  <c r="AR503" i="3"/>
  <c r="AO503" i="3"/>
  <c r="AQ503" i="3"/>
  <c r="AS503" i="3"/>
  <c r="AP503" i="3"/>
  <c r="AI570" i="3"/>
  <c r="BY475" i="3"/>
  <c r="BV475" i="3"/>
  <c r="BX475" i="3"/>
  <c r="BU475" i="3"/>
  <c r="BW475" i="3"/>
  <c r="BY491" i="3"/>
  <c r="BV491" i="3"/>
  <c r="BX491" i="3"/>
  <c r="BU491" i="3"/>
  <c r="BW491" i="3"/>
  <c r="BX474" i="3"/>
  <c r="BU474" i="3"/>
  <c r="BW474" i="3"/>
  <c r="BY474" i="3"/>
  <c r="BV474" i="3"/>
  <c r="BX490" i="3"/>
  <c r="BU490" i="3"/>
  <c r="BW490" i="3"/>
  <c r="BY490" i="3"/>
  <c r="BV490" i="3"/>
  <c r="BQ570" i="3"/>
  <c r="BO570" i="3"/>
  <c r="BR570" i="3"/>
  <c r="BU473" i="3"/>
  <c r="BW473" i="3"/>
  <c r="BS570" i="3"/>
  <c r="BP570" i="3"/>
  <c r="BY473" i="3"/>
  <c r="BV473" i="3"/>
  <c r="BX473" i="3"/>
  <c r="BU489" i="3"/>
  <c r="BW489" i="3"/>
  <c r="BY489" i="3"/>
  <c r="BV489" i="3"/>
  <c r="BX489" i="3"/>
  <c r="BW480" i="3"/>
  <c r="BY480" i="3"/>
  <c r="BV480" i="3"/>
  <c r="BX480" i="3"/>
  <c r="BU480" i="3"/>
  <c r="CM504" i="3"/>
  <c r="CO504" i="3"/>
  <c r="CL504" i="3"/>
  <c r="CN504" i="3"/>
  <c r="CK504" i="3"/>
  <c r="CL520" i="3"/>
  <c r="CN520" i="3"/>
  <c r="CK520" i="3"/>
  <c r="CM520" i="3"/>
  <c r="CO520" i="3"/>
  <c r="CO503" i="3"/>
  <c r="CL503" i="3"/>
  <c r="CN503" i="3"/>
  <c r="CK503" i="3"/>
  <c r="CM503" i="3"/>
  <c r="CO519" i="3"/>
  <c r="CN519" i="3"/>
  <c r="CL519" i="3"/>
  <c r="CK519" i="3"/>
  <c r="CM519" i="3"/>
  <c r="CM506" i="3"/>
  <c r="CO506" i="3"/>
  <c r="CL506" i="3"/>
  <c r="CN506" i="3"/>
  <c r="CK506" i="3"/>
  <c r="CL522" i="3"/>
  <c r="CN522" i="3"/>
  <c r="CK522" i="3"/>
  <c r="CM522" i="3"/>
  <c r="CO522" i="3"/>
  <c r="CK505" i="3"/>
  <c r="CM505" i="3"/>
  <c r="CO505" i="3"/>
  <c r="CL505" i="3"/>
  <c r="CN505" i="3"/>
  <c r="CH572" i="3"/>
  <c r="CI572" i="3"/>
  <c r="CN521" i="3"/>
  <c r="CK521" i="3"/>
  <c r="CM521" i="3"/>
  <c r="CF572" i="3"/>
  <c r="CG572" i="3"/>
  <c r="CE572" i="3"/>
  <c r="CO521" i="3"/>
  <c r="CL521" i="3"/>
  <c r="AO498" i="3"/>
  <c r="AQ498" i="3"/>
  <c r="AS498" i="3"/>
  <c r="AP498" i="3"/>
  <c r="AR498" i="3"/>
  <c r="AQ501" i="3"/>
  <c r="AS501" i="3"/>
  <c r="AP501" i="3"/>
  <c r="AR501" i="3"/>
  <c r="AO501" i="3"/>
  <c r="AO488" i="3"/>
  <c r="AQ488" i="3"/>
  <c r="AS488" i="3"/>
  <c r="AP488" i="3"/>
  <c r="AR488" i="3"/>
  <c r="AO504" i="3"/>
  <c r="AQ504" i="3"/>
  <c r="AS504" i="3"/>
  <c r="AP504" i="3"/>
  <c r="AR504" i="3"/>
  <c r="AR491" i="3"/>
  <c r="AO491" i="3"/>
  <c r="AQ491" i="3"/>
  <c r="AS491" i="3"/>
  <c r="AP491" i="3"/>
  <c r="AR507" i="3"/>
  <c r="AO507" i="3"/>
  <c r="AQ507" i="3"/>
  <c r="AS507" i="3"/>
  <c r="AP507" i="3"/>
  <c r="BU487" i="3"/>
  <c r="BW487" i="3"/>
  <c r="BY487" i="3"/>
  <c r="BV487" i="3"/>
  <c r="BX487" i="3"/>
  <c r="BW486" i="3"/>
  <c r="BY486" i="3"/>
  <c r="BV486" i="3"/>
  <c r="BX486" i="3"/>
  <c r="BU486" i="3"/>
  <c r="BU485" i="3"/>
  <c r="BW485" i="3"/>
  <c r="BY485" i="3"/>
  <c r="BV485" i="3"/>
  <c r="BX485" i="3"/>
  <c r="BW484" i="3"/>
  <c r="BY484" i="3"/>
  <c r="BV484" i="3"/>
  <c r="BX484" i="3"/>
  <c r="BU484" i="3"/>
  <c r="AC556" i="3"/>
  <c r="Z556" i="3"/>
  <c r="AB556" i="3"/>
  <c r="Y556" i="3"/>
  <c r="AA556" i="3"/>
  <c r="Y548" i="3"/>
  <c r="AA548" i="3"/>
  <c r="AC548" i="3"/>
  <c r="Z548" i="3"/>
  <c r="AB548" i="3"/>
  <c r="AA540" i="3"/>
  <c r="AC540" i="3"/>
  <c r="AB540" i="3"/>
  <c r="Z540" i="3"/>
  <c r="Y540" i="3"/>
  <c r="Z532" i="3"/>
  <c r="Y532" i="3"/>
  <c r="AA532" i="3"/>
  <c r="AC532" i="3"/>
  <c r="AB532" i="3"/>
  <c r="AA524" i="3"/>
  <c r="AC524" i="3"/>
  <c r="AB524" i="3"/>
  <c r="Z524" i="3"/>
  <c r="Y524" i="3"/>
  <c r="AB555" i="3"/>
  <c r="Y555" i="3"/>
  <c r="AA555" i="3"/>
  <c r="AC555" i="3"/>
  <c r="Z555" i="3"/>
  <c r="AA547" i="3"/>
  <c r="AC547" i="3"/>
  <c r="Z547" i="3"/>
  <c r="AB547" i="3"/>
  <c r="Y547" i="3"/>
  <c r="Y539" i="3"/>
  <c r="AA539" i="3"/>
  <c r="AC539" i="3"/>
  <c r="Z539" i="3"/>
  <c r="AB539" i="3"/>
  <c r="AA531" i="3"/>
  <c r="AC531" i="3"/>
  <c r="Z531" i="3"/>
  <c r="AB531" i="3"/>
  <c r="Y531" i="3"/>
  <c r="AB523" i="3"/>
  <c r="Y523" i="3"/>
  <c r="AA523" i="3"/>
  <c r="AC523" i="3"/>
  <c r="Z523" i="3"/>
  <c r="AC554" i="3"/>
  <c r="Z554" i="3"/>
  <c r="AB554" i="3"/>
  <c r="Y554" i="3"/>
  <c r="AA554" i="3"/>
  <c r="Y546" i="3"/>
  <c r="AA546" i="3"/>
  <c r="AC546" i="3"/>
  <c r="Z546" i="3"/>
  <c r="AB546" i="3"/>
  <c r="AC538" i="3"/>
  <c r="AB538" i="3"/>
  <c r="Z538" i="3"/>
  <c r="Y538" i="3"/>
  <c r="AA538" i="3"/>
  <c r="Y530" i="3"/>
  <c r="AA530" i="3"/>
  <c r="AC530" i="3"/>
  <c r="AB530" i="3"/>
  <c r="Z530" i="3"/>
  <c r="AC522" i="3"/>
  <c r="AB522" i="3"/>
  <c r="Z522" i="3"/>
  <c r="Y522" i="3"/>
  <c r="AA522" i="3"/>
  <c r="AA557" i="3"/>
  <c r="AC557" i="3"/>
  <c r="Z557" i="3"/>
  <c r="AB557" i="3"/>
  <c r="Y557" i="3"/>
  <c r="AB549" i="3"/>
  <c r="Y549" i="3"/>
  <c r="AA549" i="3"/>
  <c r="AC549" i="3"/>
  <c r="Z549" i="3"/>
  <c r="AA541" i="3"/>
  <c r="AC541" i="3"/>
  <c r="Z541" i="3"/>
  <c r="AB541" i="3"/>
  <c r="Y541" i="3"/>
  <c r="AB533" i="3"/>
  <c r="Y533" i="3"/>
  <c r="AA533" i="3"/>
  <c r="AC533" i="3"/>
  <c r="Z533" i="3"/>
  <c r="AA525" i="3"/>
  <c r="AC525" i="3"/>
  <c r="Z525" i="3"/>
  <c r="AB525" i="3"/>
  <c r="Y525" i="3"/>
  <c r="AS486" i="3"/>
  <c r="AP486" i="3"/>
  <c r="AR486" i="3"/>
  <c r="AO486" i="3"/>
  <c r="AQ486" i="3"/>
  <c r="AS502" i="3"/>
  <c r="AP502" i="3"/>
  <c r="AR502" i="3"/>
  <c r="AO502" i="3"/>
  <c r="AQ502" i="3"/>
  <c r="AQ489" i="3"/>
  <c r="AS489" i="3"/>
  <c r="AP489" i="3"/>
  <c r="AR489" i="3"/>
  <c r="AO489" i="3"/>
  <c r="AR505" i="3"/>
  <c r="AO505" i="3"/>
  <c r="AQ505" i="3"/>
  <c r="AS505" i="3"/>
  <c r="AP505" i="3"/>
  <c r="AS492" i="3"/>
  <c r="AP492" i="3"/>
  <c r="AR492" i="3"/>
  <c r="AO492" i="3"/>
  <c r="AQ492" i="3"/>
  <c r="AS508" i="3"/>
  <c r="AP508" i="3"/>
  <c r="AR508" i="3"/>
  <c r="AO508" i="3"/>
  <c r="AQ508" i="3"/>
  <c r="AQ495" i="3"/>
  <c r="AS495" i="3"/>
  <c r="AP495" i="3"/>
  <c r="AR495" i="3"/>
  <c r="AO495" i="3"/>
  <c r="AL570" i="3"/>
  <c r="AK570" i="3"/>
  <c r="AJ570" i="3"/>
  <c r="BU483" i="3"/>
  <c r="BW483" i="3"/>
  <c r="BY483" i="3"/>
  <c r="BV483" i="3"/>
  <c r="BX483" i="3"/>
  <c r="BW482" i="3"/>
  <c r="BY482" i="3"/>
  <c r="BV482" i="3"/>
  <c r="BX482" i="3"/>
  <c r="BU482" i="3"/>
  <c r="BY481" i="3"/>
  <c r="BV481" i="3"/>
  <c r="BX481" i="3"/>
  <c r="BU481" i="3"/>
  <c r="BW481" i="3"/>
  <c r="BU472" i="3"/>
  <c r="BW472" i="3"/>
  <c r="BY472" i="3"/>
  <c r="BV472" i="3"/>
  <c r="BX472" i="3"/>
  <c r="BX488" i="3"/>
  <c r="BU488" i="3"/>
  <c r="BW488" i="3"/>
  <c r="BY488" i="3"/>
  <c r="BV488" i="3"/>
  <c r="AM569" i="3"/>
  <c r="CM474" i="3"/>
  <c r="CO474" i="3"/>
  <c r="CL474" i="3"/>
  <c r="CN474" i="3"/>
  <c r="CK474" i="3"/>
  <c r="CN466" i="3"/>
  <c r="CK466" i="3"/>
  <c r="CM466" i="3"/>
  <c r="CO466" i="3"/>
  <c r="CL466" i="3"/>
  <c r="CM458" i="3"/>
  <c r="CO458" i="3"/>
  <c r="CL458" i="3"/>
  <c r="CN458" i="3"/>
  <c r="CK458" i="3"/>
  <c r="CF570" i="3"/>
  <c r="CG570" i="3"/>
  <c r="CE570" i="3"/>
  <c r="CL473" i="3"/>
  <c r="CK473" i="3"/>
  <c r="CH570" i="3"/>
  <c r="CI570" i="3"/>
  <c r="CM473" i="3"/>
  <c r="CO473" i="3"/>
  <c r="CN473" i="3"/>
  <c r="CK465" i="3"/>
  <c r="CM465" i="3"/>
  <c r="CO465" i="3"/>
  <c r="CN465" i="3"/>
  <c r="CL465" i="3"/>
  <c r="CO457" i="3"/>
  <c r="CL457" i="3"/>
  <c r="CN457" i="3"/>
  <c r="CK457" i="3"/>
  <c r="CM457" i="3"/>
  <c r="CH569" i="3"/>
  <c r="CG569" i="3"/>
  <c r="CO449" i="3"/>
  <c r="CL449" i="3"/>
  <c r="CN449" i="3"/>
  <c r="CF569" i="3"/>
  <c r="CE569" i="3"/>
  <c r="CI569" i="3"/>
  <c r="CK449" i="3"/>
  <c r="CM449" i="3"/>
  <c r="CN441" i="3"/>
  <c r="CK441" i="3"/>
  <c r="CM441" i="3"/>
  <c r="CO441" i="3"/>
  <c r="CL441" i="3"/>
  <c r="CM433" i="3"/>
  <c r="CO433" i="3"/>
  <c r="CL433" i="3"/>
  <c r="CN433" i="3"/>
  <c r="CK433" i="3"/>
  <c r="CN450" i="3"/>
  <c r="CK450" i="3"/>
  <c r="CM450" i="3"/>
  <c r="CO450" i="3"/>
  <c r="CL450" i="3"/>
  <c r="CO442" i="3"/>
  <c r="CL442" i="3"/>
  <c r="CN442" i="3"/>
  <c r="CK442" i="3"/>
  <c r="CM442" i="3"/>
  <c r="CK434" i="3"/>
  <c r="CM434" i="3"/>
  <c r="CO434" i="3"/>
  <c r="CL434" i="3"/>
  <c r="CN434" i="3"/>
  <c r="CN476" i="3"/>
  <c r="CK476" i="3"/>
  <c r="CM476" i="3"/>
  <c r="CO476" i="3"/>
  <c r="CL476" i="3"/>
  <c r="CM468" i="3"/>
  <c r="CO468" i="3"/>
  <c r="CL468" i="3"/>
  <c r="CN468" i="3"/>
  <c r="CK468" i="3"/>
  <c r="CN460" i="3"/>
  <c r="CK460" i="3"/>
  <c r="CM460" i="3"/>
  <c r="CO460" i="3"/>
  <c r="CL460" i="3"/>
  <c r="CM452" i="3"/>
  <c r="CO452" i="3"/>
  <c r="CL452" i="3"/>
  <c r="CN452" i="3"/>
  <c r="CK452" i="3"/>
  <c r="CO471" i="3"/>
  <c r="CN471" i="3"/>
  <c r="CL471" i="3"/>
  <c r="CK471" i="3"/>
  <c r="CM471" i="3"/>
  <c r="CK463" i="3"/>
  <c r="CM463" i="3"/>
  <c r="CO463" i="3"/>
  <c r="CN463" i="3"/>
  <c r="CL463" i="3"/>
  <c r="CK455" i="3"/>
  <c r="CM455" i="3"/>
  <c r="CO455" i="3"/>
  <c r="CL455" i="3"/>
  <c r="CN455" i="3"/>
  <c r="CN447" i="3"/>
  <c r="CK447" i="3"/>
  <c r="CM447" i="3"/>
  <c r="CO447" i="3"/>
  <c r="CL447" i="3"/>
  <c r="CM439" i="3"/>
  <c r="CO439" i="3"/>
  <c r="CL439" i="3"/>
  <c r="CN439" i="3"/>
  <c r="CK439" i="3"/>
  <c r="CN431" i="3"/>
  <c r="CK431" i="3"/>
  <c r="CM431" i="3"/>
  <c r="CO431" i="3"/>
  <c r="CL431" i="3"/>
  <c r="CK448" i="3"/>
  <c r="CM448" i="3"/>
  <c r="CO448" i="3"/>
  <c r="CL448" i="3"/>
  <c r="CN448" i="3"/>
  <c r="CO440" i="3"/>
  <c r="CL440" i="3"/>
  <c r="CN440" i="3"/>
  <c r="CK440" i="3"/>
  <c r="CM440" i="3"/>
  <c r="CK432" i="3"/>
  <c r="CM432" i="3"/>
  <c r="CO432" i="3"/>
  <c r="CL432" i="3"/>
  <c r="CN432" i="3"/>
  <c r="CO453" i="3"/>
  <c r="CL453" i="3"/>
  <c r="CN453" i="3"/>
  <c r="CK453" i="3"/>
  <c r="CM453" i="3"/>
  <c r="CM464" i="3"/>
  <c r="CO464" i="3"/>
  <c r="CL464" i="3"/>
  <c r="CN464" i="3"/>
  <c r="CK464" i="3"/>
  <c r="CK469" i="3"/>
  <c r="CM469" i="3"/>
  <c r="CO469" i="3"/>
  <c r="CN469" i="3"/>
  <c r="CL469" i="3"/>
  <c r="CK451" i="3"/>
  <c r="CM451" i="3"/>
  <c r="CO451" i="3"/>
  <c r="CL451" i="3"/>
  <c r="CN451" i="3"/>
  <c r="CK462" i="3"/>
  <c r="CN462" i="3"/>
  <c r="CM462" i="3"/>
  <c r="CO462" i="3"/>
  <c r="CL462" i="3"/>
  <c r="CO467" i="3"/>
  <c r="CN467" i="3"/>
  <c r="CL467" i="3"/>
  <c r="CK467" i="3"/>
  <c r="CM467" i="3"/>
  <c r="AQ440" i="3"/>
  <c r="AS440" i="3"/>
  <c r="AP440" i="3"/>
  <c r="AR440" i="3"/>
  <c r="AO440" i="3"/>
  <c r="AS456" i="3"/>
  <c r="AP456" i="3"/>
  <c r="AR456" i="3"/>
  <c r="AO456" i="3"/>
  <c r="AQ456" i="3"/>
  <c r="AS443" i="3"/>
  <c r="AP443" i="3"/>
  <c r="AR443" i="3"/>
  <c r="AO443" i="3"/>
  <c r="AQ443" i="3"/>
  <c r="AQ459" i="3"/>
  <c r="AS459" i="3"/>
  <c r="AP459" i="3"/>
  <c r="AR459" i="3"/>
  <c r="AO459" i="3"/>
  <c r="AR442" i="3"/>
  <c r="AO442" i="3"/>
  <c r="AQ442" i="3"/>
  <c r="AS442" i="3"/>
  <c r="AP442" i="3"/>
  <c r="AO458" i="3"/>
  <c r="AQ458" i="3"/>
  <c r="AS458" i="3"/>
  <c r="AP458" i="3"/>
  <c r="AR458" i="3"/>
  <c r="AS445" i="3"/>
  <c r="AP445" i="3"/>
  <c r="AR445" i="3"/>
  <c r="AO445" i="3"/>
  <c r="AQ445" i="3"/>
  <c r="AQ461" i="3"/>
  <c r="AS461" i="3"/>
  <c r="AP461" i="3"/>
  <c r="AR461" i="3"/>
  <c r="AO461" i="3"/>
  <c r="AO433" i="3"/>
  <c r="AQ433" i="3"/>
  <c r="AS433" i="3"/>
  <c r="AP433" i="3"/>
  <c r="AR433" i="3"/>
  <c r="AO435" i="3"/>
  <c r="AQ435" i="3"/>
  <c r="AS435" i="3"/>
  <c r="AP435" i="3"/>
  <c r="AR435" i="3"/>
  <c r="AQ428" i="3"/>
  <c r="AS428" i="3"/>
  <c r="AP428" i="3"/>
  <c r="AR428" i="3"/>
  <c r="AO428" i="3"/>
  <c r="AR426" i="3"/>
  <c r="AO426" i="3"/>
  <c r="AQ426" i="3"/>
  <c r="AS426" i="3"/>
  <c r="AP426" i="3"/>
  <c r="BU427" i="3"/>
  <c r="BW427" i="3"/>
  <c r="BY427" i="3"/>
  <c r="BV427" i="3"/>
  <c r="BX427" i="3"/>
  <c r="BU443" i="3"/>
  <c r="BW443" i="3"/>
  <c r="BY443" i="3"/>
  <c r="BV443" i="3"/>
  <c r="BX443" i="3"/>
  <c r="BX426" i="3"/>
  <c r="BU426" i="3"/>
  <c r="BW426" i="3"/>
  <c r="BY426" i="3"/>
  <c r="BV426" i="3"/>
  <c r="BX442" i="3"/>
  <c r="BU442" i="3"/>
  <c r="BW442" i="3"/>
  <c r="BY442" i="3"/>
  <c r="BV442" i="3"/>
  <c r="BQ568" i="3"/>
  <c r="BO568" i="3"/>
  <c r="BR568" i="3"/>
  <c r="BX425" i="3"/>
  <c r="BU425" i="3"/>
  <c r="BS568" i="3"/>
  <c r="BP568" i="3"/>
  <c r="BW425" i="3"/>
  <c r="BY425" i="3"/>
  <c r="BV425" i="3"/>
  <c r="BU441" i="3"/>
  <c r="BW441" i="3"/>
  <c r="BY441" i="3"/>
  <c r="BV441" i="3"/>
  <c r="BX441" i="3"/>
  <c r="BX432" i="3"/>
  <c r="BU432" i="3"/>
  <c r="BW432" i="3"/>
  <c r="BY432" i="3"/>
  <c r="BV432" i="3"/>
  <c r="AO452" i="3"/>
  <c r="AQ452" i="3"/>
  <c r="AS452" i="3"/>
  <c r="AP452" i="3"/>
  <c r="AR452" i="3"/>
  <c r="AS439" i="3"/>
  <c r="AP439" i="3"/>
  <c r="AR439" i="3"/>
  <c r="AO439" i="3"/>
  <c r="AQ439" i="3"/>
  <c r="AQ455" i="3"/>
  <c r="AS455" i="3"/>
  <c r="AP455" i="3"/>
  <c r="AR455" i="3"/>
  <c r="AO455" i="3"/>
  <c r="AR438" i="3"/>
  <c r="AO438" i="3"/>
  <c r="AQ438" i="3"/>
  <c r="AS438" i="3"/>
  <c r="AP438" i="3"/>
  <c r="AO454" i="3"/>
  <c r="AQ454" i="3"/>
  <c r="AS454" i="3"/>
  <c r="AP454" i="3"/>
  <c r="AR454" i="3"/>
  <c r="AS441" i="3"/>
  <c r="AP441" i="3"/>
  <c r="AR441" i="3"/>
  <c r="AO441" i="3"/>
  <c r="AQ441" i="3"/>
  <c r="AJ569" i="3"/>
  <c r="AS429" i="3"/>
  <c r="AP429" i="3"/>
  <c r="AR429" i="3"/>
  <c r="AO429" i="3"/>
  <c r="AQ429" i="3"/>
  <c r="AQ423" i="3"/>
  <c r="AS423" i="3"/>
  <c r="AP423" i="3"/>
  <c r="AR423" i="3"/>
  <c r="AO423" i="3"/>
  <c r="AS424" i="3"/>
  <c r="AP424" i="3"/>
  <c r="AR424" i="3"/>
  <c r="AO424" i="3"/>
  <c r="AQ424" i="3"/>
  <c r="AO422" i="3"/>
  <c r="AQ422" i="3"/>
  <c r="AS422" i="3"/>
  <c r="AP422" i="3"/>
  <c r="AR422" i="3"/>
  <c r="BU431" i="3"/>
  <c r="BW431" i="3"/>
  <c r="BY431" i="3"/>
  <c r="BV431" i="3"/>
  <c r="BX431" i="3"/>
  <c r="BU447" i="3"/>
  <c r="BW447" i="3"/>
  <c r="BY447" i="3"/>
  <c r="BV447" i="3"/>
  <c r="BX447" i="3"/>
  <c r="BW430" i="3"/>
  <c r="BY430" i="3"/>
  <c r="BV430" i="3"/>
  <c r="BX430" i="3"/>
  <c r="BU430" i="3"/>
  <c r="BW446" i="3"/>
  <c r="BY446" i="3"/>
  <c r="BV446" i="3"/>
  <c r="BX446" i="3"/>
  <c r="BU446" i="3"/>
  <c r="BU429" i="3"/>
  <c r="BW429" i="3"/>
  <c r="BY429" i="3"/>
  <c r="BV429" i="3"/>
  <c r="BX429" i="3"/>
  <c r="BU445" i="3"/>
  <c r="BW445" i="3"/>
  <c r="BY445" i="3"/>
  <c r="BV445" i="3"/>
  <c r="BX445" i="3"/>
  <c r="BX428" i="3"/>
  <c r="BU428" i="3"/>
  <c r="BW428" i="3"/>
  <c r="BY428" i="3"/>
  <c r="BV428" i="3"/>
  <c r="Y514" i="3"/>
  <c r="AA514" i="3"/>
  <c r="AC514" i="3"/>
  <c r="AB514" i="3"/>
  <c r="Z514" i="3"/>
  <c r="AC506" i="3"/>
  <c r="AB506" i="3"/>
  <c r="Z506" i="3"/>
  <c r="Y506" i="3"/>
  <c r="AA506" i="3"/>
  <c r="AC498" i="3"/>
  <c r="AB498" i="3"/>
  <c r="AA498" i="3"/>
  <c r="Y498" i="3"/>
  <c r="Z498" i="3"/>
  <c r="Y490" i="3"/>
  <c r="AA490" i="3"/>
  <c r="AC490" i="3"/>
  <c r="AB490" i="3"/>
  <c r="Z490" i="3"/>
  <c r="Z482" i="3"/>
  <c r="AB482" i="3"/>
  <c r="AA482" i="3"/>
  <c r="Y482" i="3"/>
  <c r="AC482" i="3"/>
  <c r="Y474" i="3"/>
  <c r="AC474" i="3"/>
  <c r="Z474" i="3"/>
  <c r="AB474" i="3"/>
  <c r="AA474" i="3"/>
  <c r="AB517" i="3"/>
  <c r="Y517" i="3"/>
  <c r="AA517" i="3"/>
  <c r="AC517" i="3"/>
  <c r="Z517" i="3"/>
  <c r="AA509" i="3"/>
  <c r="AC509" i="3"/>
  <c r="Z509" i="3"/>
  <c r="AB509" i="3"/>
  <c r="Y509" i="3"/>
  <c r="AB501" i="3"/>
  <c r="Y501" i="3"/>
  <c r="AA501" i="3"/>
  <c r="AC501" i="3"/>
  <c r="Z501" i="3"/>
  <c r="AA493" i="3"/>
  <c r="AC493" i="3"/>
  <c r="Z493" i="3"/>
  <c r="AB493" i="3"/>
  <c r="Y493" i="3"/>
  <c r="Z485" i="3"/>
  <c r="Y485" i="3"/>
  <c r="AC485" i="3"/>
  <c r="AB485" i="3"/>
  <c r="AA485" i="3"/>
  <c r="AB477" i="3"/>
  <c r="Z477" i="3"/>
  <c r="AA477" i="3"/>
  <c r="Y477" i="3"/>
  <c r="AC477" i="3"/>
  <c r="Z516" i="3"/>
  <c r="Y516" i="3"/>
  <c r="AA516" i="3"/>
  <c r="AC516" i="3"/>
  <c r="AB516" i="3"/>
  <c r="AA508" i="3"/>
  <c r="AC508" i="3"/>
  <c r="AB508" i="3"/>
  <c r="Z508" i="3"/>
  <c r="Y508" i="3"/>
  <c r="Z500" i="3"/>
  <c r="Y500" i="3"/>
  <c r="AA500" i="3"/>
  <c r="AC500" i="3"/>
  <c r="AB500" i="3"/>
  <c r="AA492" i="3"/>
  <c r="AC492" i="3"/>
  <c r="AB492" i="3"/>
  <c r="Z492" i="3"/>
  <c r="Y492" i="3"/>
  <c r="AC484" i="3"/>
  <c r="Z484" i="3"/>
  <c r="AB484" i="3"/>
  <c r="AA484" i="3"/>
  <c r="Y484" i="3"/>
  <c r="AB476" i="3"/>
  <c r="AA476" i="3"/>
  <c r="Y476" i="3"/>
  <c r="AC476" i="3"/>
  <c r="Z476" i="3"/>
  <c r="AA515" i="3"/>
  <c r="AC515" i="3"/>
  <c r="Z515" i="3"/>
  <c r="AB515" i="3"/>
  <c r="Y515" i="3"/>
  <c r="AB507" i="3"/>
  <c r="Y507" i="3"/>
  <c r="AA507" i="3"/>
  <c r="AC507" i="3"/>
  <c r="Z507" i="3"/>
  <c r="AA499" i="3"/>
  <c r="AC499" i="3"/>
  <c r="Z499" i="3"/>
  <c r="AB499" i="3"/>
  <c r="Y499" i="3"/>
  <c r="AB491" i="3"/>
  <c r="Y491" i="3"/>
  <c r="AA491" i="3"/>
  <c r="AC491" i="3"/>
  <c r="Z491" i="3"/>
  <c r="AB483" i="3"/>
  <c r="Z483" i="3"/>
  <c r="AA483" i="3"/>
  <c r="Y483" i="3"/>
  <c r="AC483" i="3"/>
  <c r="Y475" i="3"/>
  <c r="AC475" i="3"/>
  <c r="AB475" i="3"/>
  <c r="Z475" i="3"/>
  <c r="AA475" i="3"/>
  <c r="AM563" i="3"/>
  <c r="CN456" i="3"/>
  <c r="CK456" i="3"/>
  <c r="CM456" i="3"/>
  <c r="CO456" i="3"/>
  <c r="CL456" i="3"/>
  <c r="CN472" i="3"/>
  <c r="CK472" i="3"/>
  <c r="CM472" i="3"/>
  <c r="CO472" i="3"/>
  <c r="CL472" i="3"/>
  <c r="CO461" i="3"/>
  <c r="CL461" i="3"/>
  <c r="CN461" i="3"/>
  <c r="CK461" i="3"/>
  <c r="CM461" i="3"/>
  <c r="CO477" i="3"/>
  <c r="CL477" i="3"/>
  <c r="CN477" i="3"/>
  <c r="CK477" i="3"/>
  <c r="CM477" i="3"/>
  <c r="CM454" i="3"/>
  <c r="CO454" i="3"/>
  <c r="CL454" i="3"/>
  <c r="CN454" i="3"/>
  <c r="CK454" i="3"/>
  <c r="CM470" i="3"/>
  <c r="CO470" i="3"/>
  <c r="CL470" i="3"/>
  <c r="CN470" i="3"/>
  <c r="CK470" i="3"/>
  <c r="CK459" i="3"/>
  <c r="CM459" i="3"/>
  <c r="CO459" i="3"/>
  <c r="CL459" i="3"/>
  <c r="CN459" i="3"/>
  <c r="CK475" i="3"/>
  <c r="CM475" i="3"/>
  <c r="CO475" i="3"/>
  <c r="CL475" i="3"/>
  <c r="CN475" i="3"/>
  <c r="AR448" i="3"/>
  <c r="AO448" i="3"/>
  <c r="AQ448" i="3"/>
  <c r="AS448" i="3"/>
  <c r="AP448" i="3"/>
  <c r="AR451" i="3"/>
  <c r="AO451" i="3"/>
  <c r="AQ451" i="3"/>
  <c r="AS451" i="3"/>
  <c r="AP451" i="3"/>
  <c r="AS450" i="3"/>
  <c r="AP450" i="3"/>
  <c r="AR450" i="3"/>
  <c r="AO450" i="3"/>
  <c r="AQ450" i="3"/>
  <c r="AR453" i="3"/>
  <c r="AO453" i="3"/>
  <c r="AQ453" i="3"/>
  <c r="AS453" i="3"/>
  <c r="AP453" i="3"/>
  <c r="AM568" i="3"/>
  <c r="AJ568" i="3"/>
  <c r="AQ425" i="3"/>
  <c r="AS425" i="3"/>
  <c r="AP425" i="3"/>
  <c r="AK568" i="3"/>
  <c r="AI568" i="3"/>
  <c r="AL568" i="3"/>
  <c r="AR425" i="3"/>
  <c r="AO425" i="3"/>
  <c r="AS427" i="3"/>
  <c r="AP427" i="3"/>
  <c r="AR427" i="3"/>
  <c r="AO427" i="3"/>
  <c r="AQ427" i="3"/>
  <c r="AO420" i="3"/>
  <c r="AQ420" i="3"/>
  <c r="AS420" i="3"/>
  <c r="AP420" i="3"/>
  <c r="AR420" i="3"/>
  <c r="AR436" i="3"/>
  <c r="AO436" i="3"/>
  <c r="AQ436" i="3"/>
  <c r="AS436" i="3"/>
  <c r="AP436" i="3"/>
  <c r="AQ434" i="3"/>
  <c r="AS434" i="3"/>
  <c r="AP434" i="3"/>
  <c r="AR434" i="3"/>
  <c r="AO434" i="3"/>
  <c r="BY435" i="3"/>
  <c r="BV435" i="3"/>
  <c r="BX435" i="3"/>
  <c r="BU435" i="3"/>
  <c r="BW435" i="3"/>
  <c r="BW434" i="3"/>
  <c r="BY434" i="3"/>
  <c r="BV434" i="3"/>
  <c r="BX434" i="3"/>
  <c r="BU434" i="3"/>
  <c r="BY433" i="3"/>
  <c r="BV433" i="3"/>
  <c r="BX433" i="3"/>
  <c r="BU433" i="3"/>
  <c r="BW433" i="3"/>
  <c r="BY424" i="3"/>
  <c r="BV424" i="3"/>
  <c r="BX424" i="3"/>
  <c r="BU424" i="3"/>
  <c r="BW424" i="3"/>
  <c r="BW440" i="3"/>
  <c r="BY440" i="3"/>
  <c r="BV440" i="3"/>
  <c r="BX440" i="3"/>
  <c r="BU440" i="3"/>
  <c r="AQ444" i="3"/>
  <c r="AS444" i="3"/>
  <c r="AP444" i="3"/>
  <c r="AR444" i="3"/>
  <c r="AO444" i="3"/>
  <c r="AS460" i="3"/>
  <c r="AP460" i="3"/>
  <c r="AR460" i="3"/>
  <c r="AO460" i="3"/>
  <c r="AQ460" i="3"/>
  <c r="AO447" i="3"/>
  <c r="AQ447" i="3"/>
  <c r="AS447" i="3"/>
  <c r="AP447" i="3"/>
  <c r="AR447" i="3"/>
  <c r="AQ446" i="3"/>
  <c r="AS446" i="3"/>
  <c r="AP446" i="3"/>
  <c r="AR446" i="3"/>
  <c r="AO446" i="3"/>
  <c r="AS462" i="3"/>
  <c r="AP462" i="3"/>
  <c r="AO462" i="3"/>
  <c r="AR462" i="3"/>
  <c r="AQ462" i="3"/>
  <c r="AI569" i="3"/>
  <c r="AK569" i="3"/>
  <c r="AL569" i="3"/>
  <c r="AR421" i="3"/>
  <c r="AO421" i="3"/>
  <c r="AQ421" i="3"/>
  <c r="AS421" i="3"/>
  <c r="AP421" i="3"/>
  <c r="AO437" i="3"/>
  <c r="AQ437" i="3"/>
  <c r="AS437" i="3"/>
  <c r="AP437" i="3"/>
  <c r="AR437" i="3"/>
  <c r="AO431" i="3"/>
  <c r="AQ431" i="3"/>
  <c r="AS431" i="3"/>
  <c r="AP431" i="3"/>
  <c r="AR431" i="3"/>
  <c r="AR432" i="3"/>
  <c r="AO432" i="3"/>
  <c r="AQ432" i="3"/>
  <c r="AS432" i="3"/>
  <c r="AP432" i="3"/>
  <c r="AQ430" i="3"/>
  <c r="AS430" i="3"/>
  <c r="AP430" i="3"/>
  <c r="AR430" i="3"/>
  <c r="AO430" i="3"/>
  <c r="BY439" i="3"/>
  <c r="BV439" i="3"/>
  <c r="BX439" i="3"/>
  <c r="BU439" i="3"/>
  <c r="BW439" i="3"/>
  <c r="BX438" i="3"/>
  <c r="BU438" i="3"/>
  <c r="BW438" i="3"/>
  <c r="BY438" i="3"/>
  <c r="BV438" i="3"/>
  <c r="BY437" i="3"/>
  <c r="BV437" i="3"/>
  <c r="BX437" i="3"/>
  <c r="BU437" i="3"/>
  <c r="BW437" i="3"/>
  <c r="BW436" i="3"/>
  <c r="BY436" i="3"/>
  <c r="BV436" i="3"/>
  <c r="BX436" i="3"/>
  <c r="BU436" i="3"/>
  <c r="AC510" i="3"/>
  <c r="AB510" i="3"/>
  <c r="Z510" i="3"/>
  <c r="Y510" i="3"/>
  <c r="AA510" i="3"/>
  <c r="Y502" i="3"/>
  <c r="AA502" i="3"/>
  <c r="AC502" i="3"/>
  <c r="AB502" i="3"/>
  <c r="Z502" i="3"/>
  <c r="AC494" i="3"/>
  <c r="AB494" i="3"/>
  <c r="Z494" i="3"/>
  <c r="Y494" i="3"/>
  <c r="AA494" i="3"/>
  <c r="Y486" i="3"/>
  <c r="AA486" i="3"/>
  <c r="AC486" i="3"/>
  <c r="AB486" i="3"/>
  <c r="Z486" i="3"/>
  <c r="Z478" i="3"/>
  <c r="AB478" i="3"/>
  <c r="AA478" i="3"/>
  <c r="Y478" i="3"/>
  <c r="AC478" i="3"/>
  <c r="Y470" i="3"/>
  <c r="AC470" i="3"/>
  <c r="Z470" i="3"/>
  <c r="AB470" i="3"/>
  <c r="AA470" i="3"/>
  <c r="Y513" i="3"/>
  <c r="AA513" i="3"/>
  <c r="AC513" i="3"/>
  <c r="Z513" i="3"/>
  <c r="AB513" i="3"/>
  <c r="AC505" i="3"/>
  <c r="Z505" i="3"/>
  <c r="AB505" i="3"/>
  <c r="Y505" i="3"/>
  <c r="AA505" i="3"/>
  <c r="T571" i="3"/>
  <c r="S571" i="3"/>
  <c r="W571" i="3"/>
  <c r="Y497" i="3"/>
  <c r="AA497" i="3"/>
  <c r="V571" i="3"/>
  <c r="U571" i="3"/>
  <c r="AC497" i="3"/>
  <c r="Z497" i="3"/>
  <c r="AB497" i="3"/>
  <c r="Y489" i="3"/>
  <c r="AA489" i="3"/>
  <c r="AC489" i="3"/>
  <c r="Z489" i="3"/>
  <c r="AB489" i="3"/>
  <c r="AB481" i="3"/>
  <c r="Z481" i="3"/>
  <c r="AA481" i="3"/>
  <c r="Y481" i="3"/>
  <c r="AC481" i="3"/>
  <c r="T570" i="3"/>
  <c r="U570" i="3"/>
  <c r="S570" i="3"/>
  <c r="AC473" i="3"/>
  <c r="AA473" i="3"/>
  <c r="V570" i="3"/>
  <c r="W570" i="3"/>
  <c r="Z473" i="3"/>
  <c r="AB473" i="3"/>
  <c r="Y473" i="3"/>
  <c r="Z512" i="3"/>
  <c r="Y512" i="3"/>
  <c r="AA512" i="3"/>
  <c r="AC512" i="3"/>
  <c r="AB512" i="3"/>
  <c r="AA504" i="3"/>
  <c r="AC504" i="3"/>
  <c r="AB504" i="3"/>
  <c r="Z504" i="3"/>
  <c r="Y504" i="3"/>
  <c r="Z496" i="3"/>
  <c r="Y496" i="3"/>
  <c r="AA496" i="3"/>
  <c r="AC496" i="3"/>
  <c r="AB496" i="3"/>
  <c r="AA488" i="3"/>
  <c r="AC488" i="3"/>
  <c r="AB488" i="3"/>
  <c r="Z488" i="3"/>
  <c r="Y488" i="3"/>
  <c r="AC480" i="3"/>
  <c r="Z480" i="3"/>
  <c r="AB480" i="3"/>
  <c r="AA480" i="3"/>
  <c r="Y480" i="3"/>
  <c r="AB472" i="3"/>
  <c r="AA472" i="3"/>
  <c r="Y472" i="3"/>
  <c r="AC472" i="3"/>
  <c r="Z472" i="3"/>
  <c r="AC511" i="3"/>
  <c r="Z511" i="3"/>
  <c r="AB511" i="3"/>
  <c r="Y511" i="3"/>
  <c r="AA511" i="3"/>
  <c r="Y503" i="3"/>
  <c r="AA503" i="3"/>
  <c r="AC503" i="3"/>
  <c r="Z503" i="3"/>
  <c r="AB503" i="3"/>
  <c r="AC495" i="3"/>
  <c r="Z495" i="3"/>
  <c r="AB495" i="3"/>
  <c r="Y495" i="3"/>
  <c r="AA495" i="3"/>
  <c r="Y487" i="3"/>
  <c r="AA487" i="3"/>
  <c r="AC487" i="3"/>
  <c r="Z487" i="3"/>
  <c r="AB487" i="3"/>
  <c r="AB479" i="3"/>
  <c r="Z479" i="3"/>
  <c r="AA479" i="3"/>
  <c r="Y479" i="3"/>
  <c r="AC479" i="3"/>
  <c r="Y471" i="3"/>
  <c r="Z471" i="3"/>
  <c r="AB471" i="3"/>
  <c r="AA471" i="3"/>
  <c r="AC471" i="3"/>
  <c r="AC284" i="3"/>
  <c r="Y284" i="3"/>
  <c r="AB284" i="3"/>
  <c r="AA284" i="3"/>
  <c r="Z284" i="3"/>
  <c r="AC266" i="3"/>
  <c r="Y266" i="3"/>
  <c r="Z266" i="3"/>
  <c r="AA266" i="3"/>
  <c r="AB266" i="3"/>
  <c r="AC287" i="3"/>
  <c r="Y287" i="3"/>
  <c r="Z287" i="3"/>
  <c r="AA287" i="3"/>
  <c r="AB287" i="3"/>
  <c r="AA276" i="3"/>
  <c r="Z276" i="3"/>
  <c r="AC276" i="3"/>
  <c r="Y276" i="3"/>
  <c r="AB276" i="3"/>
  <c r="AC269" i="3"/>
  <c r="Y269" i="3"/>
  <c r="Z269" i="3"/>
  <c r="AA269" i="3"/>
  <c r="AB269" i="3"/>
  <c r="AA285" i="3"/>
  <c r="AB285" i="3"/>
  <c r="AC285" i="3"/>
  <c r="Y285" i="3"/>
  <c r="Z285" i="3"/>
  <c r="AC274" i="3"/>
  <c r="Y274" i="3"/>
  <c r="AB274" i="3"/>
  <c r="AA274" i="3"/>
  <c r="Z274" i="3"/>
  <c r="AA267" i="3"/>
  <c r="AB267" i="3"/>
  <c r="AC267" i="3"/>
  <c r="Y267" i="3"/>
  <c r="Z267" i="3"/>
  <c r="AA283" i="3"/>
  <c r="AB283" i="3"/>
  <c r="AC283" i="3"/>
  <c r="Y283" i="3"/>
  <c r="Z283" i="3"/>
  <c r="AB295" i="3"/>
  <c r="AC295" i="3"/>
  <c r="Y295" i="3"/>
  <c r="Z295" i="3"/>
  <c r="AA295" i="3"/>
  <c r="Z296" i="3"/>
  <c r="AA296" i="3"/>
  <c r="AB296" i="3"/>
  <c r="AC296" i="3"/>
  <c r="Y296" i="3"/>
  <c r="AB297" i="3"/>
  <c r="AC297" i="3"/>
  <c r="Y297" i="3"/>
  <c r="Z297" i="3"/>
  <c r="AA297" i="3"/>
  <c r="Z298" i="3"/>
  <c r="AA298" i="3"/>
  <c r="AB298" i="3"/>
  <c r="AC298" i="3"/>
  <c r="Y298" i="3"/>
  <c r="CL368" i="3"/>
  <c r="CM368" i="3"/>
  <c r="CN368" i="3"/>
  <c r="CO368" i="3"/>
  <c r="CK368" i="3"/>
  <c r="CN384" i="3"/>
  <c r="CO384" i="3"/>
  <c r="CK384" i="3"/>
  <c r="CL384" i="3"/>
  <c r="CM384" i="3"/>
  <c r="CF566" i="3"/>
  <c r="CH566" i="3"/>
  <c r="CG566" i="3"/>
  <c r="CI566" i="3"/>
  <c r="CE566" i="3"/>
  <c r="CL377" i="3"/>
  <c r="CM377" i="3"/>
  <c r="CN377" i="3"/>
  <c r="CO377" i="3"/>
  <c r="CK377" i="3"/>
  <c r="CL393" i="3"/>
  <c r="CM393" i="3"/>
  <c r="CN393" i="3"/>
  <c r="CO393" i="3"/>
  <c r="CK393" i="3"/>
  <c r="CO409" i="3"/>
  <c r="CK409" i="3"/>
  <c r="CN409" i="3"/>
  <c r="CM409" i="3"/>
  <c r="CL409" i="3"/>
  <c r="CF568" i="3"/>
  <c r="CH568" i="3"/>
  <c r="CG568" i="3"/>
  <c r="CI568" i="3"/>
  <c r="CE568" i="3"/>
  <c r="CM425" i="3"/>
  <c r="CN425" i="3"/>
  <c r="CO425" i="3"/>
  <c r="CK425" i="3"/>
  <c r="CL425" i="3"/>
  <c r="CN400" i="3"/>
  <c r="CO400" i="3"/>
  <c r="CK400" i="3"/>
  <c r="CL400" i="3"/>
  <c r="CM400" i="3"/>
  <c r="CM416" i="3"/>
  <c r="CN416" i="3"/>
  <c r="CO416" i="3"/>
  <c r="CK416" i="3"/>
  <c r="CL416" i="3"/>
  <c r="CN378" i="3"/>
  <c r="CO378" i="3"/>
  <c r="CK378" i="3"/>
  <c r="CL378" i="3"/>
  <c r="CM378" i="3"/>
  <c r="CN367" i="3"/>
  <c r="CO367" i="3"/>
  <c r="CK367" i="3"/>
  <c r="CL367" i="3"/>
  <c r="CM367" i="3"/>
  <c r="CL383" i="3"/>
  <c r="CM383" i="3"/>
  <c r="CN383" i="3"/>
  <c r="CO383" i="3"/>
  <c r="CK383" i="3"/>
  <c r="CL399" i="3"/>
  <c r="CM399" i="3"/>
  <c r="CN399" i="3"/>
  <c r="CO399" i="3"/>
  <c r="CK399" i="3"/>
  <c r="CO415" i="3"/>
  <c r="CK415" i="3"/>
  <c r="CL415" i="3"/>
  <c r="CM415" i="3"/>
  <c r="CN415" i="3"/>
  <c r="CM402" i="3"/>
  <c r="CN402" i="3"/>
  <c r="CO402" i="3"/>
  <c r="CK402" i="3"/>
  <c r="CL402" i="3"/>
  <c r="CM418" i="3"/>
  <c r="CN418" i="3"/>
  <c r="CO418" i="3"/>
  <c r="CK418" i="3"/>
  <c r="CL418" i="3"/>
  <c r="AQ398" i="3"/>
  <c r="AR398" i="3"/>
  <c r="AS398" i="3"/>
  <c r="AO398" i="3"/>
  <c r="AP398" i="3"/>
  <c r="AS414" i="3"/>
  <c r="AO414" i="3"/>
  <c r="AP414" i="3"/>
  <c r="AQ414" i="3"/>
  <c r="AR414" i="3"/>
  <c r="AS399" i="3"/>
  <c r="AO399" i="3"/>
  <c r="AR399" i="3"/>
  <c r="AQ399" i="3"/>
  <c r="AP399" i="3"/>
  <c r="AQ400" i="3"/>
  <c r="AR400" i="3"/>
  <c r="AS400" i="3"/>
  <c r="AO400" i="3"/>
  <c r="AP400" i="3"/>
  <c r="AQ405" i="3"/>
  <c r="AP405" i="3"/>
  <c r="AS405" i="3"/>
  <c r="AO405" i="3"/>
  <c r="AR405" i="3"/>
  <c r="AP367" i="3"/>
  <c r="AQ367" i="3"/>
  <c r="AR367" i="3"/>
  <c r="AS367" i="3"/>
  <c r="AO367" i="3"/>
  <c r="AR383" i="3"/>
  <c r="AS383" i="3"/>
  <c r="AO383" i="3"/>
  <c r="AP383" i="3"/>
  <c r="AQ383" i="3"/>
  <c r="AR372" i="3"/>
  <c r="AS372" i="3"/>
  <c r="AO372" i="3"/>
  <c r="AP372" i="3"/>
  <c r="AQ372" i="3"/>
  <c r="AP388" i="3"/>
  <c r="AQ388" i="3"/>
  <c r="AR388" i="3"/>
  <c r="AS388" i="3"/>
  <c r="AO388" i="3"/>
  <c r="AP373" i="3"/>
  <c r="AQ373" i="3"/>
  <c r="AR373" i="3"/>
  <c r="AS373" i="3"/>
  <c r="AO373" i="3"/>
  <c r="AR389" i="3"/>
  <c r="AS389" i="3"/>
  <c r="AO389" i="3"/>
  <c r="AP389" i="3"/>
  <c r="AQ389" i="3"/>
  <c r="AR374" i="3"/>
  <c r="AS374" i="3"/>
  <c r="AO374" i="3"/>
  <c r="AP374" i="3"/>
  <c r="AQ374" i="3"/>
  <c r="BI268" i="3"/>
  <c r="BE268" i="3"/>
  <c r="BF268" i="3"/>
  <c r="BG268" i="3"/>
  <c r="BH268" i="3"/>
  <c r="BG284" i="3"/>
  <c r="BH284" i="3"/>
  <c r="BI284" i="3"/>
  <c r="BE284" i="3"/>
  <c r="BF284" i="3"/>
  <c r="BG300" i="3"/>
  <c r="BH300" i="3"/>
  <c r="BI300" i="3"/>
  <c r="BE300" i="3"/>
  <c r="BF300" i="3"/>
  <c r="BI316" i="3"/>
  <c r="BE316" i="3"/>
  <c r="BF316" i="3"/>
  <c r="BG316" i="3"/>
  <c r="BH316" i="3"/>
  <c r="BH332" i="3"/>
  <c r="BI332" i="3"/>
  <c r="BE332" i="3"/>
  <c r="BF332" i="3"/>
  <c r="BG332" i="3"/>
  <c r="BH348" i="3"/>
  <c r="BI348" i="3"/>
  <c r="BE348" i="3"/>
  <c r="BF348" i="3"/>
  <c r="BG348" i="3"/>
  <c r="BG275" i="3"/>
  <c r="BH275" i="3"/>
  <c r="BI275" i="3"/>
  <c r="BE275" i="3"/>
  <c r="BF275" i="3"/>
  <c r="BI291" i="3"/>
  <c r="BE291" i="3"/>
  <c r="BH291" i="3"/>
  <c r="BG291" i="3"/>
  <c r="BF291" i="3"/>
  <c r="BG307" i="3"/>
  <c r="BF307" i="3"/>
  <c r="BI307" i="3"/>
  <c r="BE307" i="3"/>
  <c r="BH307" i="3"/>
  <c r="BH323" i="3"/>
  <c r="BI323" i="3"/>
  <c r="BE323" i="3"/>
  <c r="BF323" i="3"/>
  <c r="BG323" i="3"/>
  <c r="BF339" i="3"/>
  <c r="BG339" i="3"/>
  <c r="BH339" i="3"/>
  <c r="BI339" i="3"/>
  <c r="BE339" i="3"/>
  <c r="BI270" i="3"/>
  <c r="BE270" i="3"/>
  <c r="BF270" i="3"/>
  <c r="BG270" i="3"/>
  <c r="BH270" i="3"/>
  <c r="BG286" i="3"/>
  <c r="BH286" i="3"/>
  <c r="BI286" i="3"/>
  <c r="BE286" i="3"/>
  <c r="BF286" i="3"/>
  <c r="BG302" i="3"/>
  <c r="BH302" i="3"/>
  <c r="BI302" i="3"/>
  <c r="BE302" i="3"/>
  <c r="BF302" i="3"/>
  <c r="BF318" i="3"/>
  <c r="BG318" i="3"/>
  <c r="BH318" i="3"/>
  <c r="BI318" i="3"/>
  <c r="BE318" i="3"/>
  <c r="BH334" i="3"/>
  <c r="BI334" i="3"/>
  <c r="BE334" i="3"/>
  <c r="BF334" i="3"/>
  <c r="BG334" i="3"/>
  <c r="BH350" i="3"/>
  <c r="BI350" i="3"/>
  <c r="BE350" i="3"/>
  <c r="BF350" i="3"/>
  <c r="BG350" i="3"/>
  <c r="BG277" i="3"/>
  <c r="BH277" i="3"/>
  <c r="BI277" i="3"/>
  <c r="BE277" i="3"/>
  <c r="BF277" i="3"/>
  <c r="BI293" i="3"/>
  <c r="BE293" i="3"/>
  <c r="BH293" i="3"/>
  <c r="BG293" i="3"/>
  <c r="BF293" i="3"/>
  <c r="BG309" i="3"/>
  <c r="BF309" i="3"/>
  <c r="BI309" i="3"/>
  <c r="BE309" i="3"/>
  <c r="BH309" i="3"/>
  <c r="BH325" i="3"/>
  <c r="BI325" i="3"/>
  <c r="BE325" i="3"/>
  <c r="BF325" i="3"/>
  <c r="BG325" i="3"/>
  <c r="BF341" i="3"/>
  <c r="BG341" i="3"/>
  <c r="BH341" i="3"/>
  <c r="BI341" i="3"/>
  <c r="BE341" i="3"/>
  <c r="BY364" i="3"/>
  <c r="BU364" i="3"/>
  <c r="BV364" i="3"/>
  <c r="BW364" i="3"/>
  <c r="BX364" i="3"/>
  <c r="BW380" i="3"/>
  <c r="BX380" i="3"/>
  <c r="BY380" i="3"/>
  <c r="BU380" i="3"/>
  <c r="BV380" i="3"/>
  <c r="BW396" i="3"/>
  <c r="BV396" i="3"/>
  <c r="BY396" i="3"/>
  <c r="BU396" i="3"/>
  <c r="BX396" i="3"/>
  <c r="BW367" i="3"/>
  <c r="BX367" i="3"/>
  <c r="BY367" i="3"/>
  <c r="BU367" i="3"/>
  <c r="BV367" i="3"/>
  <c r="BY383" i="3"/>
  <c r="BU383" i="3"/>
  <c r="BV383" i="3"/>
  <c r="BW383" i="3"/>
  <c r="BX383" i="3"/>
  <c r="BY399" i="3"/>
  <c r="BU399" i="3"/>
  <c r="BV399" i="3"/>
  <c r="BW399" i="3"/>
  <c r="BX399" i="3"/>
  <c r="BY366" i="3"/>
  <c r="BU366" i="3"/>
  <c r="BV366" i="3"/>
  <c r="BW366" i="3"/>
  <c r="BX366" i="3"/>
  <c r="BW382" i="3"/>
  <c r="BX382" i="3"/>
  <c r="BY382" i="3"/>
  <c r="BU382" i="3"/>
  <c r="BV382" i="3"/>
  <c r="BW398" i="3"/>
  <c r="BV398" i="3"/>
  <c r="BY398" i="3"/>
  <c r="BU398" i="3"/>
  <c r="BX398" i="3"/>
  <c r="BW369" i="3"/>
  <c r="BX369" i="3"/>
  <c r="BY369" i="3"/>
  <c r="BU369" i="3"/>
  <c r="BV369" i="3"/>
  <c r="BY385" i="3"/>
  <c r="BU385" i="3"/>
  <c r="BV385" i="3"/>
  <c r="BW385" i="3"/>
  <c r="BX385" i="3"/>
  <c r="BY341" i="3"/>
  <c r="BU341" i="3"/>
  <c r="BV341" i="3"/>
  <c r="BW341" i="3"/>
  <c r="BX341" i="3"/>
  <c r="BW357" i="3"/>
  <c r="BX357" i="3"/>
  <c r="BY357" i="3"/>
  <c r="BU357" i="3"/>
  <c r="BV357" i="3"/>
  <c r="BW340" i="3"/>
  <c r="BX340" i="3"/>
  <c r="BY340" i="3"/>
  <c r="BU340" i="3"/>
  <c r="BV340" i="3"/>
  <c r="BY356" i="3"/>
  <c r="BU356" i="3"/>
  <c r="BV356" i="3"/>
  <c r="BW356" i="3"/>
  <c r="BX356" i="3"/>
  <c r="BY343" i="3"/>
  <c r="BU343" i="3"/>
  <c r="BV343" i="3"/>
  <c r="BW343" i="3"/>
  <c r="BX343" i="3"/>
  <c r="BW359" i="3"/>
  <c r="BX359" i="3"/>
  <c r="BY359" i="3"/>
  <c r="BU359" i="3"/>
  <c r="BV359" i="3"/>
  <c r="BW342" i="3"/>
  <c r="BX342" i="3"/>
  <c r="BY342" i="3"/>
  <c r="BU342" i="3"/>
  <c r="BV342" i="3"/>
  <c r="BY358" i="3"/>
  <c r="BU358" i="3"/>
  <c r="BV358" i="3"/>
  <c r="BW358" i="3"/>
  <c r="BX358" i="3"/>
  <c r="CM313" i="3"/>
  <c r="CN313" i="3"/>
  <c r="CO313" i="3"/>
  <c r="CK313" i="3"/>
  <c r="CL313" i="3"/>
  <c r="CO312" i="3"/>
  <c r="CK312" i="3"/>
  <c r="CN312" i="3"/>
  <c r="CM312" i="3"/>
  <c r="CL312" i="3"/>
  <c r="CM307" i="3"/>
  <c r="CN307" i="3"/>
  <c r="CO307" i="3"/>
  <c r="CK307" i="3"/>
  <c r="CL307" i="3"/>
  <c r="CO310" i="3"/>
  <c r="CK310" i="3"/>
  <c r="CN310" i="3"/>
  <c r="CM310" i="3"/>
  <c r="CL310" i="3"/>
  <c r="AQ312" i="3"/>
  <c r="AR312" i="3"/>
  <c r="AS312" i="3"/>
  <c r="AO312" i="3"/>
  <c r="AP312" i="3"/>
  <c r="AR328" i="3"/>
  <c r="AS328" i="3"/>
  <c r="AO328" i="3"/>
  <c r="AP328" i="3"/>
  <c r="AQ328" i="3"/>
  <c r="AP344" i="3"/>
  <c r="AQ344" i="3"/>
  <c r="AR344" i="3"/>
  <c r="AS344" i="3"/>
  <c r="AO344" i="3"/>
  <c r="AP321" i="3"/>
  <c r="AQ321" i="3"/>
  <c r="AR321" i="3"/>
  <c r="AS321" i="3"/>
  <c r="AO321" i="3"/>
  <c r="AR337" i="3"/>
  <c r="AS337" i="3"/>
  <c r="AO337" i="3"/>
  <c r="AP337" i="3"/>
  <c r="AQ337" i="3"/>
  <c r="AR354" i="3"/>
  <c r="AS354" i="3"/>
  <c r="AO354" i="3"/>
  <c r="AP354" i="3"/>
  <c r="AQ354" i="3"/>
  <c r="AQ314" i="3"/>
  <c r="AR314" i="3"/>
  <c r="AS314" i="3"/>
  <c r="AO314" i="3"/>
  <c r="AP314" i="3"/>
  <c r="AP330" i="3"/>
  <c r="AQ330" i="3"/>
  <c r="AR330" i="3"/>
  <c r="AS330" i="3"/>
  <c r="AO330" i="3"/>
  <c r="AP346" i="3"/>
  <c r="AQ346" i="3"/>
  <c r="AR346" i="3"/>
  <c r="AS346" i="3"/>
  <c r="AO346" i="3"/>
  <c r="AP319" i="3"/>
  <c r="AQ319" i="3"/>
  <c r="AR319" i="3"/>
  <c r="AS319" i="3"/>
  <c r="AO319" i="3"/>
  <c r="AR335" i="3"/>
  <c r="AS335" i="3"/>
  <c r="AO335" i="3"/>
  <c r="AP335" i="3"/>
  <c r="AQ335" i="3"/>
  <c r="AP352" i="3"/>
  <c r="AQ352" i="3"/>
  <c r="AR352" i="3"/>
  <c r="AS352" i="3"/>
  <c r="AO352" i="3"/>
  <c r="AR351" i="3"/>
  <c r="AS351" i="3"/>
  <c r="AO351" i="3"/>
  <c r="AP351" i="3"/>
  <c r="AQ351" i="3"/>
  <c r="AL563" i="3"/>
  <c r="BY318" i="3"/>
  <c r="BU318" i="3"/>
  <c r="BV318" i="3"/>
  <c r="BW318" i="3"/>
  <c r="BX318" i="3"/>
  <c r="BW313" i="3"/>
  <c r="BX313" i="3"/>
  <c r="BY313" i="3"/>
  <c r="BU313" i="3"/>
  <c r="BV313" i="3"/>
  <c r="BY316" i="3"/>
  <c r="BU316" i="3"/>
  <c r="BV316" i="3"/>
  <c r="BW316" i="3"/>
  <c r="BX316" i="3"/>
  <c r="BW311" i="3"/>
  <c r="BX311" i="3"/>
  <c r="BY311" i="3"/>
  <c r="BU311" i="3"/>
  <c r="BV311" i="3"/>
  <c r="BW327" i="3"/>
  <c r="BX327" i="3"/>
  <c r="BY327" i="3"/>
  <c r="BU327" i="3"/>
  <c r="BV327" i="3"/>
  <c r="BR563" i="3"/>
  <c r="BS563" i="3"/>
  <c r="AA272" i="3"/>
  <c r="Z272" i="3"/>
  <c r="AC272" i="3"/>
  <c r="Y272" i="3"/>
  <c r="AB272" i="3"/>
  <c r="AC265" i="3"/>
  <c r="Y265" i="3"/>
  <c r="Z265" i="3"/>
  <c r="AA265" i="3"/>
  <c r="AB265" i="3"/>
  <c r="T562" i="3"/>
  <c r="V562" i="3"/>
  <c r="U562" i="3"/>
  <c r="W562" i="3"/>
  <c r="S562" i="3"/>
  <c r="AC281" i="3"/>
  <c r="Y281" i="3"/>
  <c r="Z281" i="3"/>
  <c r="AA281" i="3"/>
  <c r="AB281" i="3"/>
  <c r="AC278" i="3"/>
  <c r="Y278" i="3"/>
  <c r="AB278" i="3"/>
  <c r="AA278" i="3"/>
  <c r="Z278" i="3"/>
  <c r="T561" i="3"/>
  <c r="V561" i="3"/>
  <c r="U561" i="3"/>
  <c r="W561" i="3"/>
  <c r="AA263" i="3"/>
  <c r="AB263" i="3"/>
  <c r="AC263" i="3"/>
  <c r="Y263" i="3"/>
  <c r="Z263" i="3"/>
  <c r="AA279" i="3"/>
  <c r="AB279" i="3"/>
  <c r="AC279" i="3"/>
  <c r="Y279" i="3"/>
  <c r="Z279" i="3"/>
  <c r="AB299" i="3"/>
  <c r="AC299" i="3"/>
  <c r="Y299" i="3"/>
  <c r="Z299" i="3"/>
  <c r="AA299" i="3"/>
  <c r="Z292" i="3"/>
  <c r="AA292" i="3"/>
  <c r="AB292" i="3"/>
  <c r="AC292" i="3"/>
  <c r="Y292" i="3"/>
  <c r="AB301" i="3"/>
  <c r="AC301" i="3"/>
  <c r="Y301" i="3"/>
  <c r="Z301" i="3"/>
  <c r="AA301" i="3"/>
  <c r="Z294" i="3"/>
  <c r="AA294" i="3"/>
  <c r="AB294" i="3"/>
  <c r="AC294" i="3"/>
  <c r="Y294" i="3"/>
  <c r="CL372" i="3"/>
  <c r="CM372" i="3"/>
  <c r="CN372" i="3"/>
  <c r="CO372" i="3"/>
  <c r="CK372" i="3"/>
  <c r="CN365" i="3"/>
  <c r="CO365" i="3"/>
  <c r="CK365" i="3"/>
  <c r="CL365" i="3"/>
  <c r="CM365" i="3"/>
  <c r="CL381" i="3"/>
  <c r="CM381" i="3"/>
  <c r="CN381" i="3"/>
  <c r="CO381" i="3"/>
  <c r="CK381" i="3"/>
  <c r="CL397" i="3"/>
  <c r="CM397" i="3"/>
  <c r="CN397" i="3"/>
  <c r="CO397" i="3"/>
  <c r="CK397" i="3"/>
  <c r="CO413" i="3"/>
  <c r="CK413" i="3"/>
  <c r="CL413" i="3"/>
  <c r="CM413" i="3"/>
  <c r="CN413" i="3"/>
  <c r="CM429" i="3"/>
  <c r="CN429" i="3"/>
  <c r="CO429" i="3"/>
  <c r="CK429" i="3"/>
  <c r="CL429" i="3"/>
  <c r="CN396" i="3"/>
  <c r="CO396" i="3"/>
  <c r="CK396" i="3"/>
  <c r="CL396" i="3"/>
  <c r="CM396" i="3"/>
  <c r="CM412" i="3"/>
  <c r="CN412" i="3"/>
  <c r="CO412" i="3"/>
  <c r="CK412" i="3"/>
  <c r="CL412" i="3"/>
  <c r="CO428" i="3"/>
  <c r="CK428" i="3"/>
  <c r="CL428" i="3"/>
  <c r="CM428" i="3"/>
  <c r="CN428" i="3"/>
  <c r="CL374" i="3"/>
  <c r="CM374" i="3"/>
  <c r="CN374" i="3"/>
  <c r="CO374" i="3"/>
  <c r="CK374" i="3"/>
  <c r="CN363" i="3"/>
  <c r="CO363" i="3"/>
  <c r="CK363" i="3"/>
  <c r="CL363" i="3"/>
  <c r="CM363" i="3"/>
  <c r="CL379" i="3"/>
  <c r="CM379" i="3"/>
  <c r="CN379" i="3"/>
  <c r="CO379" i="3"/>
  <c r="CK379" i="3"/>
  <c r="CL395" i="3"/>
  <c r="CM395" i="3"/>
  <c r="CN395" i="3"/>
  <c r="CO395" i="3"/>
  <c r="CK395" i="3"/>
  <c r="CO411" i="3"/>
  <c r="CK411" i="3"/>
  <c r="CN411" i="3"/>
  <c r="CM411" i="3"/>
  <c r="CL411" i="3"/>
  <c r="CM427" i="3"/>
  <c r="CN427" i="3"/>
  <c r="CO427" i="3"/>
  <c r="CK427" i="3"/>
  <c r="CL427" i="3"/>
  <c r="CN398" i="3"/>
  <c r="CO398" i="3"/>
  <c r="CK398" i="3"/>
  <c r="CL398" i="3"/>
  <c r="CM398" i="3"/>
  <c r="CM414" i="3"/>
  <c r="CN414" i="3"/>
  <c r="CO414" i="3"/>
  <c r="CK414" i="3"/>
  <c r="CL414" i="3"/>
  <c r="AS402" i="3"/>
  <c r="AO402" i="3"/>
  <c r="AP402" i="3"/>
  <c r="AQ402" i="3"/>
  <c r="AR402" i="3"/>
  <c r="AQ403" i="3"/>
  <c r="AP403" i="3"/>
  <c r="AS403" i="3"/>
  <c r="AO403" i="3"/>
  <c r="AR403" i="3"/>
  <c r="AS404" i="3"/>
  <c r="AO404" i="3"/>
  <c r="AP404" i="3"/>
  <c r="AQ404" i="3"/>
  <c r="AR404" i="3"/>
  <c r="AR393" i="3"/>
  <c r="AS393" i="3"/>
  <c r="AO393" i="3"/>
  <c r="AP393" i="3"/>
  <c r="AQ393" i="3"/>
  <c r="AQ409" i="3"/>
  <c r="AP409" i="3"/>
  <c r="AS409" i="3"/>
  <c r="AO409" i="3"/>
  <c r="AR409" i="3"/>
  <c r="AP363" i="3"/>
  <c r="AQ363" i="3"/>
  <c r="AR363" i="3"/>
  <c r="AS363" i="3"/>
  <c r="AO363" i="3"/>
  <c r="AR379" i="3"/>
  <c r="AS379" i="3"/>
  <c r="AO379" i="3"/>
  <c r="AP379" i="3"/>
  <c r="AQ379" i="3"/>
  <c r="AR368" i="3"/>
  <c r="AS368" i="3"/>
  <c r="AO368" i="3"/>
  <c r="AP368" i="3"/>
  <c r="AQ368" i="3"/>
  <c r="AP384" i="3"/>
  <c r="AQ384" i="3"/>
  <c r="AR384" i="3"/>
  <c r="AS384" i="3"/>
  <c r="AO384" i="3"/>
  <c r="AP369" i="3"/>
  <c r="AQ369" i="3"/>
  <c r="AR369" i="3"/>
  <c r="AS369" i="3"/>
  <c r="AO369" i="3"/>
  <c r="AR385" i="3"/>
  <c r="AS385" i="3"/>
  <c r="AO385" i="3"/>
  <c r="AP385" i="3"/>
  <c r="AQ385" i="3"/>
  <c r="AR370" i="3"/>
  <c r="AS370" i="3"/>
  <c r="AO370" i="3"/>
  <c r="AP370" i="3"/>
  <c r="AQ370" i="3"/>
  <c r="AP386" i="3"/>
  <c r="AQ386" i="3"/>
  <c r="AR386" i="3"/>
  <c r="AS386" i="3"/>
  <c r="AO386" i="3"/>
  <c r="BI272" i="3"/>
  <c r="BE272" i="3"/>
  <c r="BF272" i="3"/>
  <c r="BG272" i="3"/>
  <c r="BH272" i="3"/>
  <c r="BG288" i="3"/>
  <c r="BH288" i="3"/>
  <c r="BI288" i="3"/>
  <c r="BE288" i="3"/>
  <c r="BF288" i="3"/>
  <c r="BG304" i="3"/>
  <c r="BH304" i="3"/>
  <c r="BI304" i="3"/>
  <c r="BE304" i="3"/>
  <c r="BF304" i="3"/>
  <c r="BF320" i="3"/>
  <c r="BG320" i="3"/>
  <c r="BH320" i="3"/>
  <c r="BI320" i="3"/>
  <c r="BE320" i="3"/>
  <c r="BH336" i="3"/>
  <c r="BI336" i="3"/>
  <c r="BE336" i="3"/>
  <c r="BF336" i="3"/>
  <c r="BG336" i="3"/>
  <c r="BG271" i="3"/>
  <c r="BH271" i="3"/>
  <c r="BI271" i="3"/>
  <c r="BE271" i="3"/>
  <c r="BF271" i="3"/>
  <c r="BI287" i="3"/>
  <c r="BE287" i="3"/>
  <c r="BF287" i="3"/>
  <c r="BG287" i="3"/>
  <c r="BH287" i="3"/>
  <c r="BI303" i="3"/>
  <c r="BE303" i="3"/>
  <c r="BH303" i="3"/>
  <c r="BG303" i="3"/>
  <c r="BF303" i="3"/>
  <c r="BH319" i="3"/>
  <c r="BI319" i="3"/>
  <c r="BE319" i="3"/>
  <c r="BF319" i="3"/>
  <c r="BG319" i="3"/>
  <c r="BF335" i="3"/>
  <c r="BG335" i="3"/>
  <c r="BH335" i="3"/>
  <c r="BI335" i="3"/>
  <c r="BE335" i="3"/>
  <c r="BI266" i="3"/>
  <c r="BE266" i="3"/>
  <c r="BF266" i="3"/>
  <c r="BG266" i="3"/>
  <c r="BH266" i="3"/>
  <c r="BG282" i="3"/>
  <c r="BH282" i="3"/>
  <c r="BI282" i="3"/>
  <c r="BE282" i="3"/>
  <c r="BF282" i="3"/>
  <c r="BG298" i="3"/>
  <c r="BH298" i="3"/>
  <c r="BI298" i="3"/>
  <c r="BE298" i="3"/>
  <c r="BF298" i="3"/>
  <c r="BI314" i="3"/>
  <c r="BE314" i="3"/>
  <c r="BF314" i="3"/>
  <c r="BG314" i="3"/>
  <c r="BH314" i="3"/>
  <c r="BH330" i="3"/>
  <c r="BI330" i="3"/>
  <c r="BE330" i="3"/>
  <c r="BF330" i="3"/>
  <c r="BG330" i="3"/>
  <c r="BH346" i="3"/>
  <c r="BI346" i="3"/>
  <c r="BE346" i="3"/>
  <c r="BF346" i="3"/>
  <c r="BG346" i="3"/>
  <c r="BG273" i="3"/>
  <c r="BH273" i="3"/>
  <c r="BI273" i="3"/>
  <c r="BE273" i="3"/>
  <c r="BF273" i="3"/>
  <c r="BI289" i="3"/>
  <c r="BE289" i="3"/>
  <c r="BF289" i="3"/>
  <c r="BG289" i="3"/>
  <c r="BH289" i="3"/>
  <c r="BA563" i="3"/>
  <c r="BC563" i="3"/>
  <c r="AZ563" i="3"/>
  <c r="BB563" i="3"/>
  <c r="AY563" i="3"/>
  <c r="BG305" i="3"/>
  <c r="BF305" i="3"/>
  <c r="BI305" i="3"/>
  <c r="BE305" i="3"/>
  <c r="BH305" i="3"/>
  <c r="BH321" i="3"/>
  <c r="BI321" i="3"/>
  <c r="BE321" i="3"/>
  <c r="BF321" i="3"/>
  <c r="BG321" i="3"/>
  <c r="BF337" i="3"/>
  <c r="BG337" i="3"/>
  <c r="BH337" i="3"/>
  <c r="BI337" i="3"/>
  <c r="BE337" i="3"/>
  <c r="BA561" i="3"/>
  <c r="BC561" i="3"/>
  <c r="AZ561" i="3"/>
  <c r="BB561" i="3"/>
  <c r="AY561" i="3"/>
  <c r="BI263" i="3"/>
  <c r="BE263" i="3"/>
  <c r="BF263" i="3"/>
  <c r="BG263" i="3"/>
  <c r="BH263" i="3"/>
  <c r="BY376" i="3"/>
  <c r="BU376" i="3"/>
  <c r="BV376" i="3"/>
  <c r="BW376" i="3"/>
  <c r="BX376" i="3"/>
  <c r="BW392" i="3"/>
  <c r="BV392" i="3"/>
  <c r="BY392" i="3"/>
  <c r="BU392" i="3"/>
  <c r="BX392" i="3"/>
  <c r="BW363" i="3"/>
  <c r="BX363" i="3"/>
  <c r="BY363" i="3"/>
  <c r="BU363" i="3"/>
  <c r="BV363" i="3"/>
  <c r="BY379" i="3"/>
  <c r="BU379" i="3"/>
  <c r="BV379" i="3"/>
  <c r="BW379" i="3"/>
  <c r="BX379" i="3"/>
  <c r="BY395" i="3"/>
  <c r="BU395" i="3"/>
  <c r="BV395" i="3"/>
  <c r="BW395" i="3"/>
  <c r="BX395" i="3"/>
  <c r="BY362" i="3"/>
  <c r="BU362" i="3"/>
  <c r="BV362" i="3"/>
  <c r="BW362" i="3"/>
  <c r="BX362" i="3"/>
  <c r="BW378" i="3"/>
  <c r="BX378" i="3"/>
  <c r="BY378" i="3"/>
  <c r="BU378" i="3"/>
  <c r="BV378" i="3"/>
  <c r="BW394" i="3"/>
  <c r="BV394" i="3"/>
  <c r="BY394" i="3"/>
  <c r="BU394" i="3"/>
  <c r="BX394" i="3"/>
  <c r="BW365" i="3"/>
  <c r="BX365" i="3"/>
  <c r="BY365" i="3"/>
  <c r="BU365" i="3"/>
  <c r="BV365" i="3"/>
  <c r="BY381" i="3"/>
  <c r="BU381" i="3"/>
  <c r="BV381" i="3"/>
  <c r="BW381" i="3"/>
  <c r="BX381" i="3"/>
  <c r="BY397" i="3"/>
  <c r="BU397" i="3"/>
  <c r="BV397" i="3"/>
  <c r="BW397" i="3"/>
  <c r="BX397" i="3"/>
  <c r="BQ564" i="3"/>
  <c r="BS564" i="3"/>
  <c r="BO564" i="3"/>
  <c r="BP564" i="3"/>
  <c r="BR564" i="3"/>
  <c r="BW329" i="3"/>
  <c r="BX329" i="3"/>
  <c r="BY329" i="3"/>
  <c r="BU329" i="3"/>
  <c r="BV329" i="3"/>
  <c r="BY345" i="3"/>
  <c r="BU345" i="3"/>
  <c r="BV345" i="3"/>
  <c r="BW345" i="3"/>
  <c r="BX345" i="3"/>
  <c r="BY328" i="3"/>
  <c r="BU328" i="3"/>
  <c r="BV328" i="3"/>
  <c r="BW328" i="3"/>
  <c r="BX328" i="3"/>
  <c r="BW344" i="3"/>
  <c r="BX344" i="3"/>
  <c r="BY344" i="3"/>
  <c r="BU344" i="3"/>
  <c r="BV344" i="3"/>
  <c r="BY360" i="3"/>
  <c r="BU360" i="3"/>
  <c r="BV360" i="3"/>
  <c r="BW360" i="3"/>
  <c r="BX360" i="3"/>
  <c r="BY339" i="3"/>
  <c r="BU339" i="3"/>
  <c r="BV339" i="3"/>
  <c r="BW339" i="3"/>
  <c r="BX339" i="3"/>
  <c r="BW355" i="3"/>
  <c r="BX355" i="3"/>
  <c r="BY355" i="3"/>
  <c r="BU355" i="3"/>
  <c r="BV355" i="3"/>
  <c r="BW338" i="3"/>
  <c r="BX338" i="3"/>
  <c r="BY338" i="3"/>
  <c r="BU338" i="3"/>
  <c r="BV338" i="3"/>
  <c r="BY354" i="3"/>
  <c r="BU354" i="3"/>
  <c r="BV354" i="3"/>
  <c r="BW354" i="3"/>
  <c r="BX354" i="3"/>
  <c r="CM309" i="3"/>
  <c r="CN309" i="3"/>
  <c r="CO309" i="3"/>
  <c r="CK309" i="3"/>
  <c r="CL309" i="3"/>
  <c r="CO308" i="3"/>
  <c r="CK308" i="3"/>
  <c r="CN308" i="3"/>
  <c r="CM308" i="3"/>
  <c r="CL308" i="3"/>
  <c r="CM319" i="3"/>
  <c r="CN319" i="3"/>
  <c r="CO319" i="3"/>
  <c r="CK319" i="3"/>
  <c r="CL319" i="3"/>
  <c r="CO306" i="3"/>
  <c r="CK306" i="3"/>
  <c r="CN306" i="3"/>
  <c r="CM306" i="3"/>
  <c r="CL306" i="3"/>
  <c r="AR316" i="3"/>
  <c r="AS316" i="3"/>
  <c r="AO316" i="3"/>
  <c r="AP316" i="3"/>
  <c r="AQ316" i="3"/>
  <c r="AP332" i="3"/>
  <c r="AQ332" i="3"/>
  <c r="AR332" i="3"/>
  <c r="AS332" i="3"/>
  <c r="AO332" i="3"/>
  <c r="AP348" i="3"/>
  <c r="AQ348" i="3"/>
  <c r="AR348" i="3"/>
  <c r="AS348" i="3"/>
  <c r="AO348" i="3"/>
  <c r="AP325" i="3"/>
  <c r="AQ325" i="3"/>
  <c r="AR325" i="3"/>
  <c r="AS325" i="3"/>
  <c r="AO325" i="3"/>
  <c r="AR341" i="3"/>
  <c r="AS341" i="3"/>
  <c r="AO341" i="3"/>
  <c r="AP341" i="3"/>
  <c r="AQ341" i="3"/>
  <c r="AR318" i="3"/>
  <c r="AS318" i="3"/>
  <c r="AO318" i="3"/>
  <c r="AP318" i="3"/>
  <c r="AQ318" i="3"/>
  <c r="AP334" i="3"/>
  <c r="AQ334" i="3"/>
  <c r="AR334" i="3"/>
  <c r="AS334" i="3"/>
  <c r="AO334" i="3"/>
  <c r="AP350" i="3"/>
  <c r="AQ350" i="3"/>
  <c r="AR350" i="3"/>
  <c r="AS350" i="3"/>
  <c r="AO350" i="3"/>
  <c r="AP323" i="3"/>
  <c r="AQ323" i="3"/>
  <c r="AR323" i="3"/>
  <c r="AS323" i="3"/>
  <c r="AO323" i="3"/>
  <c r="AR339" i="3"/>
  <c r="AS339" i="3"/>
  <c r="AO339" i="3"/>
  <c r="AP339" i="3"/>
  <c r="AQ339" i="3"/>
  <c r="AR356" i="3"/>
  <c r="AS356" i="3"/>
  <c r="AO356" i="3"/>
  <c r="AP356" i="3"/>
  <c r="AQ356" i="3"/>
  <c r="BY322" i="3"/>
  <c r="BU322" i="3"/>
  <c r="BV322" i="3"/>
  <c r="BW322" i="3"/>
  <c r="BX322" i="3"/>
  <c r="BW325" i="3"/>
  <c r="BX325" i="3"/>
  <c r="BY325" i="3"/>
  <c r="BU325" i="3"/>
  <c r="BV325" i="3"/>
  <c r="BY320" i="3"/>
  <c r="BU320" i="3"/>
  <c r="BV320" i="3"/>
  <c r="BW320" i="3"/>
  <c r="BX320" i="3"/>
  <c r="AB468" i="3"/>
  <c r="AC468" i="3"/>
  <c r="AA468" i="3"/>
  <c r="Z468" i="3"/>
  <c r="Y468" i="3"/>
  <c r="AB460" i="3"/>
  <c r="AC460" i="3"/>
  <c r="AA460" i="3"/>
  <c r="Z460" i="3"/>
  <c r="Y460" i="3"/>
  <c r="AB452" i="3"/>
  <c r="AC452" i="3"/>
  <c r="AA452" i="3"/>
  <c r="Z452" i="3"/>
  <c r="Y452" i="3"/>
  <c r="AA444" i="3"/>
  <c r="AB444" i="3"/>
  <c r="Y444" i="3"/>
  <c r="Z444" i="3"/>
  <c r="AC444" i="3"/>
  <c r="AA436" i="3"/>
  <c r="AB436" i="3"/>
  <c r="Y436" i="3"/>
  <c r="Z436" i="3"/>
  <c r="AC436" i="3"/>
  <c r="AA428" i="3"/>
  <c r="AB428" i="3"/>
  <c r="Y428" i="3"/>
  <c r="Z428" i="3"/>
  <c r="AC428" i="3"/>
  <c r="AA420" i="3"/>
  <c r="AB420" i="3"/>
  <c r="Y420" i="3"/>
  <c r="Z420" i="3"/>
  <c r="AC420" i="3"/>
  <c r="AA412" i="3"/>
  <c r="AB412" i="3"/>
  <c r="Y412" i="3"/>
  <c r="Z412" i="3"/>
  <c r="AC412" i="3"/>
  <c r="AA404" i="3"/>
  <c r="AB404" i="3"/>
  <c r="Y404" i="3"/>
  <c r="Z404" i="3"/>
  <c r="AC404" i="3"/>
  <c r="Z396" i="3"/>
  <c r="AA396" i="3"/>
  <c r="AB396" i="3"/>
  <c r="AC396" i="3"/>
  <c r="Y396" i="3"/>
  <c r="AB467" i="3"/>
  <c r="Y467" i="3"/>
  <c r="AA467" i="3"/>
  <c r="Z467" i="3"/>
  <c r="AC467" i="3"/>
  <c r="AC459" i="3"/>
  <c r="AB459" i="3"/>
  <c r="AA459" i="3"/>
  <c r="Z459" i="3"/>
  <c r="Y459" i="3"/>
  <c r="AC451" i="3"/>
  <c r="AB451" i="3"/>
  <c r="AA451" i="3"/>
  <c r="Z451" i="3"/>
  <c r="Y451" i="3"/>
  <c r="AB443" i="3"/>
  <c r="AA443" i="3"/>
  <c r="Y443" i="3"/>
  <c r="Z443" i="3"/>
  <c r="AC443" i="3"/>
  <c r="AB435" i="3"/>
  <c r="AA435" i="3"/>
  <c r="Y435" i="3"/>
  <c r="Z435" i="3"/>
  <c r="AC435" i="3"/>
  <c r="AB427" i="3"/>
  <c r="AA427" i="3"/>
  <c r="Y427" i="3"/>
  <c r="Z427" i="3"/>
  <c r="AC427" i="3"/>
  <c r="AB419" i="3"/>
  <c r="AA419" i="3"/>
  <c r="Y419" i="3"/>
  <c r="Z419" i="3"/>
  <c r="AC419" i="3"/>
  <c r="AB411" i="3"/>
  <c r="AA411" i="3"/>
  <c r="Y411" i="3"/>
  <c r="Z411" i="3"/>
  <c r="AC411" i="3"/>
  <c r="AB403" i="3"/>
  <c r="AA403" i="3"/>
  <c r="Y403" i="3"/>
  <c r="Z403" i="3"/>
  <c r="AC403" i="3"/>
  <c r="AB395" i="3"/>
  <c r="AC395" i="3"/>
  <c r="Y395" i="3"/>
  <c r="Z395" i="3"/>
  <c r="AA395" i="3"/>
  <c r="Z466" i="3"/>
  <c r="Y466" i="3"/>
  <c r="AB466" i="3"/>
  <c r="AC466" i="3"/>
  <c r="AA466" i="3"/>
  <c r="AB458" i="3"/>
  <c r="AC458" i="3"/>
  <c r="AA458" i="3"/>
  <c r="Z458" i="3"/>
  <c r="Y458" i="3"/>
  <c r="AB450" i="3"/>
  <c r="AC450" i="3"/>
  <c r="AA450" i="3"/>
  <c r="Z450" i="3"/>
  <c r="Y450" i="3"/>
  <c r="AA442" i="3"/>
  <c r="AB442" i="3"/>
  <c r="Y442" i="3"/>
  <c r="Z442" i="3"/>
  <c r="AC442" i="3"/>
  <c r="AA434" i="3"/>
  <c r="AB434" i="3"/>
  <c r="Y434" i="3"/>
  <c r="Z434" i="3"/>
  <c r="AC434" i="3"/>
  <c r="AA426" i="3"/>
  <c r="AB426" i="3"/>
  <c r="Y426" i="3"/>
  <c r="Z426" i="3"/>
  <c r="AC426" i="3"/>
  <c r="AA418" i="3"/>
  <c r="AB418" i="3"/>
  <c r="Y418" i="3"/>
  <c r="Z418" i="3"/>
  <c r="AC418" i="3"/>
  <c r="AA410" i="3"/>
  <c r="AB410" i="3"/>
  <c r="Y410" i="3"/>
  <c r="Z410" i="3"/>
  <c r="AC410" i="3"/>
  <c r="AA402" i="3"/>
  <c r="AB402" i="3"/>
  <c r="Y402" i="3"/>
  <c r="Z402" i="3"/>
  <c r="AC402" i="3"/>
  <c r="Z394" i="3"/>
  <c r="AA394" i="3"/>
  <c r="AB394" i="3"/>
  <c r="AC394" i="3"/>
  <c r="Y394" i="3"/>
  <c r="AB469" i="3"/>
  <c r="Y469" i="3"/>
  <c r="AA469" i="3"/>
  <c r="Z469" i="3"/>
  <c r="AC469" i="3"/>
  <c r="AC461" i="3"/>
  <c r="AB461" i="3"/>
  <c r="AA461" i="3"/>
  <c r="Z461" i="3"/>
  <c r="Y461" i="3"/>
  <c r="AC453" i="3"/>
  <c r="AB453" i="3"/>
  <c r="AA453" i="3"/>
  <c r="Z453" i="3"/>
  <c r="Y453" i="3"/>
  <c r="AB445" i="3"/>
  <c r="AA445" i="3"/>
  <c r="Y445" i="3"/>
  <c r="Z445" i="3"/>
  <c r="AC445" i="3"/>
  <c r="AB437" i="3"/>
  <c r="AA437" i="3"/>
  <c r="Y437" i="3"/>
  <c r="Z437" i="3"/>
  <c r="AC437" i="3"/>
  <c r="AB429" i="3"/>
  <c r="AA429" i="3"/>
  <c r="Y429" i="3"/>
  <c r="Z429" i="3"/>
  <c r="AC429" i="3"/>
  <c r="Z421" i="3"/>
  <c r="AC421" i="3"/>
  <c r="AB421" i="3"/>
  <c r="AA421" i="3"/>
  <c r="Y421" i="3"/>
  <c r="Z413" i="3"/>
  <c r="AC413" i="3"/>
  <c r="AB413" i="3"/>
  <c r="AA413" i="3"/>
  <c r="Y413" i="3"/>
  <c r="Z405" i="3"/>
  <c r="AC405" i="3"/>
  <c r="AB405" i="3"/>
  <c r="AA405" i="3"/>
  <c r="Y405" i="3"/>
  <c r="AB397" i="3"/>
  <c r="AC397" i="3"/>
  <c r="Y397" i="3"/>
  <c r="Z397" i="3"/>
  <c r="AA397" i="3"/>
  <c r="AB389" i="3"/>
  <c r="AC389" i="3"/>
  <c r="Y389" i="3"/>
  <c r="Z389" i="3"/>
  <c r="AA389" i="3"/>
  <c r="CL362" i="3"/>
  <c r="CM362" i="3"/>
  <c r="CN362" i="3"/>
  <c r="CO362" i="3"/>
  <c r="CK362" i="3"/>
  <c r="CL354" i="3"/>
  <c r="CM354" i="3"/>
  <c r="CN354" i="3"/>
  <c r="CO354" i="3"/>
  <c r="CK354" i="3"/>
  <c r="CN346" i="3"/>
  <c r="CO346" i="3"/>
  <c r="CK346" i="3"/>
  <c r="CL346" i="3"/>
  <c r="CM346" i="3"/>
  <c r="CN338" i="3"/>
  <c r="CO338" i="3"/>
  <c r="CK338" i="3"/>
  <c r="CL338" i="3"/>
  <c r="CM338" i="3"/>
  <c r="CN330" i="3"/>
  <c r="CO330" i="3"/>
  <c r="CK330" i="3"/>
  <c r="CL330" i="3"/>
  <c r="CM330" i="3"/>
  <c r="CL322" i="3"/>
  <c r="CM322" i="3"/>
  <c r="CN322" i="3"/>
  <c r="CO322" i="3"/>
  <c r="CK322" i="3"/>
  <c r="CN357" i="3"/>
  <c r="CO357" i="3"/>
  <c r="CK357" i="3"/>
  <c r="CL357" i="3"/>
  <c r="CM357" i="3"/>
  <c r="CL349" i="3"/>
  <c r="CM349" i="3"/>
  <c r="CN349" i="3"/>
  <c r="CO349" i="3"/>
  <c r="CK349" i="3"/>
  <c r="CL341" i="3"/>
  <c r="CM341" i="3"/>
  <c r="CN341" i="3"/>
  <c r="CO341" i="3"/>
  <c r="CK341" i="3"/>
  <c r="CL333" i="3"/>
  <c r="CM333" i="3"/>
  <c r="CN333" i="3"/>
  <c r="CO333" i="3"/>
  <c r="CK333" i="3"/>
  <c r="CN325" i="3"/>
  <c r="CO325" i="3"/>
  <c r="CK325" i="3"/>
  <c r="CL325" i="3"/>
  <c r="CM325" i="3"/>
  <c r="CL360" i="3"/>
  <c r="CM360" i="3"/>
  <c r="CN360" i="3"/>
  <c r="CO360" i="3"/>
  <c r="CK360" i="3"/>
  <c r="CN352" i="3"/>
  <c r="CO352" i="3"/>
  <c r="CK352" i="3"/>
  <c r="CL352" i="3"/>
  <c r="CM352" i="3"/>
  <c r="CN344" i="3"/>
  <c r="CO344" i="3"/>
  <c r="CK344" i="3"/>
  <c r="CL344" i="3"/>
  <c r="CM344" i="3"/>
  <c r="CN336" i="3"/>
  <c r="CO336" i="3"/>
  <c r="CK336" i="3"/>
  <c r="CL336" i="3"/>
  <c r="CM336" i="3"/>
  <c r="CL328" i="3"/>
  <c r="CM328" i="3"/>
  <c r="CN328" i="3"/>
  <c r="CO328" i="3"/>
  <c r="CK328" i="3"/>
  <c r="CN359" i="3"/>
  <c r="CO359" i="3"/>
  <c r="CK359" i="3"/>
  <c r="CL359" i="3"/>
  <c r="CM359" i="3"/>
  <c r="CL351" i="3"/>
  <c r="CM351" i="3"/>
  <c r="CN351" i="3"/>
  <c r="CO351" i="3"/>
  <c r="CK351" i="3"/>
  <c r="CL343" i="3"/>
  <c r="CM343" i="3"/>
  <c r="CN343" i="3"/>
  <c r="CO343" i="3"/>
  <c r="CK343" i="3"/>
  <c r="CL335" i="3"/>
  <c r="CM335" i="3"/>
  <c r="CN335" i="3"/>
  <c r="CO335" i="3"/>
  <c r="CK335" i="3"/>
  <c r="CN327" i="3"/>
  <c r="CO327" i="3"/>
  <c r="CK327" i="3"/>
  <c r="CL327" i="3"/>
  <c r="CM327" i="3"/>
  <c r="AA268" i="3"/>
  <c r="AB268" i="3"/>
  <c r="AC268" i="3"/>
  <c r="Y268" i="3"/>
  <c r="Z268" i="3"/>
  <c r="AC277" i="3"/>
  <c r="Y277" i="3"/>
  <c r="Z277" i="3"/>
  <c r="AA277" i="3"/>
  <c r="AB277" i="3"/>
  <c r="AC282" i="3"/>
  <c r="Y282" i="3"/>
  <c r="AB282" i="3"/>
  <c r="AA282" i="3"/>
  <c r="Z282" i="3"/>
  <c r="AA275" i="3"/>
  <c r="AB275" i="3"/>
  <c r="AC275" i="3"/>
  <c r="Y275" i="3"/>
  <c r="Z275" i="3"/>
  <c r="Z288" i="3"/>
  <c r="AA288" i="3"/>
  <c r="AB288" i="3"/>
  <c r="AC288" i="3"/>
  <c r="Y288" i="3"/>
  <c r="AB289" i="3"/>
  <c r="AC289" i="3"/>
  <c r="Y289" i="3"/>
  <c r="Z289" i="3"/>
  <c r="AA289" i="3"/>
  <c r="Z290" i="3"/>
  <c r="AA290" i="3"/>
  <c r="AB290" i="3"/>
  <c r="AC290" i="3"/>
  <c r="Y290" i="3"/>
  <c r="CL376" i="3"/>
  <c r="CM376" i="3"/>
  <c r="CN376" i="3"/>
  <c r="CO376" i="3"/>
  <c r="CK376" i="3"/>
  <c r="CN369" i="3"/>
  <c r="CO369" i="3"/>
  <c r="CK369" i="3"/>
  <c r="CL369" i="3"/>
  <c r="CM369" i="3"/>
  <c r="CL385" i="3"/>
  <c r="CM385" i="3"/>
  <c r="CN385" i="3"/>
  <c r="CO385" i="3"/>
  <c r="CK385" i="3"/>
  <c r="CF567" i="3"/>
  <c r="CH567" i="3"/>
  <c r="CE567" i="3"/>
  <c r="CG567" i="3"/>
  <c r="CI567" i="3"/>
  <c r="CN401" i="3"/>
  <c r="CO401" i="3"/>
  <c r="CK401" i="3"/>
  <c r="CL401" i="3"/>
  <c r="CM401" i="3"/>
  <c r="CO417" i="3"/>
  <c r="CK417" i="3"/>
  <c r="CL417" i="3"/>
  <c r="CM417" i="3"/>
  <c r="CN417" i="3"/>
  <c r="CN392" i="3"/>
  <c r="CO392" i="3"/>
  <c r="CK392" i="3"/>
  <c r="CL392" i="3"/>
  <c r="CM392" i="3"/>
  <c r="CM408" i="3"/>
  <c r="CN408" i="3"/>
  <c r="CO408" i="3"/>
  <c r="CK408" i="3"/>
  <c r="CL408" i="3"/>
  <c r="CM424" i="3"/>
  <c r="CN424" i="3"/>
  <c r="CO424" i="3"/>
  <c r="CK424" i="3"/>
  <c r="CL424" i="3"/>
  <c r="CL370" i="3"/>
  <c r="CM370" i="3"/>
  <c r="CN370" i="3"/>
  <c r="CO370" i="3"/>
  <c r="CK370" i="3"/>
  <c r="CN386" i="3"/>
  <c r="CO386" i="3"/>
  <c r="CK386" i="3"/>
  <c r="CL386" i="3"/>
  <c r="CM386" i="3"/>
  <c r="CN375" i="3"/>
  <c r="CO375" i="3"/>
  <c r="CK375" i="3"/>
  <c r="CL375" i="3"/>
  <c r="CM375" i="3"/>
  <c r="CL391" i="3"/>
  <c r="CM391" i="3"/>
  <c r="CN391" i="3"/>
  <c r="CO391" i="3"/>
  <c r="CK391" i="3"/>
  <c r="CO407" i="3"/>
  <c r="CK407" i="3"/>
  <c r="CN407" i="3"/>
  <c r="CM407" i="3"/>
  <c r="CL407" i="3"/>
  <c r="CO423" i="3"/>
  <c r="CK423" i="3"/>
  <c r="CL423" i="3"/>
  <c r="CM423" i="3"/>
  <c r="CN423" i="3"/>
  <c r="CN394" i="3"/>
  <c r="CO394" i="3"/>
  <c r="CK394" i="3"/>
  <c r="CL394" i="3"/>
  <c r="CM394" i="3"/>
  <c r="CM410" i="3"/>
  <c r="CN410" i="3"/>
  <c r="CO410" i="3"/>
  <c r="CK410" i="3"/>
  <c r="CL410" i="3"/>
  <c r="CO426" i="3"/>
  <c r="CK426" i="3"/>
  <c r="CL426" i="3"/>
  <c r="CM426" i="3"/>
  <c r="CN426" i="3"/>
  <c r="AP390" i="3"/>
  <c r="AQ390" i="3"/>
  <c r="AR390" i="3"/>
  <c r="AS390" i="3"/>
  <c r="AO390" i="3"/>
  <c r="AS406" i="3"/>
  <c r="AO406" i="3"/>
  <c r="AP406" i="3"/>
  <c r="AQ406" i="3"/>
  <c r="AR406" i="3"/>
  <c r="AR391" i="3"/>
  <c r="AS391" i="3"/>
  <c r="AO391" i="3"/>
  <c r="AP391" i="3"/>
  <c r="AQ391" i="3"/>
  <c r="AQ407" i="3"/>
  <c r="AP407" i="3"/>
  <c r="AS407" i="3"/>
  <c r="AO407" i="3"/>
  <c r="AR407" i="3"/>
  <c r="AP392" i="3"/>
  <c r="AQ392" i="3"/>
  <c r="AR392" i="3"/>
  <c r="AS392" i="3"/>
  <c r="AO392" i="3"/>
  <c r="AS408" i="3"/>
  <c r="AO408" i="3"/>
  <c r="AP408" i="3"/>
  <c r="AQ408" i="3"/>
  <c r="AR408" i="3"/>
  <c r="AR397" i="3"/>
  <c r="AS397" i="3"/>
  <c r="AO397" i="3"/>
  <c r="AP397" i="3"/>
  <c r="AQ397" i="3"/>
  <c r="AQ413" i="3"/>
  <c r="AR413" i="3"/>
  <c r="AS413" i="3"/>
  <c r="AO413" i="3"/>
  <c r="AP413" i="3"/>
  <c r="AP375" i="3"/>
  <c r="AQ375" i="3"/>
  <c r="AR375" i="3"/>
  <c r="AS375" i="3"/>
  <c r="AO375" i="3"/>
  <c r="AR364" i="3"/>
  <c r="AS364" i="3"/>
  <c r="AO364" i="3"/>
  <c r="AP364" i="3"/>
  <c r="AQ364" i="3"/>
  <c r="AP380" i="3"/>
  <c r="AQ380" i="3"/>
  <c r="AR380" i="3"/>
  <c r="AS380" i="3"/>
  <c r="AO380" i="3"/>
  <c r="AP365" i="3"/>
  <c r="AQ365" i="3"/>
  <c r="AR365" i="3"/>
  <c r="AS365" i="3"/>
  <c r="AO365" i="3"/>
  <c r="AR381" i="3"/>
  <c r="AS381" i="3"/>
  <c r="AO381" i="3"/>
  <c r="AP381" i="3"/>
  <c r="AQ381" i="3"/>
  <c r="AR366" i="3"/>
  <c r="AS366" i="3"/>
  <c r="AO366" i="3"/>
  <c r="AP366" i="3"/>
  <c r="AQ366" i="3"/>
  <c r="AP382" i="3"/>
  <c r="AQ382" i="3"/>
  <c r="AR382" i="3"/>
  <c r="AS382" i="3"/>
  <c r="AO382" i="3"/>
  <c r="BI276" i="3"/>
  <c r="BE276" i="3"/>
  <c r="BF276" i="3"/>
  <c r="BG276" i="3"/>
  <c r="BH276" i="3"/>
  <c r="BG292" i="3"/>
  <c r="BH292" i="3"/>
  <c r="BI292" i="3"/>
  <c r="BE292" i="3"/>
  <c r="BF292" i="3"/>
  <c r="BI308" i="3"/>
  <c r="BE308" i="3"/>
  <c r="BF308" i="3"/>
  <c r="BG308" i="3"/>
  <c r="BH308" i="3"/>
  <c r="BF324" i="3"/>
  <c r="BG324" i="3"/>
  <c r="BH324" i="3"/>
  <c r="BI324" i="3"/>
  <c r="BE324" i="3"/>
  <c r="BH340" i="3"/>
  <c r="BI340" i="3"/>
  <c r="BE340" i="3"/>
  <c r="BF340" i="3"/>
  <c r="BG340" i="3"/>
  <c r="BG267" i="3"/>
  <c r="BH267" i="3"/>
  <c r="BI267" i="3"/>
  <c r="BE267" i="3"/>
  <c r="BF267" i="3"/>
  <c r="BI283" i="3"/>
  <c r="BE283" i="3"/>
  <c r="BF283" i="3"/>
  <c r="BG283" i="3"/>
  <c r="BH283" i="3"/>
  <c r="BI299" i="3"/>
  <c r="BE299" i="3"/>
  <c r="BH299" i="3"/>
  <c r="BG299" i="3"/>
  <c r="BF299" i="3"/>
  <c r="BG315" i="3"/>
  <c r="BF315" i="3"/>
  <c r="BI315" i="3"/>
  <c r="BE315" i="3"/>
  <c r="BH315" i="3"/>
  <c r="BF331" i="3"/>
  <c r="BG331" i="3"/>
  <c r="BH331" i="3"/>
  <c r="BI331" i="3"/>
  <c r="BE331" i="3"/>
  <c r="BF347" i="3"/>
  <c r="BG347" i="3"/>
  <c r="BH347" i="3"/>
  <c r="BI347" i="3"/>
  <c r="BE347" i="3"/>
  <c r="BI278" i="3"/>
  <c r="BE278" i="3"/>
  <c r="BF278" i="3"/>
  <c r="BG278" i="3"/>
  <c r="BH278" i="3"/>
  <c r="BG294" i="3"/>
  <c r="BH294" i="3"/>
  <c r="BI294" i="3"/>
  <c r="BE294" i="3"/>
  <c r="BF294" i="3"/>
  <c r="BI310" i="3"/>
  <c r="BE310" i="3"/>
  <c r="BF310" i="3"/>
  <c r="BG310" i="3"/>
  <c r="BH310" i="3"/>
  <c r="BF326" i="3"/>
  <c r="BG326" i="3"/>
  <c r="BH326" i="3"/>
  <c r="BI326" i="3"/>
  <c r="BE326" i="3"/>
  <c r="BH342" i="3"/>
  <c r="BI342" i="3"/>
  <c r="BE342" i="3"/>
  <c r="BF342" i="3"/>
  <c r="BG342" i="3"/>
  <c r="BG269" i="3"/>
  <c r="BH269" i="3"/>
  <c r="BI269" i="3"/>
  <c r="BE269" i="3"/>
  <c r="BF269" i="3"/>
  <c r="BI285" i="3"/>
  <c r="BE285" i="3"/>
  <c r="BF285" i="3"/>
  <c r="BG285" i="3"/>
  <c r="BH285" i="3"/>
  <c r="BI301" i="3"/>
  <c r="BE301" i="3"/>
  <c r="BH301" i="3"/>
  <c r="BG301" i="3"/>
  <c r="BF301" i="3"/>
  <c r="BG317" i="3"/>
  <c r="BF317" i="3"/>
  <c r="BI317" i="3"/>
  <c r="BE317" i="3"/>
  <c r="BH317" i="3"/>
  <c r="BF333" i="3"/>
  <c r="BG333" i="3"/>
  <c r="BH333" i="3"/>
  <c r="BI333" i="3"/>
  <c r="BE333" i="3"/>
  <c r="BF349" i="3"/>
  <c r="BG349" i="3"/>
  <c r="BH349" i="3"/>
  <c r="BI349" i="3"/>
  <c r="BE349" i="3"/>
  <c r="BY372" i="3"/>
  <c r="BU372" i="3"/>
  <c r="BV372" i="3"/>
  <c r="BW372" i="3"/>
  <c r="BX372" i="3"/>
  <c r="BW388" i="3"/>
  <c r="BX388" i="3"/>
  <c r="BY388" i="3"/>
  <c r="BU388" i="3"/>
  <c r="BV388" i="3"/>
  <c r="BW375" i="3"/>
  <c r="BX375" i="3"/>
  <c r="BY375" i="3"/>
  <c r="BU375" i="3"/>
  <c r="BV375" i="3"/>
  <c r="BY391" i="3"/>
  <c r="BU391" i="3"/>
  <c r="BV391" i="3"/>
  <c r="BW391" i="3"/>
  <c r="BX391" i="3"/>
  <c r="BY374" i="3"/>
  <c r="BU374" i="3"/>
  <c r="BV374" i="3"/>
  <c r="BW374" i="3"/>
  <c r="BX374" i="3"/>
  <c r="BW390" i="3"/>
  <c r="BV390" i="3"/>
  <c r="BY390" i="3"/>
  <c r="BU390" i="3"/>
  <c r="BX390" i="3"/>
  <c r="BW361" i="3"/>
  <c r="BX361" i="3"/>
  <c r="BY361" i="3"/>
  <c r="BU361" i="3"/>
  <c r="BV361" i="3"/>
  <c r="BQ566" i="3"/>
  <c r="BS566" i="3"/>
  <c r="BO566" i="3"/>
  <c r="BP566" i="3"/>
  <c r="BR566" i="3"/>
  <c r="BY377" i="3"/>
  <c r="BU377" i="3"/>
  <c r="BV377" i="3"/>
  <c r="BW377" i="3"/>
  <c r="BX377" i="3"/>
  <c r="BY393" i="3"/>
  <c r="BU393" i="3"/>
  <c r="BV393" i="3"/>
  <c r="BW393" i="3"/>
  <c r="BX393" i="3"/>
  <c r="BY333" i="3"/>
  <c r="BU333" i="3"/>
  <c r="BV333" i="3"/>
  <c r="BW333" i="3"/>
  <c r="BX333" i="3"/>
  <c r="BY349" i="3"/>
  <c r="BU349" i="3"/>
  <c r="BV349" i="3"/>
  <c r="BW349" i="3"/>
  <c r="BX349" i="3"/>
  <c r="BW332" i="3"/>
  <c r="BX332" i="3"/>
  <c r="BY332" i="3"/>
  <c r="BU332" i="3"/>
  <c r="BV332" i="3"/>
  <c r="BW348" i="3"/>
  <c r="BX348" i="3"/>
  <c r="BY348" i="3"/>
  <c r="BU348" i="3"/>
  <c r="BV348" i="3"/>
  <c r="BY335" i="3"/>
  <c r="BU335" i="3"/>
  <c r="BV335" i="3"/>
  <c r="BW335" i="3"/>
  <c r="BX335" i="3"/>
  <c r="BY351" i="3"/>
  <c r="BU351" i="3"/>
  <c r="BV351" i="3"/>
  <c r="BW351" i="3"/>
  <c r="BX351" i="3"/>
  <c r="BW334" i="3"/>
  <c r="BX334" i="3"/>
  <c r="BY334" i="3"/>
  <c r="BU334" i="3"/>
  <c r="BV334" i="3"/>
  <c r="BW350" i="3"/>
  <c r="BX350" i="3"/>
  <c r="BY350" i="3"/>
  <c r="BU350" i="3"/>
  <c r="BV350" i="3"/>
  <c r="CM305" i="3"/>
  <c r="CN305" i="3"/>
  <c r="CO305" i="3"/>
  <c r="CK305" i="3"/>
  <c r="CL305" i="3"/>
  <c r="CM304" i="3"/>
  <c r="CL304" i="3"/>
  <c r="CO304" i="3"/>
  <c r="CK304" i="3"/>
  <c r="CN304" i="3"/>
  <c r="CO320" i="3"/>
  <c r="CK320" i="3"/>
  <c r="CN320" i="3"/>
  <c r="CM320" i="3"/>
  <c r="CL320" i="3"/>
  <c r="CM315" i="3"/>
  <c r="CN315" i="3"/>
  <c r="CO315" i="3"/>
  <c r="CK315" i="3"/>
  <c r="CL315" i="3"/>
  <c r="CO318" i="3"/>
  <c r="CK318" i="3"/>
  <c r="CN318" i="3"/>
  <c r="CM318" i="3"/>
  <c r="CL318" i="3"/>
  <c r="AR320" i="3"/>
  <c r="AS320" i="3"/>
  <c r="AO320" i="3"/>
  <c r="AP320" i="3"/>
  <c r="AQ320" i="3"/>
  <c r="AP336" i="3"/>
  <c r="AQ336" i="3"/>
  <c r="AR336" i="3"/>
  <c r="AS336" i="3"/>
  <c r="AO336" i="3"/>
  <c r="AS313" i="3"/>
  <c r="AO313" i="3"/>
  <c r="AR313" i="3"/>
  <c r="AQ313" i="3"/>
  <c r="AP313" i="3"/>
  <c r="AK564" i="3"/>
  <c r="AM564" i="3"/>
  <c r="AI564" i="3"/>
  <c r="AJ564" i="3"/>
  <c r="AL564" i="3"/>
  <c r="AP329" i="3"/>
  <c r="AQ329" i="3"/>
  <c r="AR329" i="3"/>
  <c r="AS329" i="3"/>
  <c r="AO329" i="3"/>
  <c r="AR345" i="3"/>
  <c r="AS345" i="3"/>
  <c r="AO345" i="3"/>
  <c r="AP345" i="3"/>
  <c r="AQ345" i="3"/>
  <c r="AK565" i="3"/>
  <c r="AM565" i="3"/>
  <c r="AJ565" i="3"/>
  <c r="AL565" i="3"/>
  <c r="AI565" i="3"/>
  <c r="AP353" i="3"/>
  <c r="AQ353" i="3"/>
  <c r="AR353" i="3"/>
  <c r="AS353" i="3"/>
  <c r="AO353" i="3"/>
  <c r="AR322" i="3"/>
  <c r="AS322" i="3"/>
  <c r="AO322" i="3"/>
  <c r="AP322" i="3"/>
  <c r="AQ322" i="3"/>
  <c r="AP338" i="3"/>
  <c r="AQ338" i="3"/>
  <c r="AR338" i="3"/>
  <c r="AS338" i="3"/>
  <c r="AO338" i="3"/>
  <c r="AS311" i="3"/>
  <c r="AO311" i="3"/>
  <c r="AR311" i="3"/>
  <c r="AQ311" i="3"/>
  <c r="AP311" i="3"/>
  <c r="AP327" i="3"/>
  <c r="AQ327" i="3"/>
  <c r="AR327" i="3"/>
  <c r="AS327" i="3"/>
  <c r="AO327" i="3"/>
  <c r="AR343" i="3"/>
  <c r="AS343" i="3"/>
  <c r="AO343" i="3"/>
  <c r="AP343" i="3"/>
  <c r="AQ343" i="3"/>
  <c r="AI563" i="3"/>
  <c r="AJ563" i="3"/>
  <c r="AK563" i="3"/>
  <c r="BY326" i="3"/>
  <c r="BU326" i="3"/>
  <c r="BV326" i="3"/>
  <c r="BW326" i="3"/>
  <c r="BX326" i="3"/>
  <c r="BW321" i="3"/>
  <c r="BX321" i="3"/>
  <c r="BY321" i="3"/>
  <c r="BU321" i="3"/>
  <c r="BV321" i="3"/>
  <c r="BY324" i="3"/>
  <c r="BU324" i="3"/>
  <c r="BV324" i="3"/>
  <c r="BW324" i="3"/>
  <c r="BX324" i="3"/>
  <c r="BW319" i="3"/>
  <c r="BX319" i="3"/>
  <c r="BY319" i="3"/>
  <c r="BU319" i="3"/>
  <c r="BV319" i="3"/>
  <c r="BO563" i="3"/>
  <c r="BP563" i="3"/>
  <c r="BQ563" i="3"/>
  <c r="AA264" i="3"/>
  <c r="AB264" i="3"/>
  <c r="AC264" i="3"/>
  <c r="Y264" i="3"/>
  <c r="Z264" i="3"/>
  <c r="AA280" i="3"/>
  <c r="Z280" i="3"/>
  <c r="AC280" i="3"/>
  <c r="Y280" i="3"/>
  <c r="AB280" i="3"/>
  <c r="AC273" i="3"/>
  <c r="Y273" i="3"/>
  <c r="Z273" i="3"/>
  <c r="AA273" i="3"/>
  <c r="AB273" i="3"/>
  <c r="AC270" i="3"/>
  <c r="Y270" i="3"/>
  <c r="Z270" i="3"/>
  <c r="AA270" i="3"/>
  <c r="AB270" i="3"/>
  <c r="AC286" i="3"/>
  <c r="Y286" i="3"/>
  <c r="AB286" i="3"/>
  <c r="AA286" i="3"/>
  <c r="Z286" i="3"/>
  <c r="AA271" i="3"/>
  <c r="Y271" i="3"/>
  <c r="AC271" i="3"/>
  <c r="AB271" i="3"/>
  <c r="Z271" i="3"/>
  <c r="AB291" i="3"/>
  <c r="AC291" i="3"/>
  <c r="Y291" i="3"/>
  <c r="Z291" i="3"/>
  <c r="AA291" i="3"/>
  <c r="Z300" i="3"/>
  <c r="AA300" i="3"/>
  <c r="AB300" i="3"/>
  <c r="AC300" i="3"/>
  <c r="Y300" i="3"/>
  <c r="AB293" i="3"/>
  <c r="AC293" i="3"/>
  <c r="Y293" i="3"/>
  <c r="Z293" i="3"/>
  <c r="AA293" i="3"/>
  <c r="CL364" i="3"/>
  <c r="CM364" i="3"/>
  <c r="CN364" i="3"/>
  <c r="CO364" i="3"/>
  <c r="CK364" i="3"/>
  <c r="CN380" i="3"/>
  <c r="CO380" i="3"/>
  <c r="CK380" i="3"/>
  <c r="CL380" i="3"/>
  <c r="CM380" i="3"/>
  <c r="CN373" i="3"/>
  <c r="CO373" i="3"/>
  <c r="CK373" i="3"/>
  <c r="CL373" i="3"/>
  <c r="CM373" i="3"/>
  <c r="CL389" i="3"/>
  <c r="CM389" i="3"/>
  <c r="CN389" i="3"/>
  <c r="CO389" i="3"/>
  <c r="CK389" i="3"/>
  <c r="CO405" i="3"/>
  <c r="CK405" i="3"/>
  <c r="CN405" i="3"/>
  <c r="CM405" i="3"/>
  <c r="CL405" i="3"/>
  <c r="CO421" i="3"/>
  <c r="CK421" i="3"/>
  <c r="CL421" i="3"/>
  <c r="CM421" i="3"/>
  <c r="CN421" i="3"/>
  <c r="CN388" i="3"/>
  <c r="CO388" i="3"/>
  <c r="CK388" i="3"/>
  <c r="CL388" i="3"/>
  <c r="CM388" i="3"/>
  <c r="CM404" i="3"/>
  <c r="CN404" i="3"/>
  <c r="CO404" i="3"/>
  <c r="CK404" i="3"/>
  <c r="CL404" i="3"/>
  <c r="CM420" i="3"/>
  <c r="CN420" i="3"/>
  <c r="CO420" i="3"/>
  <c r="CK420" i="3"/>
  <c r="CL420" i="3"/>
  <c r="CL366" i="3"/>
  <c r="CM366" i="3"/>
  <c r="CN366" i="3"/>
  <c r="CO366" i="3"/>
  <c r="CK366" i="3"/>
  <c r="CN382" i="3"/>
  <c r="CO382" i="3"/>
  <c r="CK382" i="3"/>
  <c r="CL382" i="3"/>
  <c r="CM382" i="3"/>
  <c r="CN371" i="3"/>
  <c r="CO371" i="3"/>
  <c r="CK371" i="3"/>
  <c r="CL371" i="3"/>
  <c r="CM371" i="3"/>
  <c r="CL387" i="3"/>
  <c r="CM387" i="3"/>
  <c r="CN387" i="3"/>
  <c r="CO387" i="3"/>
  <c r="CK387" i="3"/>
  <c r="CO403" i="3"/>
  <c r="CK403" i="3"/>
  <c r="CN403" i="3"/>
  <c r="CM403" i="3"/>
  <c r="CL403" i="3"/>
  <c r="CO419" i="3"/>
  <c r="CK419" i="3"/>
  <c r="CL419" i="3"/>
  <c r="CM419" i="3"/>
  <c r="CN419" i="3"/>
  <c r="CN390" i="3"/>
  <c r="CO390" i="3"/>
  <c r="CK390" i="3"/>
  <c r="CL390" i="3"/>
  <c r="CM390" i="3"/>
  <c r="CM406" i="3"/>
  <c r="CN406" i="3"/>
  <c r="CO406" i="3"/>
  <c r="CK406" i="3"/>
  <c r="CL406" i="3"/>
  <c r="CM422" i="3"/>
  <c r="CN422" i="3"/>
  <c r="CO422" i="3"/>
  <c r="CK422" i="3"/>
  <c r="CL422" i="3"/>
  <c r="AP394" i="3"/>
  <c r="AQ394" i="3"/>
  <c r="AR394" i="3"/>
  <c r="AS394" i="3"/>
  <c r="AO394" i="3"/>
  <c r="AS410" i="3"/>
  <c r="AO410" i="3"/>
  <c r="AP410" i="3"/>
  <c r="AQ410" i="3"/>
  <c r="AR410" i="3"/>
  <c r="AR395" i="3"/>
  <c r="AS395" i="3"/>
  <c r="AO395" i="3"/>
  <c r="AP395" i="3"/>
  <c r="AQ395" i="3"/>
  <c r="AQ411" i="3"/>
  <c r="AP411" i="3"/>
  <c r="AS411" i="3"/>
  <c r="AO411" i="3"/>
  <c r="AR411" i="3"/>
  <c r="AP396" i="3"/>
  <c r="AQ396" i="3"/>
  <c r="AR396" i="3"/>
  <c r="AS396" i="3"/>
  <c r="AO396" i="3"/>
  <c r="AS412" i="3"/>
  <c r="AO412" i="3"/>
  <c r="AP412" i="3"/>
  <c r="AQ412" i="3"/>
  <c r="AR412" i="3"/>
  <c r="AK567" i="3"/>
  <c r="AM567" i="3"/>
  <c r="AJ567" i="3"/>
  <c r="AL567" i="3"/>
  <c r="AI567" i="3"/>
  <c r="AS401" i="3"/>
  <c r="AO401" i="3"/>
  <c r="AR401" i="3"/>
  <c r="AQ401" i="3"/>
  <c r="AP401" i="3"/>
  <c r="AP371" i="3"/>
  <c r="AQ371" i="3"/>
  <c r="AR371" i="3"/>
  <c r="AS371" i="3"/>
  <c r="AO371" i="3"/>
  <c r="AR387" i="3"/>
  <c r="AS387" i="3"/>
  <c r="AO387" i="3"/>
  <c r="AP387" i="3"/>
  <c r="AQ387" i="3"/>
  <c r="AR376" i="3"/>
  <c r="AS376" i="3"/>
  <c r="AO376" i="3"/>
  <c r="AP376" i="3"/>
  <c r="AQ376" i="3"/>
  <c r="AP361" i="3"/>
  <c r="AQ361" i="3"/>
  <c r="AR361" i="3"/>
  <c r="AS361" i="3"/>
  <c r="AO361" i="3"/>
  <c r="AK566" i="3"/>
  <c r="AM566" i="3"/>
  <c r="AI566" i="3"/>
  <c r="AJ566" i="3"/>
  <c r="AL566" i="3"/>
  <c r="AR377" i="3"/>
  <c r="AS377" i="3"/>
  <c r="AO377" i="3"/>
  <c r="AP377" i="3"/>
  <c r="AQ377" i="3"/>
  <c r="AR362" i="3"/>
  <c r="AS362" i="3"/>
  <c r="AO362" i="3"/>
  <c r="AP362" i="3"/>
  <c r="AQ362" i="3"/>
  <c r="AP378" i="3"/>
  <c r="AQ378" i="3"/>
  <c r="AR378" i="3"/>
  <c r="AS378" i="3"/>
  <c r="AO378" i="3"/>
  <c r="BI264" i="3"/>
  <c r="BE264" i="3"/>
  <c r="BF264" i="3"/>
  <c r="BG264" i="3"/>
  <c r="BH264" i="3"/>
  <c r="BI280" i="3"/>
  <c r="BE280" i="3"/>
  <c r="BF280" i="3"/>
  <c r="BG280" i="3"/>
  <c r="BH280" i="3"/>
  <c r="BG296" i="3"/>
  <c r="BH296" i="3"/>
  <c r="BI296" i="3"/>
  <c r="BE296" i="3"/>
  <c r="BF296" i="3"/>
  <c r="BI312" i="3"/>
  <c r="BE312" i="3"/>
  <c r="BF312" i="3"/>
  <c r="BG312" i="3"/>
  <c r="BH312" i="3"/>
  <c r="BF328" i="3"/>
  <c r="BG328" i="3"/>
  <c r="BH328" i="3"/>
  <c r="BI328" i="3"/>
  <c r="BE328" i="3"/>
  <c r="BH344" i="3"/>
  <c r="BI344" i="3"/>
  <c r="BE344" i="3"/>
  <c r="BF344" i="3"/>
  <c r="BG344" i="3"/>
  <c r="BG279" i="3"/>
  <c r="BH279" i="3"/>
  <c r="BI279" i="3"/>
  <c r="BE279" i="3"/>
  <c r="BF279" i="3"/>
  <c r="BI295" i="3"/>
  <c r="BE295" i="3"/>
  <c r="BH295" i="3"/>
  <c r="BG295" i="3"/>
  <c r="BF295" i="3"/>
  <c r="BG311" i="3"/>
  <c r="BF311" i="3"/>
  <c r="BI311" i="3"/>
  <c r="BE311" i="3"/>
  <c r="BH311" i="3"/>
  <c r="BH327" i="3"/>
  <c r="BI327" i="3"/>
  <c r="BE327" i="3"/>
  <c r="BF327" i="3"/>
  <c r="BG327" i="3"/>
  <c r="BF343" i="3"/>
  <c r="BG343" i="3"/>
  <c r="BH343" i="3"/>
  <c r="BI343" i="3"/>
  <c r="BE343" i="3"/>
  <c r="BI274" i="3"/>
  <c r="BE274" i="3"/>
  <c r="BF274" i="3"/>
  <c r="BG274" i="3"/>
  <c r="BH274" i="3"/>
  <c r="BG290" i="3"/>
  <c r="BH290" i="3"/>
  <c r="BI290" i="3"/>
  <c r="BE290" i="3"/>
  <c r="BF290" i="3"/>
  <c r="BI306" i="3"/>
  <c r="BE306" i="3"/>
  <c r="BF306" i="3"/>
  <c r="BG306" i="3"/>
  <c r="BH306" i="3"/>
  <c r="BF322" i="3"/>
  <c r="BG322" i="3"/>
  <c r="BH322" i="3"/>
  <c r="BI322" i="3"/>
  <c r="BE322" i="3"/>
  <c r="BH338" i="3"/>
  <c r="BI338" i="3"/>
  <c r="BE338" i="3"/>
  <c r="BF338" i="3"/>
  <c r="BG338" i="3"/>
  <c r="BG265" i="3"/>
  <c r="BH265" i="3"/>
  <c r="BI265" i="3"/>
  <c r="BE265" i="3"/>
  <c r="BF265" i="3"/>
  <c r="BA562" i="3"/>
  <c r="BC562" i="3"/>
  <c r="AY562" i="3"/>
  <c r="AZ562" i="3"/>
  <c r="BB562" i="3"/>
  <c r="BI281" i="3"/>
  <c r="BE281" i="3"/>
  <c r="BF281" i="3"/>
  <c r="BG281" i="3"/>
  <c r="BH281" i="3"/>
  <c r="BI297" i="3"/>
  <c r="BE297" i="3"/>
  <c r="BH297" i="3"/>
  <c r="BG297" i="3"/>
  <c r="BF297" i="3"/>
  <c r="BG313" i="3"/>
  <c r="BF313" i="3"/>
  <c r="BI313" i="3"/>
  <c r="BE313" i="3"/>
  <c r="BH313" i="3"/>
  <c r="BA564" i="3"/>
  <c r="BC564" i="3"/>
  <c r="AY564" i="3"/>
  <c r="AZ564" i="3"/>
  <c r="BB564" i="3"/>
  <c r="BH329" i="3"/>
  <c r="BI329" i="3"/>
  <c r="BE329" i="3"/>
  <c r="BF329" i="3"/>
  <c r="BG329" i="3"/>
  <c r="BF345" i="3"/>
  <c r="BG345" i="3"/>
  <c r="BH345" i="3"/>
  <c r="BI345" i="3"/>
  <c r="BE345" i="3"/>
  <c r="BY368" i="3"/>
  <c r="BU368" i="3"/>
  <c r="BV368" i="3"/>
  <c r="BW368" i="3"/>
  <c r="BX368" i="3"/>
  <c r="BW384" i="3"/>
  <c r="BX384" i="3"/>
  <c r="BY384" i="3"/>
  <c r="BU384" i="3"/>
  <c r="BV384" i="3"/>
  <c r="BW371" i="3"/>
  <c r="BX371" i="3"/>
  <c r="BY371" i="3"/>
  <c r="BU371" i="3"/>
  <c r="BV371" i="3"/>
  <c r="BY387" i="3"/>
  <c r="BU387" i="3"/>
  <c r="BV387" i="3"/>
  <c r="BW387" i="3"/>
  <c r="BX387" i="3"/>
  <c r="BY370" i="3"/>
  <c r="BU370" i="3"/>
  <c r="BV370" i="3"/>
  <c r="BW370" i="3"/>
  <c r="BX370" i="3"/>
  <c r="BW386" i="3"/>
  <c r="BX386" i="3"/>
  <c r="BY386" i="3"/>
  <c r="BU386" i="3"/>
  <c r="BV386" i="3"/>
  <c r="BW373" i="3"/>
  <c r="BX373" i="3"/>
  <c r="BY373" i="3"/>
  <c r="BU373" i="3"/>
  <c r="BV373" i="3"/>
  <c r="BY389" i="3"/>
  <c r="BU389" i="3"/>
  <c r="BV389" i="3"/>
  <c r="BW389" i="3"/>
  <c r="BX389" i="3"/>
  <c r="BY337" i="3"/>
  <c r="BU337" i="3"/>
  <c r="BV337" i="3"/>
  <c r="BW337" i="3"/>
  <c r="BX337" i="3"/>
  <c r="BQ565" i="3"/>
  <c r="BV563" i="3" s="1"/>
  <c r="F33" i="1" s="1"/>
  <c r="BS565" i="3"/>
  <c r="BV565" i="3" s="1"/>
  <c r="F35" i="1" s="1"/>
  <c r="BP565" i="3"/>
  <c r="BV562" i="3" s="1"/>
  <c r="F32" i="1" s="1"/>
  <c r="BR565" i="3"/>
  <c r="BV564" i="3" s="1"/>
  <c r="F34" i="1" s="1"/>
  <c r="BO565" i="3"/>
  <c r="BV561" i="3" s="1"/>
  <c r="BW353" i="3"/>
  <c r="BX353" i="3"/>
  <c r="BY353" i="3"/>
  <c r="BU353" i="3"/>
  <c r="BV353" i="3"/>
  <c r="BW336" i="3"/>
  <c r="BX336" i="3"/>
  <c r="BY336" i="3"/>
  <c r="BU336" i="3"/>
  <c r="BV336" i="3"/>
  <c r="BW352" i="3"/>
  <c r="BX352" i="3"/>
  <c r="BY352" i="3"/>
  <c r="BU352" i="3"/>
  <c r="BV352" i="3"/>
  <c r="BY331" i="3"/>
  <c r="BU331" i="3"/>
  <c r="BV331" i="3"/>
  <c r="BW331" i="3"/>
  <c r="BX331" i="3"/>
  <c r="BY347" i="3"/>
  <c r="BU347" i="3"/>
  <c r="BV347" i="3"/>
  <c r="BW347" i="3"/>
  <c r="BX347" i="3"/>
  <c r="BW330" i="3"/>
  <c r="BX330" i="3"/>
  <c r="BY330" i="3"/>
  <c r="BU330" i="3"/>
  <c r="BV330" i="3"/>
  <c r="BW346" i="3"/>
  <c r="BX346" i="3"/>
  <c r="BY346" i="3"/>
  <c r="BU346" i="3"/>
  <c r="BV346" i="3"/>
  <c r="CM317" i="3"/>
  <c r="CN317" i="3"/>
  <c r="CO317" i="3"/>
  <c r="CK317" i="3"/>
  <c r="CL317" i="3"/>
  <c r="CO316" i="3"/>
  <c r="CK316" i="3"/>
  <c r="CN316" i="3"/>
  <c r="CM316" i="3"/>
  <c r="CL316" i="3"/>
  <c r="CM311" i="3"/>
  <c r="CN311" i="3"/>
  <c r="CO311" i="3"/>
  <c r="CK311" i="3"/>
  <c r="CL311" i="3"/>
  <c r="CO314" i="3"/>
  <c r="CK314" i="3"/>
  <c r="CN314" i="3"/>
  <c r="CM314" i="3"/>
  <c r="CL314" i="3"/>
  <c r="AR324" i="3"/>
  <c r="AS324" i="3"/>
  <c r="AO324" i="3"/>
  <c r="AP324" i="3"/>
  <c r="AQ324" i="3"/>
  <c r="AP340" i="3"/>
  <c r="AQ340" i="3"/>
  <c r="AR340" i="3"/>
  <c r="AS340" i="3"/>
  <c r="AO340" i="3"/>
  <c r="AP317" i="3"/>
  <c r="AQ317" i="3"/>
  <c r="AR317" i="3"/>
  <c r="AS317" i="3"/>
  <c r="AO317" i="3"/>
  <c r="AR333" i="3"/>
  <c r="AS333" i="3"/>
  <c r="AO333" i="3"/>
  <c r="AP333" i="3"/>
  <c r="AQ333" i="3"/>
  <c r="AR349" i="3"/>
  <c r="AS349" i="3"/>
  <c r="AO349" i="3"/>
  <c r="AP349" i="3"/>
  <c r="AQ349" i="3"/>
  <c r="AR326" i="3"/>
  <c r="AS326" i="3"/>
  <c r="AO326" i="3"/>
  <c r="AP326" i="3"/>
  <c r="AQ326" i="3"/>
  <c r="AP342" i="3"/>
  <c r="AQ342" i="3"/>
  <c r="AR342" i="3"/>
  <c r="AS342" i="3"/>
  <c r="AO342" i="3"/>
  <c r="AS315" i="3"/>
  <c r="AO315" i="3"/>
  <c r="AR315" i="3"/>
  <c r="AQ315" i="3"/>
  <c r="AP315" i="3"/>
  <c r="AR331" i="3"/>
  <c r="AS331" i="3"/>
  <c r="AO331" i="3"/>
  <c r="AP331" i="3"/>
  <c r="AQ331" i="3"/>
  <c r="AR347" i="3"/>
  <c r="AS347" i="3"/>
  <c r="AO347" i="3"/>
  <c r="AP347" i="3"/>
  <c r="AQ347" i="3"/>
  <c r="AP355" i="3"/>
  <c r="AQ355" i="3"/>
  <c r="AR355" i="3"/>
  <c r="AS355" i="3"/>
  <c r="AO355" i="3"/>
  <c r="BY314" i="3"/>
  <c r="BU314" i="3"/>
  <c r="BV314" i="3"/>
  <c r="BW314" i="3"/>
  <c r="BX314" i="3"/>
  <c r="BW317" i="3"/>
  <c r="BX317" i="3"/>
  <c r="BY317" i="3"/>
  <c r="BU317" i="3"/>
  <c r="BV317" i="3"/>
  <c r="BY312" i="3"/>
  <c r="BU312" i="3"/>
  <c r="BV312" i="3"/>
  <c r="BW312" i="3"/>
  <c r="BX312" i="3"/>
  <c r="AB464" i="3"/>
  <c r="AC464" i="3"/>
  <c r="AA464" i="3"/>
  <c r="Z464" i="3"/>
  <c r="Y464" i="3"/>
  <c r="Z456" i="3"/>
  <c r="Y456" i="3"/>
  <c r="AB456" i="3"/>
  <c r="AC456" i="3"/>
  <c r="AA456" i="3"/>
  <c r="Z448" i="3"/>
  <c r="Y448" i="3"/>
  <c r="AB448" i="3"/>
  <c r="AC448" i="3"/>
  <c r="AA448" i="3"/>
  <c r="AA440" i="3"/>
  <c r="AB440" i="3"/>
  <c r="Y440" i="3"/>
  <c r="Z440" i="3"/>
  <c r="AC440" i="3"/>
  <c r="AA432" i="3"/>
  <c r="AB432" i="3"/>
  <c r="Y432" i="3"/>
  <c r="Z432" i="3"/>
  <c r="AC432" i="3"/>
  <c r="AA424" i="3"/>
  <c r="AB424" i="3"/>
  <c r="Y424" i="3"/>
  <c r="Z424" i="3"/>
  <c r="AC424" i="3"/>
  <c r="AA416" i="3"/>
  <c r="AB416" i="3"/>
  <c r="Y416" i="3"/>
  <c r="Z416" i="3"/>
  <c r="AC416" i="3"/>
  <c r="AA408" i="3"/>
  <c r="AB408" i="3"/>
  <c r="Y408" i="3"/>
  <c r="Z408" i="3"/>
  <c r="AC408" i="3"/>
  <c r="AC400" i="3"/>
  <c r="AA400" i="3"/>
  <c r="AB400" i="3"/>
  <c r="Z400" i="3"/>
  <c r="Y400" i="3"/>
  <c r="Z392" i="3"/>
  <c r="AA392" i="3"/>
  <c r="AB392" i="3"/>
  <c r="AC392" i="3"/>
  <c r="Y392" i="3"/>
  <c r="AB463" i="3"/>
  <c r="Y463" i="3"/>
  <c r="AA463" i="3"/>
  <c r="Z463" i="3"/>
  <c r="AC463" i="3"/>
  <c r="AC455" i="3"/>
  <c r="AB455" i="3"/>
  <c r="AA455" i="3"/>
  <c r="Z455" i="3"/>
  <c r="Y455" i="3"/>
  <c r="Z447" i="3"/>
  <c r="AC447" i="3"/>
  <c r="AB447" i="3"/>
  <c r="AA447" i="3"/>
  <c r="Y447" i="3"/>
  <c r="Z439" i="3"/>
  <c r="AC439" i="3"/>
  <c r="AB439" i="3"/>
  <c r="AA439" i="3"/>
  <c r="Y439" i="3"/>
  <c r="Z431" i="3"/>
  <c r="AC431" i="3"/>
  <c r="AB431" i="3"/>
  <c r="AA431" i="3"/>
  <c r="Y431" i="3"/>
  <c r="Z423" i="3"/>
  <c r="AC423" i="3"/>
  <c r="AB423" i="3"/>
  <c r="AA423" i="3"/>
  <c r="Y423" i="3"/>
  <c r="Z415" i="3"/>
  <c r="AC415" i="3"/>
  <c r="AB415" i="3"/>
  <c r="AA415" i="3"/>
  <c r="Y415" i="3"/>
  <c r="Z407" i="3"/>
  <c r="AC407" i="3"/>
  <c r="AB407" i="3"/>
  <c r="AA407" i="3"/>
  <c r="Y407" i="3"/>
  <c r="AB399" i="3"/>
  <c r="AC399" i="3"/>
  <c r="Y399" i="3"/>
  <c r="Z399" i="3"/>
  <c r="AA399" i="3"/>
  <c r="AB391" i="3"/>
  <c r="AC391" i="3"/>
  <c r="Y391" i="3"/>
  <c r="Z391" i="3"/>
  <c r="AA391" i="3"/>
  <c r="Z462" i="3"/>
  <c r="Y462" i="3"/>
  <c r="AB462" i="3"/>
  <c r="AC462" i="3"/>
  <c r="AA462" i="3"/>
  <c r="Z454" i="3"/>
  <c r="Y454" i="3"/>
  <c r="AB454" i="3"/>
  <c r="AC454" i="3"/>
  <c r="AA454" i="3"/>
  <c r="AA446" i="3"/>
  <c r="AB446" i="3"/>
  <c r="Y446" i="3"/>
  <c r="Z446" i="3"/>
  <c r="AC446" i="3"/>
  <c r="AA438" i="3"/>
  <c r="AB438" i="3"/>
  <c r="Y438" i="3"/>
  <c r="Z438" i="3"/>
  <c r="AC438" i="3"/>
  <c r="AA430" i="3"/>
  <c r="AB430" i="3"/>
  <c r="Y430" i="3"/>
  <c r="Z430" i="3"/>
  <c r="AC430" i="3"/>
  <c r="AA422" i="3"/>
  <c r="AB422" i="3"/>
  <c r="Y422" i="3"/>
  <c r="Z422" i="3"/>
  <c r="AC422" i="3"/>
  <c r="AA414" i="3"/>
  <c r="AB414" i="3"/>
  <c r="Y414" i="3"/>
  <c r="Z414" i="3"/>
  <c r="AC414" i="3"/>
  <c r="AA406" i="3"/>
  <c r="AB406" i="3"/>
  <c r="Y406" i="3"/>
  <c r="Z406" i="3"/>
  <c r="AC406" i="3"/>
  <c r="Z398" i="3"/>
  <c r="AA398" i="3"/>
  <c r="AB398" i="3"/>
  <c r="AC398" i="3"/>
  <c r="Y398" i="3"/>
  <c r="Z390" i="3"/>
  <c r="AA390" i="3"/>
  <c r="AB390" i="3"/>
  <c r="AC390" i="3"/>
  <c r="Y390" i="3"/>
  <c r="AB465" i="3"/>
  <c r="Y465" i="3"/>
  <c r="AA465" i="3"/>
  <c r="Z465" i="3"/>
  <c r="AC465" i="3"/>
  <c r="AC457" i="3"/>
  <c r="AB457" i="3"/>
  <c r="AA457" i="3"/>
  <c r="Z457" i="3"/>
  <c r="Y457" i="3"/>
  <c r="T569" i="3"/>
  <c r="V569" i="3"/>
  <c r="S569" i="3"/>
  <c r="U569" i="3"/>
  <c r="W569" i="3"/>
  <c r="AB449" i="3"/>
  <c r="AA449" i="3"/>
  <c r="AC449" i="3"/>
  <c r="Z449" i="3"/>
  <c r="Y449" i="3"/>
  <c r="Z441" i="3"/>
  <c r="AC441" i="3"/>
  <c r="AB441" i="3"/>
  <c r="AA441" i="3"/>
  <c r="Y441" i="3"/>
  <c r="Z433" i="3"/>
  <c r="AC433" i="3"/>
  <c r="AB433" i="3"/>
  <c r="AA433" i="3"/>
  <c r="Y433" i="3"/>
  <c r="T568" i="3"/>
  <c r="V568" i="3"/>
  <c r="U568" i="3"/>
  <c r="W568" i="3"/>
  <c r="S568" i="3"/>
  <c r="Z425" i="3"/>
  <c r="AC425" i="3"/>
  <c r="AB425" i="3"/>
  <c r="AA425" i="3"/>
  <c r="Y425" i="3"/>
  <c r="AB417" i="3"/>
  <c r="AA417" i="3"/>
  <c r="Y417" i="3"/>
  <c r="Z417" i="3"/>
  <c r="AC417" i="3"/>
  <c r="AB409" i="3"/>
  <c r="AA409" i="3"/>
  <c r="Y409" i="3"/>
  <c r="Z409" i="3"/>
  <c r="AC409" i="3"/>
  <c r="T567" i="3"/>
  <c r="V567" i="3"/>
  <c r="S567" i="3"/>
  <c r="U567" i="3"/>
  <c r="W567" i="3"/>
  <c r="Z401" i="3"/>
  <c r="AC401" i="3"/>
  <c r="AB401" i="3"/>
  <c r="AA401" i="3"/>
  <c r="Y401" i="3"/>
  <c r="AB393" i="3"/>
  <c r="AC393" i="3"/>
  <c r="Y393" i="3"/>
  <c r="Z393" i="3"/>
  <c r="AA393" i="3"/>
  <c r="CL358" i="3"/>
  <c r="CM358" i="3"/>
  <c r="CN358" i="3"/>
  <c r="CO358" i="3"/>
  <c r="CK358" i="3"/>
  <c r="CN350" i="3"/>
  <c r="CO350" i="3"/>
  <c r="CK350" i="3"/>
  <c r="CL350" i="3"/>
  <c r="CM350" i="3"/>
  <c r="CN342" i="3"/>
  <c r="CO342" i="3"/>
  <c r="CK342" i="3"/>
  <c r="CL342" i="3"/>
  <c r="CM342" i="3"/>
  <c r="CN334" i="3"/>
  <c r="CO334" i="3"/>
  <c r="CK334" i="3"/>
  <c r="CL334" i="3"/>
  <c r="CM334" i="3"/>
  <c r="CL326" i="3"/>
  <c r="CM326" i="3"/>
  <c r="CN326" i="3"/>
  <c r="CO326" i="3"/>
  <c r="CK326" i="3"/>
  <c r="CN361" i="3"/>
  <c r="CO361" i="3"/>
  <c r="CK361" i="3"/>
  <c r="CL361" i="3"/>
  <c r="CM361" i="3"/>
  <c r="CF565" i="3"/>
  <c r="CH565" i="3"/>
  <c r="CE565" i="3"/>
  <c r="CG565" i="3"/>
  <c r="CI565" i="3"/>
  <c r="CL353" i="3"/>
  <c r="CM353" i="3"/>
  <c r="CN353" i="3"/>
  <c r="CO353" i="3"/>
  <c r="CK353" i="3"/>
  <c r="CL345" i="3"/>
  <c r="CM345" i="3"/>
  <c r="CN345" i="3"/>
  <c r="CO345" i="3"/>
  <c r="CK345" i="3"/>
  <c r="CL337" i="3"/>
  <c r="CM337" i="3"/>
  <c r="CN337" i="3"/>
  <c r="CO337" i="3"/>
  <c r="CK337" i="3"/>
  <c r="CN329" i="3"/>
  <c r="CO329" i="3"/>
  <c r="CK329" i="3"/>
  <c r="CL329" i="3"/>
  <c r="CM329" i="3"/>
  <c r="CN321" i="3"/>
  <c r="CO321" i="3"/>
  <c r="CK321" i="3"/>
  <c r="CL321" i="3"/>
  <c r="CM321" i="3"/>
  <c r="CL356" i="3"/>
  <c r="CM356" i="3"/>
  <c r="CN356" i="3"/>
  <c r="CO356" i="3"/>
  <c r="CK356" i="3"/>
  <c r="CN348" i="3"/>
  <c r="CO348" i="3"/>
  <c r="CK348" i="3"/>
  <c r="CL348" i="3"/>
  <c r="CM348" i="3"/>
  <c r="CN340" i="3"/>
  <c r="CO340" i="3"/>
  <c r="CK340" i="3"/>
  <c r="CL340" i="3"/>
  <c r="CM340" i="3"/>
  <c r="CN332" i="3"/>
  <c r="CO332" i="3"/>
  <c r="CK332" i="3"/>
  <c r="CL332" i="3"/>
  <c r="CM332" i="3"/>
  <c r="CL324" i="3"/>
  <c r="CM324" i="3"/>
  <c r="CN324" i="3"/>
  <c r="CO324" i="3"/>
  <c r="CK324" i="3"/>
  <c r="CN355" i="3"/>
  <c r="CO355" i="3"/>
  <c r="CK355" i="3"/>
  <c r="CL355" i="3"/>
  <c r="CM355" i="3"/>
  <c r="CL347" i="3"/>
  <c r="CM347" i="3"/>
  <c r="CN347" i="3"/>
  <c r="CO347" i="3"/>
  <c r="CK347" i="3"/>
  <c r="CL339" i="3"/>
  <c r="CM339" i="3"/>
  <c r="CN339" i="3"/>
  <c r="CO339" i="3"/>
  <c r="CK339" i="3"/>
  <c r="CL331" i="3"/>
  <c r="CM331" i="3"/>
  <c r="CN331" i="3"/>
  <c r="CO331" i="3"/>
  <c r="CK331" i="3"/>
  <c r="CN323" i="3"/>
  <c r="CO323" i="3"/>
  <c r="CK323" i="3"/>
  <c r="CL323" i="3"/>
  <c r="CM323" i="3"/>
  <c r="AB3" i="2"/>
  <c r="AC3" i="2"/>
  <c r="AD3" i="2"/>
  <c r="AE3" i="2"/>
  <c r="AF3" i="2"/>
  <c r="AG3" i="2"/>
  <c r="AH3" i="2"/>
  <c r="AI3" i="2"/>
  <c r="AJ3" i="2"/>
  <c r="AB4" i="2"/>
  <c r="AC4" i="2"/>
  <c r="AD4" i="2"/>
  <c r="AE4" i="2"/>
  <c r="AF4" i="2"/>
  <c r="AG4" i="2"/>
  <c r="AH4" i="2"/>
  <c r="AI4" i="2"/>
  <c r="AJ4" i="2"/>
  <c r="AB5" i="2"/>
  <c r="AC5" i="2"/>
  <c r="AD5" i="2"/>
  <c r="AE5" i="2"/>
  <c r="AF5" i="2"/>
  <c r="AG5" i="2"/>
  <c r="AH5" i="2"/>
  <c r="AI5" i="2"/>
  <c r="AJ5" i="2"/>
  <c r="AB6" i="2"/>
  <c r="AC6" i="2"/>
  <c r="AD6" i="2"/>
  <c r="AE6" i="2"/>
  <c r="AF6" i="2"/>
  <c r="AG6" i="2"/>
  <c r="AH6" i="2"/>
  <c r="AI6" i="2"/>
  <c r="AJ6" i="2"/>
  <c r="AB7" i="2"/>
  <c r="AC7" i="2"/>
  <c r="AD7" i="2"/>
  <c r="AE7" i="2"/>
  <c r="AF7" i="2"/>
  <c r="AG7" i="2"/>
  <c r="AH7" i="2"/>
  <c r="AI7" i="2"/>
  <c r="AJ7" i="2"/>
  <c r="AA3" i="2"/>
  <c r="AA7" i="2"/>
  <c r="AA6" i="2"/>
  <c r="AA5" i="2"/>
  <c r="AA4" i="2"/>
  <c r="BF564" i="3" l="1"/>
  <c r="E34" i="1" s="1"/>
  <c r="BF565" i="3"/>
  <c r="E35" i="1" s="1"/>
  <c r="BF561" i="3"/>
  <c r="BF562" i="3"/>
  <c r="E32" i="1" s="1"/>
  <c r="BF563" i="3"/>
  <c r="E33" i="1" s="1"/>
  <c r="Z565" i="3"/>
  <c r="C35" i="1" s="1"/>
  <c r="Z564" i="3"/>
  <c r="C34" i="1" s="1"/>
  <c r="AP561" i="3"/>
  <c r="AP562" i="3"/>
  <c r="D32" i="1" s="1"/>
  <c r="AP563" i="3"/>
  <c r="D33" i="1" s="1"/>
  <c r="Z561" i="3"/>
  <c r="Z563" i="3"/>
  <c r="C33" i="1" s="1"/>
  <c r="Z562" i="3"/>
  <c r="C32" i="1" s="1"/>
  <c r="AP564" i="3"/>
  <c r="D34" i="1" s="1"/>
  <c r="AP565" i="3"/>
  <c r="D35" i="1" s="1"/>
  <c r="F31" i="1"/>
  <c r="AA8" i="2"/>
  <c r="AG8" i="2"/>
  <c r="AE8" i="2"/>
  <c r="AC8" i="2"/>
  <c r="AI8" i="2"/>
  <c r="AB8" i="2"/>
  <c r="AF8" i="2"/>
  <c r="AD8" i="2"/>
  <c r="AJ8" i="2"/>
  <c r="AH8" i="2"/>
  <c r="J81" i="2"/>
  <c r="E31" i="1" l="1"/>
  <c r="C31" i="1"/>
  <c r="D31" i="1"/>
  <c r="U394" i="2"/>
  <c r="T394" i="2"/>
  <c r="S394" i="2"/>
  <c r="R394" i="2"/>
  <c r="Q394" i="2"/>
  <c r="P394" i="2"/>
  <c r="O394" i="2"/>
  <c r="N394" i="2"/>
  <c r="M394" i="2"/>
  <c r="L394" i="2"/>
  <c r="K394" i="2"/>
  <c r="J394" i="2"/>
  <c r="I394" i="2"/>
  <c r="H394" i="2"/>
  <c r="G394" i="2"/>
  <c r="F394" i="2"/>
  <c r="E394" i="2"/>
  <c r="D394" i="2"/>
  <c r="C394" i="2"/>
  <c r="B394" i="2"/>
  <c r="U373" i="2"/>
  <c r="T373" i="2"/>
  <c r="S373" i="2"/>
  <c r="R373" i="2"/>
  <c r="Q373" i="2"/>
  <c r="P373" i="2"/>
  <c r="O373" i="2"/>
  <c r="N373" i="2"/>
  <c r="M373" i="2"/>
  <c r="L373" i="2"/>
  <c r="K373" i="2"/>
  <c r="J373" i="2"/>
  <c r="I373" i="2"/>
  <c r="H373" i="2"/>
  <c r="G373" i="2"/>
  <c r="F373" i="2"/>
  <c r="E373" i="2"/>
  <c r="D373" i="2"/>
  <c r="C373" i="2"/>
  <c r="B373" i="2"/>
  <c r="V372" i="2"/>
  <c r="V368" i="2"/>
  <c r="V364" i="2"/>
  <c r="V360" i="2"/>
  <c r="V356" i="2"/>
  <c r="U342" i="2"/>
  <c r="T342" i="2"/>
  <c r="S342" i="2"/>
  <c r="R342" i="2"/>
  <c r="Q342" i="2"/>
  <c r="P342" i="2"/>
  <c r="O342" i="2"/>
  <c r="N342" i="2"/>
  <c r="M342" i="2"/>
  <c r="L342" i="2"/>
  <c r="K342" i="2"/>
  <c r="J342" i="2"/>
  <c r="I342" i="2"/>
  <c r="H342" i="2"/>
  <c r="G342" i="2"/>
  <c r="F342" i="2"/>
  <c r="E342" i="2"/>
  <c r="D342" i="2"/>
  <c r="C342" i="2"/>
  <c r="B342" i="2"/>
  <c r="U323" i="2"/>
  <c r="T323" i="2"/>
  <c r="S323" i="2"/>
  <c r="R323" i="2"/>
  <c r="Q323" i="2"/>
  <c r="P323" i="2"/>
  <c r="O323" i="2"/>
  <c r="N323" i="2"/>
  <c r="M323" i="2"/>
  <c r="L323" i="2"/>
  <c r="K323" i="2"/>
  <c r="J323" i="2"/>
  <c r="I323" i="2"/>
  <c r="H323" i="2"/>
  <c r="G323" i="2"/>
  <c r="F323" i="2"/>
  <c r="E323" i="2"/>
  <c r="D323" i="2"/>
  <c r="C323" i="2"/>
  <c r="B323" i="2"/>
  <c r="V322" i="2"/>
  <c r="V318" i="2"/>
  <c r="V314" i="2"/>
  <c r="V310" i="2"/>
  <c r="V306" i="2"/>
  <c r="U293" i="2"/>
  <c r="T293" i="2"/>
  <c r="S293" i="2"/>
  <c r="R293" i="2"/>
  <c r="Q293" i="2"/>
  <c r="P293" i="2"/>
  <c r="O293" i="2"/>
  <c r="N293" i="2"/>
  <c r="M293" i="2"/>
  <c r="L293" i="2"/>
  <c r="K293" i="2"/>
  <c r="J293" i="2"/>
  <c r="I293" i="2"/>
  <c r="H293" i="2"/>
  <c r="G293" i="2"/>
  <c r="F293" i="2"/>
  <c r="E293" i="2"/>
  <c r="D293" i="2"/>
  <c r="C293" i="2"/>
  <c r="B293" i="2"/>
  <c r="U273" i="2"/>
  <c r="T273" i="2"/>
  <c r="S273" i="2"/>
  <c r="R273" i="2"/>
  <c r="Q273" i="2"/>
  <c r="P273" i="2"/>
  <c r="O273" i="2"/>
  <c r="N273" i="2"/>
  <c r="M273" i="2"/>
  <c r="L273" i="2"/>
  <c r="K273" i="2"/>
  <c r="J273" i="2"/>
  <c r="I273" i="2"/>
  <c r="H273" i="2"/>
  <c r="G273" i="2"/>
  <c r="F273" i="2"/>
  <c r="E273" i="2"/>
  <c r="D273" i="2"/>
  <c r="C273" i="2"/>
  <c r="B273" i="2"/>
  <c r="V272" i="2"/>
  <c r="V268" i="2"/>
  <c r="V264" i="2"/>
  <c r="V260" i="2"/>
  <c r="V256" i="2"/>
  <c r="U230" i="2"/>
  <c r="T230" i="2"/>
  <c r="S230" i="2"/>
  <c r="R230" i="2"/>
  <c r="Q230" i="2"/>
  <c r="P230" i="2"/>
  <c r="O230" i="2"/>
  <c r="N230" i="2"/>
  <c r="M230" i="2"/>
  <c r="L230" i="2"/>
  <c r="K230" i="2"/>
  <c r="J230" i="2"/>
  <c r="I230" i="2"/>
  <c r="H230" i="2"/>
  <c r="G230" i="2"/>
  <c r="F230" i="2"/>
  <c r="E230" i="2"/>
  <c r="D230" i="2"/>
  <c r="C230" i="2"/>
  <c r="B230" i="2"/>
  <c r="U223" i="2"/>
  <c r="T223" i="2"/>
  <c r="S223" i="2"/>
  <c r="R223" i="2"/>
  <c r="Q223" i="2"/>
  <c r="P223" i="2"/>
  <c r="O223" i="2"/>
  <c r="N223" i="2"/>
  <c r="M223" i="2"/>
  <c r="L223" i="2"/>
  <c r="K223" i="2"/>
  <c r="J223" i="2"/>
  <c r="I223" i="2"/>
  <c r="H223" i="2"/>
  <c r="G223" i="2"/>
  <c r="F223" i="2"/>
  <c r="E223" i="2"/>
  <c r="D223" i="2"/>
  <c r="C223" i="2"/>
  <c r="B223" i="2"/>
  <c r="V222" i="2"/>
  <c r="V218" i="2"/>
  <c r="V214" i="2"/>
  <c r="V210" i="2"/>
  <c r="V206" i="2"/>
  <c r="U191" i="2"/>
  <c r="T191" i="2"/>
  <c r="S191" i="2"/>
  <c r="R191" i="2"/>
  <c r="Q191" i="2"/>
  <c r="P191" i="2"/>
  <c r="O191" i="2"/>
  <c r="N191" i="2"/>
  <c r="M191" i="2"/>
  <c r="L191" i="2"/>
  <c r="K191" i="2"/>
  <c r="J191" i="2"/>
  <c r="I191" i="2"/>
  <c r="H191" i="2"/>
  <c r="G191" i="2"/>
  <c r="F191" i="2"/>
  <c r="E191" i="2"/>
  <c r="D191" i="2"/>
  <c r="C191" i="2"/>
  <c r="B191" i="2"/>
  <c r="U173" i="2"/>
  <c r="T173" i="2"/>
  <c r="S173" i="2"/>
  <c r="R173" i="2"/>
  <c r="Q173" i="2"/>
  <c r="P173" i="2"/>
  <c r="O173" i="2"/>
  <c r="N173" i="2"/>
  <c r="M173" i="2"/>
  <c r="L173" i="2"/>
  <c r="K173" i="2"/>
  <c r="J173" i="2"/>
  <c r="I173" i="2"/>
  <c r="H173" i="2"/>
  <c r="G173" i="2"/>
  <c r="F173" i="2"/>
  <c r="E173" i="2"/>
  <c r="D173" i="2"/>
  <c r="C173" i="2"/>
  <c r="B173" i="2"/>
  <c r="V172" i="2"/>
  <c r="V168" i="2"/>
  <c r="V164" i="2"/>
  <c r="V160" i="2"/>
  <c r="V156" i="2"/>
  <c r="U137" i="2"/>
  <c r="T137" i="2"/>
  <c r="S137" i="2"/>
  <c r="R137" i="2"/>
  <c r="Q137" i="2"/>
  <c r="P137" i="2"/>
  <c r="O137" i="2"/>
  <c r="N137" i="2"/>
  <c r="M137" i="2"/>
  <c r="L137" i="2"/>
  <c r="K137" i="2"/>
  <c r="J137" i="2"/>
  <c r="I137" i="2"/>
  <c r="H137" i="2"/>
  <c r="G137" i="2"/>
  <c r="F137" i="2"/>
  <c r="E137" i="2"/>
  <c r="D137" i="2"/>
  <c r="C137" i="2"/>
  <c r="B137" i="2"/>
  <c r="U123" i="2"/>
  <c r="T123" i="2"/>
  <c r="S123" i="2"/>
  <c r="R123" i="2"/>
  <c r="Q123" i="2"/>
  <c r="P123" i="2"/>
  <c r="O123" i="2"/>
  <c r="N123" i="2"/>
  <c r="M123" i="2"/>
  <c r="L123" i="2"/>
  <c r="K123" i="2"/>
  <c r="J123" i="2"/>
  <c r="I123" i="2"/>
  <c r="H123" i="2"/>
  <c r="G123" i="2"/>
  <c r="F123" i="2"/>
  <c r="E123" i="2"/>
  <c r="D123" i="2"/>
  <c r="C123" i="2"/>
  <c r="B123" i="2"/>
  <c r="V122" i="2"/>
  <c r="V118" i="2"/>
  <c r="V114" i="2"/>
  <c r="V110" i="2"/>
  <c r="V106" i="2"/>
  <c r="U81" i="2"/>
  <c r="T81" i="2"/>
  <c r="S81" i="2"/>
  <c r="R81" i="2"/>
  <c r="Q81" i="2"/>
  <c r="P81" i="2"/>
  <c r="O81" i="2"/>
  <c r="N81" i="2"/>
  <c r="M81" i="2"/>
  <c r="L81" i="2"/>
  <c r="K81" i="2"/>
  <c r="I81" i="2"/>
  <c r="H81" i="2"/>
  <c r="G81" i="2"/>
  <c r="F81" i="2"/>
  <c r="E81" i="2"/>
  <c r="D81" i="2"/>
  <c r="C81" i="2"/>
  <c r="B81" i="2"/>
  <c r="U73" i="2"/>
  <c r="T73" i="2"/>
  <c r="S73" i="2"/>
  <c r="R73" i="2"/>
  <c r="Q73" i="2"/>
  <c r="P73" i="2"/>
  <c r="O73" i="2"/>
  <c r="N73" i="2"/>
  <c r="M73" i="2"/>
  <c r="L73" i="2"/>
  <c r="K73" i="2"/>
  <c r="J73" i="2"/>
  <c r="I73" i="2"/>
  <c r="H73" i="2"/>
  <c r="G73" i="2"/>
  <c r="F73" i="2"/>
  <c r="E73" i="2"/>
  <c r="D73" i="2"/>
  <c r="C73" i="2"/>
  <c r="B73" i="2"/>
  <c r="V72" i="2"/>
  <c r="V68" i="2"/>
  <c r="V64" i="2"/>
  <c r="V60" i="2"/>
  <c r="V56" i="2"/>
  <c r="C23" i="2"/>
  <c r="V22" i="2"/>
  <c r="V18" i="2"/>
  <c r="V14" i="2"/>
  <c r="V10" i="2"/>
  <c r="V6" i="2"/>
  <c r="D23" i="2"/>
  <c r="E23" i="2"/>
  <c r="F23" i="2"/>
  <c r="G23" i="2"/>
  <c r="H23" i="2"/>
  <c r="I23" i="2"/>
  <c r="J23" i="2"/>
  <c r="K23" i="2"/>
  <c r="L23" i="2"/>
  <c r="M23" i="2"/>
  <c r="N23" i="2"/>
  <c r="O23" i="2"/>
  <c r="P23" i="2"/>
  <c r="Q23" i="2"/>
  <c r="R23" i="2"/>
  <c r="S23" i="2"/>
  <c r="T23" i="2"/>
  <c r="U23" i="2"/>
  <c r="B23" i="2"/>
  <c r="C44" i="2"/>
  <c r="D44" i="2"/>
  <c r="E44" i="2"/>
  <c r="F44" i="2"/>
  <c r="G44" i="2"/>
  <c r="H44" i="2"/>
  <c r="I44" i="2"/>
  <c r="J44" i="2"/>
  <c r="K44" i="2"/>
  <c r="L44" i="2"/>
  <c r="M44" i="2"/>
  <c r="N44" i="2"/>
  <c r="O44" i="2"/>
  <c r="P44" i="2"/>
  <c r="Q44" i="2"/>
  <c r="R44" i="2"/>
  <c r="S44" i="2"/>
  <c r="T44" i="2"/>
  <c r="U44" i="2"/>
  <c r="B44" i="2"/>
  <c r="J6" i="3" l="1"/>
  <c r="J5" i="3"/>
  <c r="J7" i="3"/>
  <c r="J4" i="3"/>
  <c r="V373" i="2"/>
  <c r="V394" i="2"/>
  <c r="V293" i="2"/>
  <c r="V273" i="2"/>
  <c r="V191" i="2"/>
  <c r="V173" i="2"/>
  <c r="V44" i="2"/>
  <c r="V81" i="2"/>
  <c r="V223" i="2"/>
  <c r="V230" i="2"/>
  <c r="V323" i="2"/>
  <c r="V342" i="2"/>
  <c r="V137" i="2"/>
  <c r="V123" i="2"/>
  <c r="V73" i="2"/>
  <c r="V23" i="2"/>
  <c r="CR19" i="3" l="1"/>
  <c r="CR23" i="3"/>
  <c r="CR27" i="3"/>
  <c r="CR20" i="3"/>
  <c r="CR28" i="3"/>
  <c r="CR24" i="3"/>
  <c r="CN22" i="3"/>
  <c r="CN26" i="3"/>
  <c r="CN30" i="3"/>
  <c r="CN25" i="3"/>
  <c r="CN33" i="3"/>
  <c r="CN24" i="3"/>
  <c r="CN32" i="3"/>
  <c r="CM34" i="3"/>
  <c r="CM30" i="3"/>
  <c r="CM26" i="3"/>
  <c r="CM31" i="3"/>
  <c r="CM23" i="3"/>
  <c r="CM25" i="3"/>
  <c r="CP22" i="3"/>
  <c r="CP26" i="3"/>
  <c r="CP30" i="3"/>
  <c r="CP21" i="3"/>
  <c r="CP29" i="3"/>
  <c r="CP20" i="3"/>
  <c r="CP28" i="3"/>
  <c r="CR18" i="3"/>
  <c r="CR22" i="3"/>
  <c r="CR26" i="3"/>
  <c r="CR25" i="3"/>
  <c r="CR21" i="3"/>
  <c r="CR29" i="3"/>
  <c r="CN23" i="3"/>
  <c r="CN27" i="3"/>
  <c r="CN31" i="3"/>
  <c r="CN28" i="3"/>
  <c r="CN29" i="3"/>
  <c r="CM32" i="3"/>
  <c r="CM28" i="3"/>
  <c r="CM24" i="3"/>
  <c r="CM27" i="3"/>
  <c r="CM29" i="3"/>
  <c r="CM33" i="3"/>
  <c r="CP23" i="3"/>
  <c r="CP27" i="3"/>
  <c r="CP31" i="3"/>
  <c r="CP24" i="3"/>
  <c r="CP25" i="3"/>
  <c r="CS20" i="3"/>
  <c r="CS24" i="3"/>
  <c r="CS28" i="3"/>
  <c r="CS22" i="3"/>
  <c r="CS18" i="3"/>
  <c r="CS26" i="3"/>
  <c r="CQ21" i="3"/>
  <c r="CQ25" i="3"/>
  <c r="CQ29" i="3"/>
  <c r="CQ19" i="3"/>
  <c r="CQ27" i="3"/>
  <c r="CQ23" i="3"/>
  <c r="CO21" i="3"/>
  <c r="CO25" i="3"/>
  <c r="CO29" i="3"/>
  <c r="CO22" i="3"/>
  <c r="CO30" i="3"/>
  <c r="CO26" i="3"/>
  <c r="CU16" i="3"/>
  <c r="CT18" i="3"/>
  <c r="CU20" i="3"/>
  <c r="CT22" i="3"/>
  <c r="CU24" i="3"/>
  <c r="CT26" i="3"/>
  <c r="CU18" i="3"/>
  <c r="CT21" i="3"/>
  <c r="CU26" i="3"/>
  <c r="CT20" i="3"/>
  <c r="CU23" i="3"/>
  <c r="CS17" i="3"/>
  <c r="CS21" i="3"/>
  <c r="CS25" i="3"/>
  <c r="CS23" i="3"/>
  <c r="CS19" i="3"/>
  <c r="CS27" i="3"/>
  <c r="CQ20" i="3"/>
  <c r="CQ24" i="3"/>
  <c r="CQ28" i="3"/>
  <c r="CQ26" i="3"/>
  <c r="CQ22" i="3"/>
  <c r="CQ30" i="3"/>
  <c r="CO24" i="3"/>
  <c r="CO28" i="3"/>
  <c r="CO32" i="3"/>
  <c r="CO23" i="3"/>
  <c r="CO31" i="3"/>
  <c r="CO27" i="3"/>
  <c r="CT16" i="3"/>
  <c r="CU17" i="3"/>
  <c r="CT19" i="3"/>
  <c r="CU21" i="3"/>
  <c r="CT23" i="3"/>
  <c r="CU25" i="3"/>
  <c r="CT27" i="3"/>
  <c r="CU19" i="3"/>
  <c r="CT24" i="3"/>
  <c r="CT17" i="3"/>
  <c r="Y8" i="3" s="1"/>
  <c r="CU22" i="3"/>
  <c r="CT25" i="3"/>
  <c r="DQ16" i="3"/>
  <c r="DP18" i="3"/>
  <c r="DQ20" i="3"/>
  <c r="DP16" i="3"/>
  <c r="DQ19" i="3"/>
  <c r="DQ22" i="3"/>
  <c r="DP24" i="3"/>
  <c r="DQ26" i="3"/>
  <c r="DP20" i="3"/>
  <c r="DP22" i="3"/>
  <c r="DQ24" i="3"/>
  <c r="DP26" i="3"/>
  <c r="DO20" i="3"/>
  <c r="DO26" i="3"/>
  <c r="DO21" i="3"/>
  <c r="DK22" i="3"/>
  <c r="DK30" i="3"/>
  <c r="DK25" i="3"/>
  <c r="DM19" i="3"/>
  <c r="DM27" i="3"/>
  <c r="DM25" i="3"/>
  <c r="DO17" i="3"/>
  <c r="DO27" i="3"/>
  <c r="DO24" i="3"/>
  <c r="DK23" i="3"/>
  <c r="DK31" i="3"/>
  <c r="DK28" i="3"/>
  <c r="DM20" i="3"/>
  <c r="DM26" i="3"/>
  <c r="DM24" i="3"/>
  <c r="DJ27" i="3"/>
  <c r="DJ33" i="3"/>
  <c r="DJ25" i="3"/>
  <c r="DL26" i="3"/>
  <c r="DL28" i="3"/>
  <c r="DN27" i="3"/>
  <c r="DN29" i="3"/>
  <c r="DN21" i="3"/>
  <c r="DI26" i="3"/>
  <c r="DI34" i="3"/>
  <c r="DI29" i="3"/>
  <c r="DJ30" i="3"/>
  <c r="DJ22" i="3"/>
  <c r="DJ28" i="3"/>
  <c r="DL31" i="3"/>
  <c r="DL23" i="3"/>
  <c r="DL29" i="3"/>
  <c r="DL21" i="3"/>
  <c r="DN22" i="3"/>
  <c r="DN24" i="3"/>
  <c r="DN18" i="3"/>
  <c r="DI28" i="3"/>
  <c r="DI23" i="3"/>
  <c r="DQ17" i="3"/>
  <c r="DP19" i="3"/>
  <c r="DQ18" i="3"/>
  <c r="DP21" i="3"/>
  <c r="DQ23" i="3"/>
  <c r="DP25" i="3"/>
  <c r="DP17" i="3"/>
  <c r="Y9" i="3" s="1"/>
  <c r="B18" i="1" s="1"/>
  <c r="DQ21" i="3"/>
  <c r="DP23" i="3"/>
  <c r="DQ25" i="3"/>
  <c r="DP27" i="3"/>
  <c r="DO22" i="3"/>
  <c r="DO18" i="3"/>
  <c r="DO25" i="3"/>
  <c r="DK26" i="3"/>
  <c r="DK21" i="3"/>
  <c r="DK29" i="3"/>
  <c r="DM23" i="3"/>
  <c r="DM21" i="3"/>
  <c r="DM29" i="3"/>
  <c r="DO23" i="3"/>
  <c r="DO19" i="3"/>
  <c r="DO28" i="3"/>
  <c r="DK27" i="3"/>
  <c r="DK24" i="3"/>
  <c r="DK32" i="3"/>
  <c r="DM22" i="3"/>
  <c r="DM30" i="3"/>
  <c r="DM28" i="3"/>
  <c r="DJ31" i="3"/>
  <c r="DJ23" i="3"/>
  <c r="DJ29" i="3"/>
  <c r="DL30" i="3"/>
  <c r="DL22" i="3"/>
  <c r="DL24" i="3"/>
  <c r="DN23" i="3"/>
  <c r="DN25" i="3"/>
  <c r="DN19" i="3"/>
  <c r="DI30" i="3"/>
  <c r="DI25" i="3"/>
  <c r="DI33" i="3"/>
  <c r="DJ26" i="3"/>
  <c r="DJ32" i="3"/>
  <c r="DJ24" i="3"/>
  <c r="DL27" i="3"/>
  <c r="DL20" i="3"/>
  <c r="DL25" i="3"/>
  <c r="DN26" i="3"/>
  <c r="DN28" i="3"/>
  <c r="DN20" i="3"/>
  <c r="DI24" i="3"/>
  <c r="DI32" i="3"/>
  <c r="DI27" i="3"/>
  <c r="DI31" i="3"/>
  <c r="AG19" i="3"/>
  <c r="AG20" i="3"/>
  <c r="AG23" i="3"/>
  <c r="AG24" i="3"/>
  <c r="AG15" i="3"/>
  <c r="AG18" i="3"/>
  <c r="AG25" i="3"/>
  <c r="AG26" i="3"/>
  <c r="AG16" i="3"/>
  <c r="AG21" i="3"/>
  <c r="AG22" i="3"/>
  <c r="AG17" i="3"/>
  <c r="AF18" i="3"/>
  <c r="AF22" i="3"/>
  <c r="AF26" i="3"/>
  <c r="AF16" i="3"/>
  <c r="AF23" i="3"/>
  <c r="AF19" i="3"/>
  <c r="AF27" i="3"/>
  <c r="AB21" i="3"/>
  <c r="AB25" i="3"/>
  <c r="AB29" i="3"/>
  <c r="AB20" i="3"/>
  <c r="AB28" i="3"/>
  <c r="AB24" i="3"/>
  <c r="AD21" i="3"/>
  <c r="AD25" i="3"/>
  <c r="AD29" i="3"/>
  <c r="AD24" i="3"/>
  <c r="AD20" i="3"/>
  <c r="AD28" i="3"/>
  <c r="Z24" i="3"/>
  <c r="Z28" i="3"/>
  <c r="Z32" i="3"/>
  <c r="Z25" i="3"/>
  <c r="Z33" i="3"/>
  <c r="Z23" i="3"/>
  <c r="Z31" i="3"/>
  <c r="Y32" i="3"/>
  <c r="Y28" i="3"/>
  <c r="Y24" i="3"/>
  <c r="Y27" i="3"/>
  <c r="Y33" i="3"/>
  <c r="Y25" i="3"/>
  <c r="AF21" i="3"/>
  <c r="AF25" i="3"/>
  <c r="AF17" i="3"/>
  <c r="Y5" i="3" s="1"/>
  <c r="B14" i="1" s="1"/>
  <c r="AF20" i="3"/>
  <c r="AF24" i="3"/>
  <c r="AB22" i="3"/>
  <c r="AB26" i="3"/>
  <c r="AB30" i="3"/>
  <c r="AB23" i="3"/>
  <c r="AB31" i="3"/>
  <c r="AB27" i="3"/>
  <c r="AD18" i="3"/>
  <c r="AD22" i="3"/>
  <c r="AD26" i="3"/>
  <c r="AD19" i="3"/>
  <c r="AD27" i="3"/>
  <c r="AD23" i="3"/>
  <c r="Z22" i="3"/>
  <c r="Z26" i="3"/>
  <c r="Z30" i="3"/>
  <c r="Z29" i="3"/>
  <c r="Z27" i="3"/>
  <c r="Y34" i="3"/>
  <c r="Y30" i="3"/>
  <c r="Y31" i="3"/>
  <c r="Y29" i="3"/>
  <c r="AE19" i="3"/>
  <c r="AE23" i="3"/>
  <c r="AE27" i="3"/>
  <c r="AE22" i="3"/>
  <c r="AE18" i="3"/>
  <c r="AE26" i="3"/>
  <c r="AC19" i="3"/>
  <c r="AC23" i="3"/>
  <c r="AC27" i="3"/>
  <c r="AC25" i="3"/>
  <c r="AC22" i="3"/>
  <c r="AC30" i="3"/>
  <c r="AA32" i="3"/>
  <c r="AA24" i="3"/>
  <c r="AA28" i="3"/>
  <c r="AA22" i="3"/>
  <c r="AA30" i="3"/>
  <c r="AA26" i="3"/>
  <c r="Y26" i="3"/>
  <c r="Y23" i="3"/>
  <c r="AE20" i="3"/>
  <c r="AE24" i="3"/>
  <c r="AE28" i="3"/>
  <c r="AE21" i="3"/>
  <c r="AE17" i="3"/>
  <c r="AE25" i="3"/>
  <c r="AC20" i="3"/>
  <c r="AC24" i="3"/>
  <c r="AC28" i="3"/>
  <c r="AC26" i="3"/>
  <c r="AC21" i="3"/>
  <c r="AC29" i="3"/>
  <c r="AA23" i="3"/>
  <c r="AA27" i="3"/>
  <c r="AA31" i="3"/>
  <c r="AA21" i="3"/>
  <c r="AA29" i="3"/>
  <c r="AA25" i="3"/>
  <c r="BY15" i="3"/>
  <c r="BX16" i="3"/>
  <c r="BX17" i="3"/>
  <c r="Y7" i="3" s="1"/>
  <c r="B16" i="1" s="1"/>
  <c r="BY18" i="3"/>
  <c r="BY19" i="3"/>
  <c r="BX20" i="3"/>
  <c r="BX21" i="3"/>
  <c r="BY22" i="3"/>
  <c r="BY23" i="3"/>
  <c r="BX24" i="3"/>
  <c r="BX25" i="3"/>
  <c r="BY26" i="3"/>
  <c r="BY17" i="3"/>
  <c r="BX18" i="3"/>
  <c r="BX19" i="3"/>
  <c r="BY20" i="3"/>
  <c r="BY25" i="3"/>
  <c r="BX26" i="3"/>
  <c r="BX27" i="3"/>
  <c r="BX22" i="3"/>
  <c r="BY24" i="3"/>
  <c r="BY16" i="3"/>
  <c r="BY21" i="3"/>
  <c r="BX23" i="3"/>
  <c r="BT21" i="3"/>
  <c r="BT25" i="3"/>
  <c r="BT26" i="3"/>
  <c r="BT30" i="3"/>
  <c r="BT23" i="3"/>
  <c r="BT22" i="3"/>
  <c r="BV21" i="3"/>
  <c r="BV25" i="3"/>
  <c r="BV23" i="3"/>
  <c r="BV26" i="3"/>
  <c r="BV19" i="3"/>
  <c r="BR24" i="3"/>
  <c r="BR22" i="3"/>
  <c r="BR30" i="3"/>
  <c r="BR33" i="3"/>
  <c r="BR27" i="3"/>
  <c r="BR32" i="3"/>
  <c r="BQ34" i="3"/>
  <c r="BQ30" i="3"/>
  <c r="BQ26" i="3"/>
  <c r="BQ31" i="3"/>
  <c r="BQ23" i="3"/>
  <c r="BQ29" i="3"/>
  <c r="BT20" i="3"/>
  <c r="BT24" i="3"/>
  <c r="BT27" i="3"/>
  <c r="BT31" i="3"/>
  <c r="BT29" i="3"/>
  <c r="BT28" i="3"/>
  <c r="BV20" i="3"/>
  <c r="BV24" i="3"/>
  <c r="BV22" i="3"/>
  <c r="BV27" i="3"/>
  <c r="BV28" i="3"/>
  <c r="BV18" i="3"/>
  <c r="BV29" i="3"/>
  <c r="BR25" i="3"/>
  <c r="BR23" i="3"/>
  <c r="BR31" i="3"/>
  <c r="BR28" i="3"/>
  <c r="BR26" i="3"/>
  <c r="BR29" i="3"/>
  <c r="BQ32" i="3"/>
  <c r="BQ24" i="3"/>
  <c r="BQ33" i="3"/>
  <c r="BW19" i="3"/>
  <c r="BW23" i="3"/>
  <c r="BW24" i="3"/>
  <c r="BW25" i="3"/>
  <c r="BW20" i="3"/>
  <c r="BU19" i="3"/>
  <c r="BU23" i="3"/>
  <c r="BU25" i="3"/>
  <c r="BU29" i="3"/>
  <c r="BU21" i="3"/>
  <c r="BU24" i="3"/>
  <c r="BS23" i="3"/>
  <c r="BS27" i="3"/>
  <c r="BS21" i="3"/>
  <c r="BS28" i="3"/>
  <c r="BS32" i="3"/>
  <c r="BS31" i="3"/>
  <c r="BQ28" i="3"/>
  <c r="BQ27" i="3"/>
  <c r="BQ25" i="3"/>
  <c r="BW18" i="3"/>
  <c r="BW22" i="3"/>
  <c r="BW26" i="3"/>
  <c r="BW21" i="3"/>
  <c r="BW28" i="3"/>
  <c r="BW17" i="3"/>
  <c r="BW27" i="3"/>
  <c r="BU22" i="3"/>
  <c r="BU26" i="3"/>
  <c r="BU20" i="3"/>
  <c r="BU28" i="3"/>
  <c r="BU27" i="3"/>
  <c r="BU30" i="3"/>
  <c r="BS22" i="3"/>
  <c r="BS26" i="3"/>
  <c r="BS24" i="3"/>
  <c r="BS29" i="3"/>
  <c r="BS30" i="3"/>
  <c r="BS25" i="3"/>
  <c r="BC16" i="3"/>
  <c r="BC17" i="3"/>
  <c r="BC20" i="3"/>
  <c r="BC21" i="3"/>
  <c r="BC24" i="3"/>
  <c r="BC25" i="3"/>
  <c r="BC18" i="3"/>
  <c r="BC19" i="3"/>
  <c r="BC26" i="3"/>
  <c r="BC15" i="3"/>
  <c r="BC22" i="3"/>
  <c r="BC23" i="3"/>
  <c r="AU31" i="3"/>
  <c r="AU27" i="3"/>
  <c r="AU23" i="3"/>
  <c r="AU30" i="3"/>
  <c r="AU32" i="3"/>
  <c r="AU24" i="3"/>
  <c r="AY20" i="3"/>
  <c r="AY24" i="3"/>
  <c r="AY28" i="3"/>
  <c r="AY26" i="3"/>
  <c r="AY23" i="3"/>
  <c r="BA17" i="3"/>
  <c r="BA21" i="3"/>
  <c r="BA25" i="3"/>
  <c r="BA23" i="3"/>
  <c r="BA19" i="3"/>
  <c r="BA27" i="3"/>
  <c r="AW21" i="3"/>
  <c r="AW25" i="3"/>
  <c r="AW29" i="3"/>
  <c r="AW23" i="3"/>
  <c r="AW31" i="3"/>
  <c r="AW27" i="3"/>
  <c r="AU33" i="3"/>
  <c r="AU29" i="3"/>
  <c r="AU25" i="3"/>
  <c r="AU34" i="3"/>
  <c r="AU26" i="3"/>
  <c r="AU28" i="3"/>
  <c r="AY21" i="3"/>
  <c r="AY25" i="3"/>
  <c r="AY29" i="3"/>
  <c r="AY19" i="3"/>
  <c r="AY27" i="3"/>
  <c r="AY22" i="3"/>
  <c r="AY30" i="3"/>
  <c r="BA20" i="3"/>
  <c r="BA24" i="3"/>
  <c r="BA28" i="3"/>
  <c r="BA22" i="3"/>
  <c r="BA18" i="3"/>
  <c r="BA26" i="3"/>
  <c r="AW24" i="3"/>
  <c r="AW28" i="3"/>
  <c r="AW32" i="3"/>
  <c r="AW22" i="3"/>
  <c r="AW30" i="3"/>
  <c r="AW26" i="3"/>
  <c r="BB19" i="3"/>
  <c r="BB23" i="3"/>
  <c r="BB27" i="3"/>
  <c r="BB21" i="3"/>
  <c r="BB17" i="3"/>
  <c r="Y6" i="3" s="1"/>
  <c r="BB25" i="3"/>
  <c r="AZ18" i="3"/>
  <c r="AZ22" i="3"/>
  <c r="AZ26" i="3"/>
  <c r="AZ25" i="3"/>
  <c r="AZ24" i="3"/>
  <c r="AX23" i="3"/>
  <c r="AX27" i="3"/>
  <c r="AX31" i="3"/>
  <c r="AX21" i="3"/>
  <c r="AX29" i="3"/>
  <c r="AX20" i="3"/>
  <c r="AX28" i="3"/>
  <c r="AV22" i="3"/>
  <c r="AV26" i="3"/>
  <c r="AV30" i="3"/>
  <c r="AV25" i="3"/>
  <c r="AV33" i="3"/>
  <c r="AV29" i="3"/>
  <c r="BB18" i="3"/>
  <c r="BB22" i="3"/>
  <c r="BB26" i="3"/>
  <c r="BB16" i="3"/>
  <c r="BB24" i="3"/>
  <c r="BB20" i="3"/>
  <c r="AZ19" i="3"/>
  <c r="AZ23" i="3"/>
  <c r="AZ27" i="3"/>
  <c r="AZ20" i="3"/>
  <c r="AZ28" i="3"/>
  <c r="AZ21" i="3"/>
  <c r="AZ29" i="3"/>
  <c r="AX22" i="3"/>
  <c r="AX26" i="3"/>
  <c r="AX30" i="3"/>
  <c r="AX24" i="3"/>
  <c r="AX25" i="3"/>
  <c r="AV23" i="3"/>
  <c r="AV27" i="3"/>
  <c r="AV31" i="3"/>
  <c r="AV28" i="3"/>
  <c r="AV24" i="3"/>
  <c r="AV32" i="3"/>
  <c r="J23" i="3"/>
  <c r="J24" i="3"/>
  <c r="J25" i="3"/>
  <c r="J21" i="3"/>
  <c r="J20" i="3"/>
  <c r="J19" i="3"/>
  <c r="J18" i="3"/>
  <c r="J22" i="3"/>
  <c r="J26" i="3"/>
  <c r="J17" i="3"/>
  <c r="J16" i="3"/>
  <c r="J15" i="3"/>
  <c r="I26" i="3"/>
  <c r="I16" i="3"/>
  <c r="I24" i="3"/>
  <c r="I27" i="3"/>
  <c r="I20" i="3"/>
  <c r="I18" i="3"/>
  <c r="G22" i="3"/>
  <c r="G29" i="3"/>
  <c r="G24" i="3"/>
  <c r="G27" i="3"/>
  <c r="G21" i="3"/>
  <c r="G19" i="3"/>
  <c r="E26" i="3"/>
  <c r="E30" i="3"/>
  <c r="E23" i="3"/>
  <c r="E25" i="3"/>
  <c r="E28" i="3"/>
  <c r="E21" i="3"/>
  <c r="C32" i="3"/>
  <c r="C28" i="3"/>
  <c r="C24" i="3"/>
  <c r="C33" i="3"/>
  <c r="C29" i="3"/>
  <c r="C25" i="3"/>
  <c r="B25" i="3"/>
  <c r="B29" i="3"/>
  <c r="B34" i="3"/>
  <c r="B26" i="3"/>
  <c r="B30" i="3"/>
  <c r="H24" i="3"/>
  <c r="H27" i="3"/>
  <c r="H21" i="3"/>
  <c r="H19" i="3"/>
  <c r="H22" i="3"/>
  <c r="H17" i="3"/>
  <c r="F24" i="3"/>
  <c r="F27" i="3"/>
  <c r="F21" i="3"/>
  <c r="F19" i="3"/>
  <c r="F22" i="3"/>
  <c r="F29" i="3"/>
  <c r="D24" i="3"/>
  <c r="D27" i="3"/>
  <c r="D31" i="3"/>
  <c r="D21" i="3"/>
  <c r="D26" i="3"/>
  <c r="D30" i="3"/>
  <c r="I22" i="3"/>
  <c r="I17" i="3"/>
  <c r="Y4" i="3" s="1"/>
  <c r="B13" i="1" s="1"/>
  <c r="I23" i="3"/>
  <c r="I25" i="3"/>
  <c r="I21" i="3"/>
  <c r="I19" i="3"/>
  <c r="G26" i="3"/>
  <c r="G23" i="3"/>
  <c r="G25" i="3"/>
  <c r="G28" i="3"/>
  <c r="G20" i="3"/>
  <c r="G18" i="3"/>
  <c r="E22" i="3"/>
  <c r="E29" i="3"/>
  <c r="E24" i="3"/>
  <c r="E27" i="3"/>
  <c r="E31" i="3"/>
  <c r="E20" i="3"/>
  <c r="C30" i="3"/>
  <c r="C26" i="3"/>
  <c r="C22" i="3"/>
  <c r="C31" i="3"/>
  <c r="C27" i="3"/>
  <c r="C23" i="3"/>
  <c r="B33" i="3"/>
  <c r="B23" i="3"/>
  <c r="B27" i="3"/>
  <c r="B31" i="3"/>
  <c r="B24" i="3"/>
  <c r="B28" i="3"/>
  <c r="B32" i="3"/>
  <c r="H23" i="3"/>
  <c r="H25" i="3"/>
  <c r="H28" i="3"/>
  <c r="H20" i="3"/>
  <c r="H18" i="3"/>
  <c r="H26" i="3"/>
  <c r="F23" i="3"/>
  <c r="F25" i="3"/>
  <c r="F28" i="3"/>
  <c r="F20" i="3"/>
  <c r="F26" i="3"/>
  <c r="F30" i="3"/>
  <c r="D23" i="3"/>
  <c r="D25" i="3"/>
  <c r="D28" i="3"/>
  <c r="D32" i="3"/>
  <c r="D22" i="3"/>
  <c r="D29" i="3"/>
  <c r="F556" i="3" l="1"/>
  <c r="F557" i="3"/>
  <c r="F555" i="3"/>
  <c r="B15" i="1"/>
  <c r="D545" i="3"/>
  <c r="D548" i="3"/>
  <c r="D549" i="3"/>
  <c r="D546" i="3"/>
  <c r="D547" i="3"/>
  <c r="B17" i="1"/>
  <c r="B19" i="1" s="1"/>
  <c r="F544" i="3"/>
  <c r="F540" i="3"/>
  <c r="F536" i="3"/>
  <c r="F532" i="3"/>
  <c r="F528" i="3"/>
  <c r="F524" i="3"/>
  <c r="F545" i="3"/>
  <c r="F543" i="3"/>
  <c r="F539" i="3"/>
  <c r="F535" i="3"/>
  <c r="F531" i="3"/>
  <c r="F527" i="3"/>
  <c r="F523" i="3"/>
  <c r="F542" i="3"/>
  <c r="F538" i="3"/>
  <c r="F534" i="3"/>
  <c r="F530" i="3"/>
  <c r="F526" i="3"/>
  <c r="F522" i="3"/>
  <c r="F541" i="3"/>
  <c r="F537" i="3"/>
  <c r="F533" i="3"/>
  <c r="F529" i="3"/>
  <c r="F525" i="3"/>
  <c r="D556" i="3"/>
  <c r="D554" i="3"/>
  <c r="D552" i="3"/>
  <c r="D550" i="3"/>
  <c r="D557" i="3"/>
  <c r="D555" i="3"/>
  <c r="D553" i="3"/>
  <c r="D551" i="3"/>
  <c r="E518" i="3"/>
  <c r="E522" i="3"/>
  <c r="E526" i="3"/>
  <c r="E530" i="3"/>
  <c r="E534" i="3"/>
  <c r="E538" i="3"/>
  <c r="E542" i="3"/>
  <c r="E546" i="3"/>
  <c r="E550" i="3"/>
  <c r="E554" i="3"/>
  <c r="E515" i="3"/>
  <c r="E519" i="3"/>
  <c r="E523" i="3"/>
  <c r="E527" i="3"/>
  <c r="E531" i="3"/>
  <c r="E535" i="3"/>
  <c r="E539" i="3"/>
  <c r="E543" i="3"/>
  <c r="E547" i="3"/>
  <c r="E551" i="3"/>
  <c r="E555" i="3"/>
  <c r="E520" i="3"/>
  <c r="E528" i="3"/>
  <c r="E536" i="3"/>
  <c r="E544" i="3"/>
  <c r="E552" i="3"/>
  <c r="E517" i="3"/>
  <c r="E525" i="3"/>
  <c r="E533" i="3"/>
  <c r="E541" i="3"/>
  <c r="E549" i="3"/>
  <c r="E557" i="3"/>
  <c r="E516" i="3"/>
  <c r="E524" i="3"/>
  <c r="E532" i="3"/>
  <c r="E540" i="3"/>
  <c r="E548" i="3"/>
  <c r="E556" i="3"/>
  <c r="E521" i="3"/>
  <c r="E529" i="3"/>
  <c r="E537" i="3"/>
  <c r="E545" i="3"/>
  <c r="E553" i="3"/>
  <c r="F468" i="3"/>
  <c r="F520" i="3"/>
  <c r="F516" i="3"/>
  <c r="F512" i="3"/>
  <c r="F508" i="3"/>
  <c r="F504" i="3"/>
  <c r="F500" i="3"/>
  <c r="F496" i="3"/>
  <c r="F492" i="3"/>
  <c r="F488" i="3"/>
  <c r="F484" i="3"/>
  <c r="F480" i="3"/>
  <c r="F476" i="3"/>
  <c r="F472" i="3"/>
  <c r="F450" i="3"/>
  <c r="F454" i="3"/>
  <c r="F514" i="3"/>
  <c r="F506" i="3"/>
  <c r="F498" i="3"/>
  <c r="F490" i="3"/>
  <c r="F482" i="3"/>
  <c r="F474" i="3"/>
  <c r="F452" i="3"/>
  <c r="F458" i="3"/>
  <c r="F462" i="3"/>
  <c r="F466" i="3"/>
  <c r="F453" i="3"/>
  <c r="F457" i="3"/>
  <c r="F461" i="3"/>
  <c r="F465" i="3"/>
  <c r="F521" i="3"/>
  <c r="F517" i="3"/>
  <c r="F513" i="3"/>
  <c r="F509" i="3"/>
  <c r="F505" i="3"/>
  <c r="F501" i="3"/>
  <c r="F497" i="3"/>
  <c r="F493" i="3"/>
  <c r="F489" i="3"/>
  <c r="F485" i="3"/>
  <c r="F481" i="3"/>
  <c r="F477" i="3"/>
  <c r="F473" i="3"/>
  <c r="F469" i="3"/>
  <c r="F515" i="3"/>
  <c r="F507" i="3"/>
  <c r="F499" i="3"/>
  <c r="F491" i="3"/>
  <c r="F483" i="3"/>
  <c r="F475" i="3"/>
  <c r="F467" i="3"/>
  <c r="F518" i="3"/>
  <c r="F510" i="3"/>
  <c r="F502" i="3"/>
  <c r="F494" i="3"/>
  <c r="F486" i="3"/>
  <c r="F478" i="3"/>
  <c r="F470" i="3"/>
  <c r="F456" i="3"/>
  <c r="F460" i="3"/>
  <c r="F464" i="3"/>
  <c r="F451" i="3"/>
  <c r="F455" i="3"/>
  <c r="F459" i="3"/>
  <c r="F463" i="3"/>
  <c r="F519" i="3"/>
  <c r="F511" i="3"/>
  <c r="F503" i="3"/>
  <c r="F495" i="3"/>
  <c r="F487" i="3"/>
  <c r="F479" i="3"/>
  <c r="F471" i="3"/>
  <c r="B539" i="3"/>
  <c r="B543" i="3"/>
  <c r="B547" i="3"/>
  <c r="B551" i="3"/>
  <c r="B555" i="3"/>
  <c r="B540" i="3"/>
  <c r="B544" i="3"/>
  <c r="B548" i="3"/>
  <c r="B552" i="3"/>
  <c r="B556" i="3"/>
  <c r="B541" i="3"/>
  <c r="B545" i="3"/>
  <c r="B549" i="3"/>
  <c r="B553" i="3"/>
  <c r="B557" i="3"/>
  <c r="B542" i="3"/>
  <c r="B546" i="3"/>
  <c r="B550" i="3"/>
  <c r="B554" i="3"/>
  <c r="D544" i="3"/>
  <c r="D542" i="3"/>
  <c r="D540" i="3"/>
  <c r="D538" i="3"/>
  <c r="D536" i="3"/>
  <c r="D534" i="3"/>
  <c r="D532" i="3"/>
  <c r="D530" i="3"/>
  <c r="D528" i="3"/>
  <c r="D526" i="3"/>
  <c r="D524" i="3"/>
  <c r="D522" i="3"/>
  <c r="D520" i="3"/>
  <c r="D518" i="3"/>
  <c r="D516" i="3"/>
  <c r="D514" i="3"/>
  <c r="D512" i="3"/>
  <c r="D510" i="3"/>
  <c r="D508" i="3"/>
  <c r="D506" i="3"/>
  <c r="D504" i="3"/>
  <c r="D502" i="3"/>
  <c r="D500" i="3"/>
  <c r="D498" i="3"/>
  <c r="D543" i="3"/>
  <c r="D541" i="3"/>
  <c r="D539" i="3"/>
  <c r="D537" i="3"/>
  <c r="D535" i="3"/>
  <c r="D533" i="3"/>
  <c r="D531" i="3"/>
  <c r="D529" i="3"/>
  <c r="D527" i="3"/>
  <c r="D525" i="3"/>
  <c r="D523" i="3"/>
  <c r="D521" i="3"/>
  <c r="D519" i="3"/>
  <c r="D517" i="3"/>
  <c r="D515" i="3"/>
  <c r="D513" i="3"/>
  <c r="D511" i="3"/>
  <c r="D509" i="3"/>
  <c r="D507" i="3"/>
  <c r="D505" i="3"/>
  <c r="D503" i="3"/>
  <c r="D501" i="3"/>
  <c r="D499" i="3"/>
  <c r="D497" i="3"/>
  <c r="E468" i="3"/>
  <c r="E472" i="3"/>
  <c r="E476" i="3"/>
  <c r="E480" i="3"/>
  <c r="E484" i="3"/>
  <c r="E488" i="3"/>
  <c r="E492" i="3"/>
  <c r="E496" i="3"/>
  <c r="E500" i="3"/>
  <c r="E504" i="3"/>
  <c r="E508" i="3"/>
  <c r="E512" i="3"/>
  <c r="E471" i="3"/>
  <c r="E475" i="3"/>
  <c r="E479" i="3"/>
  <c r="E483" i="3"/>
  <c r="E487" i="3"/>
  <c r="E491" i="3"/>
  <c r="E495" i="3"/>
  <c r="E499" i="3"/>
  <c r="E503" i="3"/>
  <c r="E507" i="3"/>
  <c r="E511" i="3"/>
  <c r="E467" i="3"/>
  <c r="E470" i="3"/>
  <c r="E474" i="3"/>
  <c r="E478" i="3"/>
  <c r="E482" i="3"/>
  <c r="E486" i="3"/>
  <c r="E490" i="3"/>
  <c r="E494" i="3"/>
  <c r="E498" i="3"/>
  <c r="E502" i="3"/>
  <c r="E506" i="3"/>
  <c r="E510" i="3"/>
  <c r="E514" i="3"/>
  <c r="E469" i="3"/>
  <c r="E473" i="3"/>
  <c r="E477" i="3"/>
  <c r="E481" i="3"/>
  <c r="E485" i="3"/>
  <c r="E489" i="3"/>
  <c r="E493" i="3"/>
  <c r="E497" i="3"/>
  <c r="E501" i="3"/>
  <c r="E505" i="3"/>
  <c r="E509" i="3"/>
  <c r="E513" i="3"/>
  <c r="C524" i="3"/>
  <c r="C528" i="3"/>
  <c r="C532" i="3"/>
  <c r="C536" i="3"/>
  <c r="C540" i="3"/>
  <c r="C544" i="3"/>
  <c r="C548" i="3"/>
  <c r="C552" i="3"/>
  <c r="C556" i="3"/>
  <c r="C523" i="3"/>
  <c r="C527" i="3"/>
  <c r="C531" i="3"/>
  <c r="C535" i="3"/>
  <c r="C539" i="3"/>
  <c r="C543" i="3"/>
  <c r="C547" i="3"/>
  <c r="C551" i="3"/>
  <c r="C555" i="3"/>
  <c r="C526" i="3"/>
  <c r="C530" i="3"/>
  <c r="C534" i="3"/>
  <c r="C538" i="3"/>
  <c r="C542" i="3"/>
  <c r="C546" i="3"/>
  <c r="C550" i="3"/>
  <c r="C554" i="3"/>
  <c r="C525" i="3"/>
  <c r="C529" i="3"/>
  <c r="C533" i="3"/>
  <c r="C537" i="3"/>
  <c r="C541" i="3"/>
  <c r="C545" i="3"/>
  <c r="C549" i="3"/>
  <c r="C553" i="3"/>
  <c r="C557" i="3"/>
  <c r="F402" i="3"/>
  <c r="F406" i="3"/>
  <c r="F410" i="3"/>
  <c r="F414" i="3"/>
  <c r="F418" i="3"/>
  <c r="F422" i="3"/>
  <c r="F426" i="3"/>
  <c r="F430" i="3"/>
  <c r="F404" i="3"/>
  <c r="F408" i="3"/>
  <c r="F412" i="3"/>
  <c r="F416" i="3"/>
  <c r="F424" i="3"/>
  <c r="F432" i="3"/>
  <c r="F436" i="3"/>
  <c r="F440" i="3"/>
  <c r="F444" i="3"/>
  <c r="F448" i="3"/>
  <c r="F403" i="3"/>
  <c r="F407" i="3"/>
  <c r="F411" i="3"/>
  <c r="F415" i="3"/>
  <c r="F419" i="3"/>
  <c r="F423" i="3"/>
  <c r="F427" i="3"/>
  <c r="F431" i="3"/>
  <c r="F435" i="3"/>
  <c r="F439" i="3"/>
  <c r="F443" i="3"/>
  <c r="F447" i="3"/>
  <c r="F420" i="3"/>
  <c r="F428" i="3"/>
  <c r="F434" i="3"/>
  <c r="F438" i="3"/>
  <c r="F442" i="3"/>
  <c r="F446" i="3"/>
  <c r="F405" i="3"/>
  <c r="F409" i="3"/>
  <c r="F413" i="3"/>
  <c r="F417" i="3"/>
  <c r="F421" i="3"/>
  <c r="F425" i="3"/>
  <c r="F429" i="3"/>
  <c r="F433" i="3"/>
  <c r="F437" i="3"/>
  <c r="F441" i="3"/>
  <c r="F445" i="3"/>
  <c r="F449" i="3"/>
  <c r="B323" i="3"/>
  <c r="B327" i="3"/>
  <c r="B331" i="3"/>
  <c r="B320" i="3"/>
  <c r="B324" i="3"/>
  <c r="B328" i="3"/>
  <c r="B332" i="3"/>
  <c r="B336" i="3"/>
  <c r="B340" i="3"/>
  <c r="B333" i="3"/>
  <c r="B337" i="3"/>
  <c r="B341" i="3"/>
  <c r="B321" i="3"/>
  <c r="B325" i="3"/>
  <c r="B329" i="3"/>
  <c r="B322" i="3"/>
  <c r="B326" i="3"/>
  <c r="B330" i="3"/>
  <c r="B334" i="3"/>
  <c r="B338" i="3"/>
  <c r="B342" i="3"/>
  <c r="B335" i="3"/>
  <c r="B339" i="3"/>
  <c r="B343" i="3"/>
  <c r="D263" i="3"/>
  <c r="D266" i="3"/>
  <c r="D270" i="3"/>
  <c r="D274" i="3"/>
  <c r="D278" i="3"/>
  <c r="D282" i="3"/>
  <c r="D265" i="3"/>
  <c r="D269" i="3"/>
  <c r="D273" i="3"/>
  <c r="D277" i="3"/>
  <c r="D281" i="3"/>
  <c r="D285" i="3"/>
  <c r="D264" i="3"/>
  <c r="D268" i="3"/>
  <c r="D272" i="3"/>
  <c r="D276" i="3"/>
  <c r="D280" i="3"/>
  <c r="D284" i="3"/>
  <c r="D267" i="3"/>
  <c r="D271" i="3"/>
  <c r="D275" i="3"/>
  <c r="D279" i="3"/>
  <c r="D283" i="3"/>
  <c r="C293" i="3"/>
  <c r="C297" i="3"/>
  <c r="C294" i="3"/>
  <c r="C298" i="3"/>
  <c r="C302" i="3"/>
  <c r="C306" i="3"/>
  <c r="C310" i="3"/>
  <c r="C314" i="3"/>
  <c r="C301" i="3"/>
  <c r="C305" i="3"/>
  <c r="C309" i="3"/>
  <c r="C313" i="3"/>
  <c r="C295" i="3"/>
  <c r="C292" i="3"/>
  <c r="C296" i="3"/>
  <c r="C300" i="3"/>
  <c r="C304" i="3"/>
  <c r="C308" i="3"/>
  <c r="C312" i="3"/>
  <c r="C299" i="3"/>
  <c r="C303" i="3"/>
  <c r="C307" i="3"/>
  <c r="C311" i="3"/>
  <c r="C315" i="3"/>
  <c r="B346" i="3"/>
  <c r="B350" i="3"/>
  <c r="B354" i="3"/>
  <c r="B358" i="3"/>
  <c r="B362" i="3"/>
  <c r="B366" i="3"/>
  <c r="B347" i="3"/>
  <c r="B351" i="3"/>
  <c r="B355" i="3"/>
  <c r="B359" i="3"/>
  <c r="B363" i="3"/>
  <c r="B367" i="3"/>
  <c r="B344" i="3"/>
  <c r="B348" i="3"/>
  <c r="B352" i="3"/>
  <c r="B356" i="3"/>
  <c r="B360" i="3"/>
  <c r="B364" i="3"/>
  <c r="B345" i="3"/>
  <c r="B349" i="3"/>
  <c r="B353" i="3"/>
  <c r="B357" i="3"/>
  <c r="B361" i="3"/>
  <c r="B365" i="3"/>
  <c r="D288" i="3"/>
  <c r="D292" i="3"/>
  <c r="D296" i="3"/>
  <c r="D287" i="3"/>
  <c r="D286" i="3"/>
  <c r="D290" i="3"/>
  <c r="D291" i="3"/>
  <c r="D295" i="3"/>
  <c r="D299" i="3"/>
  <c r="D303" i="3"/>
  <c r="D307" i="3"/>
  <c r="D298" i="3"/>
  <c r="D302" i="3"/>
  <c r="D306" i="3"/>
  <c r="D294" i="3"/>
  <c r="D289" i="3"/>
  <c r="D293" i="3"/>
  <c r="D297" i="3"/>
  <c r="D301" i="3"/>
  <c r="D305" i="3"/>
  <c r="D309" i="3"/>
  <c r="D300" i="3"/>
  <c r="D304" i="3"/>
  <c r="D308" i="3"/>
  <c r="C316" i="3"/>
  <c r="C320" i="3"/>
  <c r="C324" i="3"/>
  <c r="C328" i="3"/>
  <c r="C319" i="3"/>
  <c r="C323" i="3"/>
  <c r="C327" i="3"/>
  <c r="C331" i="3"/>
  <c r="C335" i="3"/>
  <c r="C339" i="3"/>
  <c r="C334" i="3"/>
  <c r="C338" i="3"/>
  <c r="C318" i="3"/>
  <c r="C322" i="3"/>
  <c r="C326" i="3"/>
  <c r="C330" i="3"/>
  <c r="C317" i="3"/>
  <c r="C321" i="3"/>
  <c r="C325" i="3"/>
  <c r="C329" i="3"/>
  <c r="C333" i="3"/>
  <c r="C337" i="3"/>
  <c r="C332" i="3"/>
  <c r="C336" i="3"/>
  <c r="B370" i="3"/>
  <c r="B368" i="3"/>
  <c r="B374" i="3"/>
  <c r="B378" i="3"/>
  <c r="B382" i="3"/>
  <c r="B386" i="3"/>
  <c r="B390" i="3"/>
  <c r="B371" i="3"/>
  <c r="B375" i="3"/>
  <c r="B379" i="3"/>
  <c r="B383" i="3"/>
  <c r="B387" i="3"/>
  <c r="B391" i="3"/>
  <c r="B372" i="3"/>
  <c r="B376" i="3"/>
  <c r="B380" i="3"/>
  <c r="B384" i="3"/>
  <c r="B388" i="3"/>
  <c r="B369" i="3"/>
  <c r="B373" i="3"/>
  <c r="B377" i="3"/>
  <c r="B381" i="3"/>
  <c r="B385" i="3"/>
  <c r="B389" i="3"/>
  <c r="D311" i="3"/>
  <c r="D315" i="3"/>
  <c r="D319" i="3"/>
  <c r="D323" i="3"/>
  <c r="D327" i="3"/>
  <c r="D331" i="3"/>
  <c r="D312" i="3"/>
  <c r="D316" i="3"/>
  <c r="D320" i="3"/>
  <c r="D324" i="3"/>
  <c r="D328" i="3"/>
  <c r="D332" i="3"/>
  <c r="D313" i="3"/>
  <c r="D317" i="3"/>
  <c r="D321" i="3"/>
  <c r="D325" i="3"/>
  <c r="D329" i="3"/>
  <c r="D310" i="3"/>
  <c r="D314" i="3"/>
  <c r="D318" i="3"/>
  <c r="D322" i="3"/>
  <c r="D326" i="3"/>
  <c r="D330" i="3"/>
  <c r="D333" i="3"/>
  <c r="C343" i="3"/>
  <c r="C347" i="3"/>
  <c r="C351" i="3"/>
  <c r="C355" i="3"/>
  <c r="C359" i="3"/>
  <c r="C363" i="3"/>
  <c r="C342" i="3"/>
  <c r="C346" i="3"/>
  <c r="C350" i="3"/>
  <c r="C354" i="3"/>
  <c r="C358" i="3"/>
  <c r="C362" i="3"/>
  <c r="C341" i="3"/>
  <c r="C345" i="3"/>
  <c r="C349" i="3"/>
  <c r="C353" i="3"/>
  <c r="C357" i="3"/>
  <c r="C361" i="3"/>
  <c r="C340" i="3"/>
  <c r="C344" i="3"/>
  <c r="C348" i="3"/>
  <c r="C352" i="3"/>
  <c r="C356" i="3"/>
  <c r="C360" i="3"/>
  <c r="B493" i="3"/>
  <c r="B497" i="3"/>
  <c r="B501" i="3"/>
  <c r="B505" i="3"/>
  <c r="B509" i="3"/>
  <c r="B513" i="3"/>
  <c r="B517" i="3"/>
  <c r="B521" i="3"/>
  <c r="B525" i="3"/>
  <c r="B529" i="3"/>
  <c r="B533" i="3"/>
  <c r="B537" i="3"/>
  <c r="B494" i="3"/>
  <c r="B498" i="3"/>
  <c r="B502" i="3"/>
  <c r="B506" i="3"/>
  <c r="B510" i="3"/>
  <c r="B514" i="3"/>
  <c r="B518" i="3"/>
  <c r="B522" i="3"/>
  <c r="B526" i="3"/>
  <c r="B530" i="3"/>
  <c r="B534" i="3"/>
  <c r="B538" i="3"/>
  <c r="B491" i="3"/>
  <c r="B495" i="3"/>
  <c r="B499" i="3"/>
  <c r="B503" i="3"/>
  <c r="B507" i="3"/>
  <c r="B511" i="3"/>
  <c r="B515" i="3"/>
  <c r="B519" i="3"/>
  <c r="B523" i="3"/>
  <c r="B527" i="3"/>
  <c r="B531" i="3"/>
  <c r="B535" i="3"/>
  <c r="B492" i="3"/>
  <c r="B496" i="3"/>
  <c r="B500" i="3"/>
  <c r="B504" i="3"/>
  <c r="B508" i="3"/>
  <c r="B512" i="3"/>
  <c r="B516" i="3"/>
  <c r="B520" i="3"/>
  <c r="B524" i="3"/>
  <c r="B528" i="3"/>
  <c r="B532" i="3"/>
  <c r="B536" i="3"/>
  <c r="D468" i="3"/>
  <c r="D450" i="3"/>
  <c r="D454" i="3"/>
  <c r="D458" i="3"/>
  <c r="D462" i="3"/>
  <c r="D466" i="3"/>
  <c r="D451" i="3"/>
  <c r="D455" i="3"/>
  <c r="D459" i="3"/>
  <c r="D463" i="3"/>
  <c r="D467" i="3"/>
  <c r="D485" i="3"/>
  <c r="D481" i="3"/>
  <c r="D477" i="3"/>
  <c r="D473" i="3"/>
  <c r="D469" i="3"/>
  <c r="D496" i="3"/>
  <c r="D494" i="3"/>
  <c r="D492" i="3"/>
  <c r="D490" i="3"/>
  <c r="D488" i="3"/>
  <c r="D486" i="3"/>
  <c r="D484" i="3"/>
  <c r="D482" i="3"/>
  <c r="D480" i="3"/>
  <c r="D478" i="3"/>
  <c r="D476" i="3"/>
  <c r="D474" i="3"/>
  <c r="D472" i="3"/>
  <c r="D470" i="3"/>
  <c r="D452" i="3"/>
  <c r="D456" i="3"/>
  <c r="D460" i="3"/>
  <c r="D464" i="3"/>
  <c r="D449" i="3"/>
  <c r="D453" i="3"/>
  <c r="D457" i="3"/>
  <c r="D461" i="3"/>
  <c r="D465" i="3"/>
  <c r="D495" i="3"/>
  <c r="D493" i="3"/>
  <c r="D491" i="3"/>
  <c r="D489" i="3"/>
  <c r="D487" i="3"/>
  <c r="D483" i="3"/>
  <c r="D479" i="3"/>
  <c r="D475" i="3"/>
  <c r="D471" i="3"/>
  <c r="E419" i="3"/>
  <c r="E423" i="3"/>
  <c r="E427" i="3"/>
  <c r="E431" i="3"/>
  <c r="E435" i="3"/>
  <c r="E439" i="3"/>
  <c r="E443" i="3"/>
  <c r="E447" i="3"/>
  <c r="E451" i="3"/>
  <c r="E455" i="3"/>
  <c r="E459" i="3"/>
  <c r="E463" i="3"/>
  <c r="E422" i="3"/>
  <c r="E426" i="3"/>
  <c r="E430" i="3"/>
  <c r="E434" i="3"/>
  <c r="E438" i="3"/>
  <c r="E442" i="3"/>
  <c r="E446" i="3"/>
  <c r="E450" i="3"/>
  <c r="E454" i="3"/>
  <c r="E458" i="3"/>
  <c r="E462" i="3"/>
  <c r="E466" i="3"/>
  <c r="E421" i="3"/>
  <c r="E425" i="3"/>
  <c r="E429" i="3"/>
  <c r="E433" i="3"/>
  <c r="E437" i="3"/>
  <c r="E441" i="3"/>
  <c r="E445" i="3"/>
  <c r="E449" i="3"/>
  <c r="E453" i="3"/>
  <c r="E457" i="3"/>
  <c r="E461" i="3"/>
  <c r="E465" i="3"/>
  <c r="E420" i="3"/>
  <c r="E424" i="3"/>
  <c r="E428" i="3"/>
  <c r="E432" i="3"/>
  <c r="E436" i="3"/>
  <c r="E440" i="3"/>
  <c r="E444" i="3"/>
  <c r="E448" i="3"/>
  <c r="E452" i="3"/>
  <c r="E456" i="3"/>
  <c r="E460" i="3"/>
  <c r="E464" i="3"/>
  <c r="C478" i="3"/>
  <c r="C482" i="3"/>
  <c r="C486" i="3"/>
  <c r="C490" i="3"/>
  <c r="C494" i="3"/>
  <c r="C498" i="3"/>
  <c r="C502" i="3"/>
  <c r="C506" i="3"/>
  <c r="C510" i="3"/>
  <c r="C514" i="3"/>
  <c r="C518" i="3"/>
  <c r="C522" i="3"/>
  <c r="C477" i="3"/>
  <c r="C481" i="3"/>
  <c r="C485" i="3"/>
  <c r="C489" i="3"/>
  <c r="C493" i="3"/>
  <c r="C497" i="3"/>
  <c r="C501" i="3"/>
  <c r="C505" i="3"/>
  <c r="C509" i="3"/>
  <c r="C513" i="3"/>
  <c r="C517" i="3"/>
  <c r="C521" i="3"/>
  <c r="C476" i="3"/>
  <c r="C480" i="3"/>
  <c r="C484" i="3"/>
  <c r="C488" i="3"/>
  <c r="C492" i="3"/>
  <c r="C496" i="3"/>
  <c r="C500" i="3"/>
  <c r="C504" i="3"/>
  <c r="C508" i="3"/>
  <c r="C512" i="3"/>
  <c r="C516" i="3"/>
  <c r="C520" i="3"/>
  <c r="C475" i="3"/>
  <c r="C479" i="3"/>
  <c r="C483" i="3"/>
  <c r="C487" i="3"/>
  <c r="C491" i="3"/>
  <c r="C495" i="3"/>
  <c r="C499" i="3"/>
  <c r="C503" i="3"/>
  <c r="C507" i="3"/>
  <c r="C511" i="3"/>
  <c r="C515" i="3"/>
  <c r="C519" i="3"/>
  <c r="F356" i="3"/>
  <c r="F360" i="3"/>
  <c r="F364" i="3"/>
  <c r="F368" i="3"/>
  <c r="F372" i="3"/>
  <c r="F376" i="3"/>
  <c r="F380" i="3"/>
  <c r="F384" i="3"/>
  <c r="F388" i="3"/>
  <c r="F392" i="3"/>
  <c r="F396" i="3"/>
  <c r="F355" i="3"/>
  <c r="F359" i="3"/>
  <c r="F363" i="3"/>
  <c r="F367" i="3"/>
  <c r="F371" i="3"/>
  <c r="F375" i="3"/>
  <c r="F379" i="3"/>
  <c r="F383" i="3"/>
  <c r="F387" i="3"/>
  <c r="F391" i="3"/>
  <c r="F395" i="3"/>
  <c r="F400" i="3"/>
  <c r="F399" i="3"/>
  <c r="F354" i="3"/>
  <c r="F358" i="3"/>
  <c r="F362" i="3"/>
  <c r="F366" i="3"/>
  <c r="F370" i="3"/>
  <c r="F374" i="3"/>
  <c r="F378" i="3"/>
  <c r="F382" i="3"/>
  <c r="F386" i="3"/>
  <c r="F390" i="3"/>
  <c r="F394" i="3"/>
  <c r="F398" i="3"/>
  <c r="F357" i="3"/>
  <c r="F361" i="3"/>
  <c r="F365" i="3"/>
  <c r="F369" i="3"/>
  <c r="F373" i="3"/>
  <c r="F377" i="3"/>
  <c r="F381" i="3"/>
  <c r="F385" i="3"/>
  <c r="F389" i="3"/>
  <c r="F393" i="3"/>
  <c r="F397" i="3"/>
  <c r="F401" i="3"/>
  <c r="B394" i="3"/>
  <c r="B398" i="3"/>
  <c r="B395" i="3"/>
  <c r="B399" i="3"/>
  <c r="B402" i="3"/>
  <c r="B406" i="3"/>
  <c r="B410" i="3"/>
  <c r="B414" i="3"/>
  <c r="B418" i="3"/>
  <c r="B422" i="3"/>
  <c r="B426" i="3"/>
  <c r="B430" i="3"/>
  <c r="B434" i="3"/>
  <c r="B438" i="3"/>
  <c r="B403" i="3"/>
  <c r="B407" i="3"/>
  <c r="B411" i="3"/>
  <c r="B415" i="3"/>
  <c r="B419" i="3"/>
  <c r="B423" i="3"/>
  <c r="B427" i="3"/>
  <c r="B431" i="3"/>
  <c r="B435" i="3"/>
  <c r="B439" i="3"/>
  <c r="B392" i="3"/>
  <c r="B396" i="3"/>
  <c r="B393" i="3"/>
  <c r="B397" i="3"/>
  <c r="B400" i="3"/>
  <c r="B404" i="3"/>
  <c r="B408" i="3"/>
  <c r="B412" i="3"/>
  <c r="B416" i="3"/>
  <c r="B420" i="3"/>
  <c r="B424" i="3"/>
  <c r="B428" i="3"/>
  <c r="B432" i="3"/>
  <c r="B436" i="3"/>
  <c r="B401" i="3"/>
  <c r="B405" i="3"/>
  <c r="B409" i="3"/>
  <c r="B413" i="3"/>
  <c r="B417" i="3"/>
  <c r="B421" i="3"/>
  <c r="B425" i="3"/>
  <c r="B429" i="3"/>
  <c r="B433" i="3"/>
  <c r="B437" i="3"/>
  <c r="D334" i="3"/>
  <c r="D338" i="3"/>
  <c r="D342" i="3"/>
  <c r="D346" i="3"/>
  <c r="D350" i="3"/>
  <c r="D354" i="3"/>
  <c r="D358" i="3"/>
  <c r="D362" i="3"/>
  <c r="D366" i="3"/>
  <c r="D370" i="3"/>
  <c r="D374" i="3"/>
  <c r="D378" i="3"/>
  <c r="D337" i="3"/>
  <c r="D341" i="3"/>
  <c r="D345" i="3"/>
  <c r="D349" i="3"/>
  <c r="D353" i="3"/>
  <c r="D357" i="3"/>
  <c r="D361" i="3"/>
  <c r="D365" i="3"/>
  <c r="D369" i="3"/>
  <c r="D373" i="3"/>
  <c r="D377" i="3"/>
  <c r="D381" i="3"/>
  <c r="D336" i="3"/>
  <c r="D340" i="3"/>
  <c r="D344" i="3"/>
  <c r="D348" i="3"/>
  <c r="D352" i="3"/>
  <c r="D356" i="3"/>
  <c r="D360" i="3"/>
  <c r="D364" i="3"/>
  <c r="D368" i="3"/>
  <c r="D372" i="3"/>
  <c r="D376" i="3"/>
  <c r="D380" i="3"/>
  <c r="D335" i="3"/>
  <c r="D339" i="3"/>
  <c r="D343" i="3"/>
  <c r="D347" i="3"/>
  <c r="D351" i="3"/>
  <c r="D355" i="3"/>
  <c r="D359" i="3"/>
  <c r="D363" i="3"/>
  <c r="D367" i="3"/>
  <c r="D371" i="3"/>
  <c r="D375" i="3"/>
  <c r="D379" i="3"/>
  <c r="E265" i="3"/>
  <c r="E269" i="3"/>
  <c r="E273" i="3"/>
  <c r="E277" i="3"/>
  <c r="E281" i="3"/>
  <c r="E285" i="3"/>
  <c r="E289" i="3"/>
  <c r="E293" i="3"/>
  <c r="E297" i="3"/>
  <c r="E266" i="3"/>
  <c r="E270" i="3"/>
  <c r="E274" i="3"/>
  <c r="E278" i="3"/>
  <c r="E282" i="3"/>
  <c r="E286" i="3"/>
  <c r="E290" i="3"/>
  <c r="E294" i="3"/>
  <c r="E298" i="3"/>
  <c r="E299" i="3"/>
  <c r="E267" i="3"/>
  <c r="E271" i="3"/>
  <c r="E275" i="3"/>
  <c r="E279" i="3"/>
  <c r="E283" i="3"/>
  <c r="E287" i="3"/>
  <c r="E291" i="3"/>
  <c r="E295" i="3"/>
  <c r="E264" i="3"/>
  <c r="E268" i="3"/>
  <c r="E272" i="3"/>
  <c r="E276" i="3"/>
  <c r="E280" i="3"/>
  <c r="E284" i="3"/>
  <c r="E288" i="3"/>
  <c r="E292" i="3"/>
  <c r="E296" i="3"/>
  <c r="E300" i="3"/>
  <c r="E263" i="3"/>
  <c r="C367" i="3"/>
  <c r="C371" i="3"/>
  <c r="C375" i="3"/>
  <c r="C379" i="3"/>
  <c r="C383" i="3"/>
  <c r="C387" i="3"/>
  <c r="C391" i="3"/>
  <c r="C395" i="3"/>
  <c r="C399" i="3"/>
  <c r="C366" i="3"/>
  <c r="C370" i="3"/>
  <c r="C374" i="3"/>
  <c r="C378" i="3"/>
  <c r="C382" i="3"/>
  <c r="C386" i="3"/>
  <c r="C390" i="3"/>
  <c r="C394" i="3"/>
  <c r="C398" i="3"/>
  <c r="C403" i="3"/>
  <c r="C407" i="3"/>
  <c r="C411" i="3"/>
  <c r="C402" i="3"/>
  <c r="C406" i="3"/>
  <c r="C410" i="3"/>
  <c r="C365" i="3"/>
  <c r="C369" i="3"/>
  <c r="C373" i="3"/>
  <c r="C377" i="3"/>
  <c r="C381" i="3"/>
  <c r="C385" i="3"/>
  <c r="C389" i="3"/>
  <c r="C393" i="3"/>
  <c r="C397" i="3"/>
  <c r="C364" i="3"/>
  <c r="C368" i="3"/>
  <c r="C372" i="3"/>
  <c r="C376" i="3"/>
  <c r="C380" i="3"/>
  <c r="C384" i="3"/>
  <c r="C388" i="3"/>
  <c r="C392" i="3"/>
  <c r="C396" i="3"/>
  <c r="C401" i="3"/>
  <c r="C405" i="3"/>
  <c r="C409" i="3"/>
  <c r="C400" i="3"/>
  <c r="C404" i="3"/>
  <c r="C408" i="3"/>
  <c r="F263" i="3"/>
  <c r="F264" i="3"/>
  <c r="F268" i="3"/>
  <c r="F265" i="3"/>
  <c r="F269" i="3"/>
  <c r="F266" i="3"/>
  <c r="F270" i="3"/>
  <c r="F267" i="3"/>
  <c r="F271" i="3"/>
  <c r="D384" i="3"/>
  <c r="D388" i="3"/>
  <c r="D392" i="3"/>
  <c r="D396" i="3"/>
  <c r="D385" i="3"/>
  <c r="D389" i="3"/>
  <c r="D393" i="3"/>
  <c r="D397" i="3"/>
  <c r="D400" i="3"/>
  <c r="D404" i="3"/>
  <c r="D408" i="3"/>
  <c r="D412" i="3"/>
  <c r="D416" i="3"/>
  <c r="D420" i="3"/>
  <c r="D424" i="3"/>
  <c r="D428" i="3"/>
  <c r="D432" i="3"/>
  <c r="D436" i="3"/>
  <c r="D440" i="3"/>
  <c r="D444" i="3"/>
  <c r="D448" i="3"/>
  <c r="D401" i="3"/>
  <c r="D405" i="3"/>
  <c r="D409" i="3"/>
  <c r="D413" i="3"/>
  <c r="D417" i="3"/>
  <c r="D421" i="3"/>
  <c r="D425" i="3"/>
  <c r="D429" i="3"/>
  <c r="D433" i="3"/>
  <c r="D437" i="3"/>
  <c r="D441" i="3"/>
  <c r="D445" i="3"/>
  <c r="D382" i="3"/>
  <c r="D386" i="3"/>
  <c r="D390" i="3"/>
  <c r="D394" i="3"/>
  <c r="D398" i="3"/>
  <c r="D383" i="3"/>
  <c r="D387" i="3"/>
  <c r="D391" i="3"/>
  <c r="D395" i="3"/>
  <c r="D399" i="3"/>
  <c r="D402" i="3"/>
  <c r="D406" i="3"/>
  <c r="D410" i="3"/>
  <c r="D414" i="3"/>
  <c r="D418" i="3"/>
  <c r="D422" i="3"/>
  <c r="D426" i="3"/>
  <c r="D430" i="3"/>
  <c r="D434" i="3"/>
  <c r="D438" i="3"/>
  <c r="D442" i="3"/>
  <c r="D446" i="3"/>
  <c r="D403" i="3"/>
  <c r="D407" i="3"/>
  <c r="D411" i="3"/>
  <c r="D415" i="3"/>
  <c r="D419" i="3"/>
  <c r="D423" i="3"/>
  <c r="D427" i="3"/>
  <c r="D431" i="3"/>
  <c r="D435" i="3"/>
  <c r="D439" i="3"/>
  <c r="D443" i="3"/>
  <c r="D447" i="3"/>
  <c r="B442" i="3"/>
  <c r="B446" i="3"/>
  <c r="B450" i="3"/>
  <c r="B454" i="3"/>
  <c r="B458" i="3"/>
  <c r="B462" i="3"/>
  <c r="B466" i="3"/>
  <c r="B443" i="3"/>
  <c r="B447" i="3"/>
  <c r="B451" i="3"/>
  <c r="B455" i="3"/>
  <c r="B459" i="3"/>
  <c r="B463" i="3"/>
  <c r="B467" i="3"/>
  <c r="B471" i="3"/>
  <c r="B475" i="3"/>
  <c r="B479" i="3"/>
  <c r="B483" i="3"/>
  <c r="B487" i="3"/>
  <c r="B468" i="3"/>
  <c r="B472" i="3"/>
  <c r="B476" i="3"/>
  <c r="B480" i="3"/>
  <c r="B484" i="3"/>
  <c r="B488" i="3"/>
  <c r="B440" i="3"/>
  <c r="B444" i="3"/>
  <c r="B448" i="3"/>
  <c r="B452" i="3"/>
  <c r="B456" i="3"/>
  <c r="B460" i="3"/>
  <c r="B464" i="3"/>
  <c r="B441" i="3"/>
  <c r="B445" i="3"/>
  <c r="B449" i="3"/>
  <c r="B453" i="3"/>
  <c r="B457" i="3"/>
  <c r="B461" i="3"/>
  <c r="B465" i="3"/>
  <c r="B469" i="3"/>
  <c r="B473" i="3"/>
  <c r="B477" i="3"/>
  <c r="B481" i="3"/>
  <c r="B485" i="3"/>
  <c r="B489" i="3"/>
  <c r="B470" i="3"/>
  <c r="B474" i="3"/>
  <c r="B478" i="3"/>
  <c r="B482" i="3"/>
  <c r="B486" i="3"/>
  <c r="B490" i="3"/>
  <c r="E302" i="3"/>
  <c r="E306" i="3"/>
  <c r="E310" i="3"/>
  <c r="E314" i="3"/>
  <c r="E318" i="3"/>
  <c r="E322" i="3"/>
  <c r="E326" i="3"/>
  <c r="E330" i="3"/>
  <c r="E301" i="3"/>
  <c r="E305" i="3"/>
  <c r="E309" i="3"/>
  <c r="E313" i="3"/>
  <c r="E317" i="3"/>
  <c r="E321" i="3"/>
  <c r="E325" i="3"/>
  <c r="E329" i="3"/>
  <c r="E333" i="3"/>
  <c r="E337" i="3"/>
  <c r="E341" i="3"/>
  <c r="E345" i="3"/>
  <c r="E349" i="3"/>
  <c r="E353" i="3"/>
  <c r="E357" i="3"/>
  <c r="E361" i="3"/>
  <c r="E365" i="3"/>
  <c r="E369" i="3"/>
  <c r="E373" i="3"/>
  <c r="E377" i="3"/>
  <c r="E381" i="3"/>
  <c r="E385" i="3"/>
  <c r="E389" i="3"/>
  <c r="E393" i="3"/>
  <c r="E397" i="3"/>
  <c r="E332" i="3"/>
  <c r="E336" i="3"/>
  <c r="E340" i="3"/>
  <c r="E344" i="3"/>
  <c r="E348" i="3"/>
  <c r="E352" i="3"/>
  <c r="E356" i="3"/>
  <c r="E360" i="3"/>
  <c r="E364" i="3"/>
  <c r="E368" i="3"/>
  <c r="E372" i="3"/>
  <c r="E376" i="3"/>
  <c r="E380" i="3"/>
  <c r="E384" i="3"/>
  <c r="E388" i="3"/>
  <c r="E392" i="3"/>
  <c r="E396" i="3"/>
  <c r="E401" i="3"/>
  <c r="E405" i="3"/>
  <c r="E409" i="3"/>
  <c r="E413" i="3"/>
  <c r="E417" i="3"/>
  <c r="E400" i="3"/>
  <c r="E404" i="3"/>
  <c r="E408" i="3"/>
  <c r="E412" i="3"/>
  <c r="E416" i="3"/>
  <c r="E304" i="3"/>
  <c r="E308" i="3"/>
  <c r="E312" i="3"/>
  <c r="E316" i="3"/>
  <c r="E320" i="3"/>
  <c r="E324" i="3"/>
  <c r="E328" i="3"/>
  <c r="E303" i="3"/>
  <c r="E307" i="3"/>
  <c r="E311" i="3"/>
  <c r="E315" i="3"/>
  <c r="E319" i="3"/>
  <c r="E323" i="3"/>
  <c r="E327" i="3"/>
  <c r="E331" i="3"/>
  <c r="E335" i="3"/>
  <c r="E339" i="3"/>
  <c r="E343" i="3"/>
  <c r="E347" i="3"/>
  <c r="E351" i="3"/>
  <c r="E355" i="3"/>
  <c r="E359" i="3"/>
  <c r="E363" i="3"/>
  <c r="E367" i="3"/>
  <c r="E371" i="3"/>
  <c r="H371" i="3" s="1"/>
  <c r="E375" i="3"/>
  <c r="H375" i="3" s="1"/>
  <c r="E379" i="3"/>
  <c r="H379" i="3" s="1"/>
  <c r="E383" i="3"/>
  <c r="E387" i="3"/>
  <c r="E391" i="3"/>
  <c r="E395" i="3"/>
  <c r="E399" i="3"/>
  <c r="E334" i="3"/>
  <c r="E338" i="3"/>
  <c r="E342" i="3"/>
  <c r="E346" i="3"/>
  <c r="E350" i="3"/>
  <c r="E354" i="3"/>
  <c r="E358" i="3"/>
  <c r="E362" i="3"/>
  <c r="E366" i="3"/>
  <c r="E370" i="3"/>
  <c r="E374" i="3"/>
  <c r="E378" i="3"/>
  <c r="E382" i="3"/>
  <c r="E386" i="3"/>
  <c r="E390" i="3"/>
  <c r="E394" i="3"/>
  <c r="E398" i="3"/>
  <c r="E403" i="3"/>
  <c r="E407" i="3"/>
  <c r="E411" i="3"/>
  <c r="E415" i="3"/>
  <c r="E402" i="3"/>
  <c r="E406" i="3"/>
  <c r="E410" i="3"/>
  <c r="E414" i="3"/>
  <c r="E418" i="3"/>
  <c r="C415" i="3"/>
  <c r="C419" i="3"/>
  <c r="C423" i="3"/>
  <c r="C427" i="3"/>
  <c r="C431" i="3"/>
  <c r="C435" i="3"/>
  <c r="C439" i="3"/>
  <c r="C443" i="3"/>
  <c r="C447" i="3"/>
  <c r="C451" i="3"/>
  <c r="C455" i="3"/>
  <c r="C459" i="3"/>
  <c r="C463" i="3"/>
  <c r="C467" i="3"/>
  <c r="C414" i="3"/>
  <c r="C418" i="3"/>
  <c r="C422" i="3"/>
  <c r="C426" i="3"/>
  <c r="C430" i="3"/>
  <c r="C434" i="3"/>
  <c r="C438" i="3"/>
  <c r="C442" i="3"/>
  <c r="C446" i="3"/>
  <c r="C450" i="3"/>
  <c r="C454" i="3"/>
  <c r="C458" i="3"/>
  <c r="C462" i="3"/>
  <c r="C466" i="3"/>
  <c r="C470" i="3"/>
  <c r="C474" i="3"/>
  <c r="C471" i="3"/>
  <c r="C413" i="3"/>
  <c r="C417" i="3"/>
  <c r="C421" i="3"/>
  <c r="C425" i="3"/>
  <c r="C429" i="3"/>
  <c r="C433" i="3"/>
  <c r="C437" i="3"/>
  <c r="C441" i="3"/>
  <c r="C445" i="3"/>
  <c r="C449" i="3"/>
  <c r="C453" i="3"/>
  <c r="C457" i="3"/>
  <c r="C461" i="3"/>
  <c r="C465" i="3"/>
  <c r="C412" i="3"/>
  <c r="C416" i="3"/>
  <c r="C420" i="3"/>
  <c r="C424" i="3"/>
  <c r="C428" i="3"/>
  <c r="C432" i="3"/>
  <c r="C436" i="3"/>
  <c r="C440" i="3"/>
  <c r="C444" i="3"/>
  <c r="C448" i="3"/>
  <c r="C452" i="3"/>
  <c r="C456" i="3"/>
  <c r="C460" i="3"/>
  <c r="C464" i="3"/>
  <c r="C468" i="3"/>
  <c r="C472" i="3"/>
  <c r="C469" i="3"/>
  <c r="C473" i="3"/>
  <c r="F272" i="3"/>
  <c r="F276" i="3"/>
  <c r="F280" i="3"/>
  <c r="F284" i="3"/>
  <c r="F288" i="3"/>
  <c r="F292" i="3"/>
  <c r="F296" i="3"/>
  <c r="F275" i="3"/>
  <c r="H275" i="3" s="1"/>
  <c r="F279" i="3"/>
  <c r="H279" i="3" s="1"/>
  <c r="F283" i="3"/>
  <c r="H283" i="3" s="1"/>
  <c r="F287" i="3"/>
  <c r="F291" i="3"/>
  <c r="F295" i="3"/>
  <c r="F299" i="3"/>
  <c r="F303" i="3"/>
  <c r="F307" i="3"/>
  <c r="F311" i="3"/>
  <c r="F315" i="3"/>
  <c r="F319" i="3"/>
  <c r="F323" i="3"/>
  <c r="F327" i="3"/>
  <c r="F331" i="3"/>
  <c r="F300" i="3"/>
  <c r="F304" i="3"/>
  <c r="F308" i="3"/>
  <c r="F312" i="3"/>
  <c r="F316" i="3"/>
  <c r="F320" i="3"/>
  <c r="F274" i="3"/>
  <c r="F278" i="3"/>
  <c r="F282" i="3"/>
  <c r="F286" i="3"/>
  <c r="F290" i="3"/>
  <c r="F294" i="3"/>
  <c r="F273" i="3"/>
  <c r="F277" i="3"/>
  <c r="F281" i="3"/>
  <c r="F285" i="3"/>
  <c r="F289" i="3"/>
  <c r="F293" i="3"/>
  <c r="F297" i="3"/>
  <c r="F301" i="3"/>
  <c r="F305" i="3"/>
  <c r="F309" i="3"/>
  <c r="F313" i="3"/>
  <c r="F317" i="3"/>
  <c r="F321" i="3"/>
  <c r="F325" i="3"/>
  <c r="F298" i="3"/>
  <c r="F306" i="3"/>
  <c r="F314" i="3"/>
  <c r="F322" i="3"/>
  <c r="F326" i="3"/>
  <c r="F330" i="3"/>
  <c r="F334" i="3"/>
  <c r="F338" i="3"/>
  <c r="F342" i="3"/>
  <c r="F346" i="3"/>
  <c r="F350" i="3"/>
  <c r="F335" i="3"/>
  <c r="F339" i="3"/>
  <c r="F343" i="3"/>
  <c r="F347" i="3"/>
  <c r="F351" i="3"/>
  <c r="F329" i="3"/>
  <c r="F302" i="3"/>
  <c r="F310" i="3"/>
  <c r="F318" i="3"/>
  <c r="F324" i="3"/>
  <c r="F328" i="3"/>
  <c r="F332" i="3"/>
  <c r="F336" i="3"/>
  <c r="F340" i="3"/>
  <c r="F344" i="3"/>
  <c r="F348" i="3"/>
  <c r="F352" i="3"/>
  <c r="F333" i="3"/>
  <c r="F337" i="3"/>
  <c r="F341" i="3"/>
  <c r="F345" i="3"/>
  <c r="F349" i="3"/>
  <c r="F353" i="3"/>
  <c r="U171" i="3"/>
  <c r="U66" i="3"/>
  <c r="E15" i="1" s="1"/>
  <c r="U29" i="3"/>
  <c r="C13" i="1" s="1"/>
  <c r="U169" i="3"/>
  <c r="U64" i="3"/>
  <c r="E13" i="1" s="1"/>
  <c r="U172" i="3"/>
  <c r="U67" i="3"/>
  <c r="E16" i="1" s="1"/>
  <c r="U170" i="3"/>
  <c r="U65" i="3"/>
  <c r="E14" i="1" s="1"/>
  <c r="U174" i="3"/>
  <c r="U69" i="3"/>
  <c r="E18" i="1" s="1"/>
  <c r="U173" i="3"/>
  <c r="U68" i="3"/>
  <c r="E17" i="1" s="1"/>
  <c r="U31" i="3"/>
  <c r="C15" i="1" s="1"/>
  <c r="U32" i="3"/>
  <c r="C16" i="1" s="1"/>
  <c r="U30" i="3"/>
  <c r="C14" i="1" s="1"/>
  <c r="U34" i="3"/>
  <c r="C18" i="1" s="1"/>
  <c r="U33" i="3"/>
  <c r="C17" i="1" s="1"/>
  <c r="H297" i="3" l="1"/>
  <c r="H289" i="3"/>
  <c r="J289" i="3" s="1"/>
  <c r="H281" i="3"/>
  <c r="H273" i="3"/>
  <c r="J273" i="3" s="1"/>
  <c r="H300" i="3"/>
  <c r="H295" i="3"/>
  <c r="L295" i="3" s="1"/>
  <c r="H287" i="3"/>
  <c r="H418" i="3"/>
  <c r="K418" i="3" s="1"/>
  <c r="H435" i="3"/>
  <c r="H427" i="3"/>
  <c r="I427" i="3" s="1"/>
  <c r="H419" i="3"/>
  <c r="H367" i="3"/>
  <c r="K367" i="3" s="1"/>
  <c r="H359" i="3"/>
  <c r="H532" i="3"/>
  <c r="J532" i="3" s="1"/>
  <c r="H524" i="3"/>
  <c r="H531" i="3"/>
  <c r="I531" i="3" s="1"/>
  <c r="H523" i="3"/>
  <c r="H534" i="3"/>
  <c r="K534" i="3" s="1"/>
  <c r="H526" i="3"/>
  <c r="H533" i="3"/>
  <c r="M533" i="3" s="1"/>
  <c r="H525" i="3"/>
  <c r="H538" i="3"/>
  <c r="M538" i="3" s="1"/>
  <c r="H530" i="3"/>
  <c r="H537" i="3"/>
  <c r="I537" i="3" s="1"/>
  <c r="H529" i="3"/>
  <c r="H293" i="3"/>
  <c r="M293" i="3" s="1"/>
  <c r="H285" i="3"/>
  <c r="K285" i="3" s="1"/>
  <c r="H277" i="3"/>
  <c r="L277" i="3" s="1"/>
  <c r="H294" i="3"/>
  <c r="J294" i="3" s="1"/>
  <c r="H286" i="3"/>
  <c r="L286" i="3" s="1"/>
  <c r="H278" i="3"/>
  <c r="L278" i="3" s="1"/>
  <c r="H299" i="3"/>
  <c r="J299" i="3" s="1"/>
  <c r="H291" i="3"/>
  <c r="I291" i="3" s="1"/>
  <c r="H292" i="3"/>
  <c r="I292" i="3" s="1"/>
  <c r="H284" i="3"/>
  <c r="I284" i="3" s="1"/>
  <c r="H276" i="3"/>
  <c r="M276" i="3" s="1"/>
  <c r="H432" i="3"/>
  <c r="K432" i="3" s="1"/>
  <c r="H424" i="3"/>
  <c r="J424" i="3" s="1"/>
  <c r="H416" i="3"/>
  <c r="J416" i="3" s="1"/>
  <c r="H433" i="3"/>
  <c r="L433" i="3" s="1"/>
  <c r="H425" i="3"/>
  <c r="I425" i="3" s="1"/>
  <c r="H417" i="3"/>
  <c r="M417" i="3" s="1"/>
  <c r="H438" i="3"/>
  <c r="I438" i="3" s="1"/>
  <c r="H430" i="3"/>
  <c r="J430" i="3" s="1"/>
  <c r="H422" i="3"/>
  <c r="J422" i="3" s="1"/>
  <c r="H414" i="3"/>
  <c r="K414" i="3" s="1"/>
  <c r="H439" i="3"/>
  <c r="L439" i="3" s="1"/>
  <c r="H431" i="3"/>
  <c r="M431" i="3" s="1"/>
  <c r="H423" i="3"/>
  <c r="M423" i="3" s="1"/>
  <c r="H415" i="3"/>
  <c r="I415" i="3" s="1"/>
  <c r="H374" i="3"/>
  <c r="I374" i="3" s="1"/>
  <c r="H366" i="3"/>
  <c r="M366" i="3" s="1"/>
  <c r="H358" i="3"/>
  <c r="J358" i="3" s="1"/>
  <c r="H363" i="3"/>
  <c r="I363" i="3" s="1"/>
  <c r="H355" i="3"/>
  <c r="K355" i="3" s="1"/>
  <c r="H376" i="3"/>
  <c r="K376" i="3" s="1"/>
  <c r="H368" i="3"/>
  <c r="M368" i="3" s="1"/>
  <c r="H360" i="3"/>
  <c r="K360" i="3" s="1"/>
  <c r="H381" i="3"/>
  <c r="L381" i="3" s="1"/>
  <c r="H373" i="3"/>
  <c r="I373" i="3" s="1"/>
  <c r="H365" i="3"/>
  <c r="M365" i="3" s="1"/>
  <c r="H357" i="3"/>
  <c r="L357" i="3" s="1"/>
  <c r="H486" i="3"/>
  <c r="L486" i="3" s="1"/>
  <c r="H478" i="3"/>
  <c r="J478" i="3" s="1"/>
  <c r="H485" i="3"/>
  <c r="L485" i="3" s="1"/>
  <c r="H477" i="3"/>
  <c r="K477" i="3" s="1"/>
  <c r="H484" i="3"/>
  <c r="J484" i="3" s="1"/>
  <c r="H476" i="3"/>
  <c r="L476" i="3" s="1"/>
  <c r="H483" i="3"/>
  <c r="J483" i="3" s="1"/>
  <c r="H475" i="3"/>
  <c r="K475" i="3" s="1"/>
  <c r="H536" i="3"/>
  <c r="L536" i="3" s="1"/>
  <c r="H528" i="3"/>
  <c r="M528" i="3" s="1"/>
  <c r="H535" i="3"/>
  <c r="J535" i="3" s="1"/>
  <c r="H527" i="3"/>
  <c r="K527" i="3" s="1"/>
  <c r="H550" i="3"/>
  <c r="H542" i="3"/>
  <c r="H553" i="3"/>
  <c r="H545" i="3"/>
  <c r="H556" i="3"/>
  <c r="H548" i="3"/>
  <c r="H540" i="3"/>
  <c r="H551" i="3"/>
  <c r="H543" i="3"/>
  <c r="H554" i="3"/>
  <c r="H546" i="3"/>
  <c r="H557" i="3"/>
  <c r="H549" i="3"/>
  <c r="H541" i="3"/>
  <c r="H552" i="3"/>
  <c r="H544" i="3"/>
  <c r="H555" i="3"/>
  <c r="H547" i="3"/>
  <c r="H539" i="3"/>
  <c r="H434" i="3"/>
  <c r="I434" i="3" s="1"/>
  <c r="H426" i="3"/>
  <c r="L426" i="3" s="1"/>
  <c r="H361" i="3"/>
  <c r="L361" i="3" s="1"/>
  <c r="H490" i="3"/>
  <c r="I490" i="3" s="1"/>
  <c r="H482" i="3"/>
  <c r="I482" i="3" s="1"/>
  <c r="H489" i="3"/>
  <c r="I489" i="3" s="1"/>
  <c r="H481" i="3"/>
  <c r="I481" i="3" s="1"/>
  <c r="H488" i="3"/>
  <c r="L488" i="3" s="1"/>
  <c r="H480" i="3"/>
  <c r="L480" i="3" s="1"/>
  <c r="H487" i="3"/>
  <c r="K487" i="3" s="1"/>
  <c r="H479" i="3"/>
  <c r="J479" i="3" s="1"/>
  <c r="M536" i="3"/>
  <c r="I528" i="3"/>
  <c r="H520" i="3"/>
  <c r="H512" i="3"/>
  <c r="H504" i="3"/>
  <c r="H496" i="3"/>
  <c r="H519" i="3"/>
  <c r="H511" i="3"/>
  <c r="H503" i="3"/>
  <c r="H495" i="3"/>
  <c r="M530" i="3"/>
  <c r="J530" i="3"/>
  <c r="L530" i="3"/>
  <c r="K530" i="3"/>
  <c r="I530" i="3"/>
  <c r="H522" i="3"/>
  <c r="H514" i="3"/>
  <c r="H506" i="3"/>
  <c r="H498" i="3"/>
  <c r="K529" i="3"/>
  <c r="M529" i="3"/>
  <c r="J529" i="3"/>
  <c r="L529" i="3"/>
  <c r="I529" i="3"/>
  <c r="H521" i="3"/>
  <c r="H513" i="3"/>
  <c r="H505" i="3"/>
  <c r="H497" i="3"/>
  <c r="L532" i="3"/>
  <c r="I524" i="3"/>
  <c r="K524" i="3"/>
  <c r="M524" i="3"/>
  <c r="J524" i="3"/>
  <c r="L524" i="3"/>
  <c r="H516" i="3"/>
  <c r="H508" i="3"/>
  <c r="H500" i="3"/>
  <c r="H492" i="3"/>
  <c r="K531" i="3"/>
  <c r="K523" i="3"/>
  <c r="M523" i="3"/>
  <c r="J523" i="3"/>
  <c r="L523" i="3"/>
  <c r="I523" i="3"/>
  <c r="H515" i="3"/>
  <c r="H507" i="3"/>
  <c r="H499" i="3"/>
  <c r="H491" i="3"/>
  <c r="M534" i="3"/>
  <c r="M526" i="3"/>
  <c r="J526" i="3"/>
  <c r="L526" i="3"/>
  <c r="I526" i="3"/>
  <c r="K526" i="3"/>
  <c r="H518" i="3"/>
  <c r="H510" i="3"/>
  <c r="H502" i="3"/>
  <c r="H494" i="3"/>
  <c r="L533" i="3"/>
  <c r="L525" i="3"/>
  <c r="I525" i="3"/>
  <c r="K525" i="3"/>
  <c r="M525" i="3"/>
  <c r="J525" i="3"/>
  <c r="H517" i="3"/>
  <c r="H509" i="3"/>
  <c r="H501" i="3"/>
  <c r="H493" i="3"/>
  <c r="H263" i="3"/>
  <c r="L263" i="3" s="1"/>
  <c r="H269" i="3"/>
  <c r="J269" i="3" s="1"/>
  <c r="H264" i="3"/>
  <c r="H267" i="3"/>
  <c r="H266" i="3"/>
  <c r="H298" i="3"/>
  <c r="L298" i="3" s="1"/>
  <c r="H290" i="3"/>
  <c r="M290" i="3" s="1"/>
  <c r="H282" i="3"/>
  <c r="H274" i="3"/>
  <c r="L274" i="3" s="1"/>
  <c r="H296" i="3"/>
  <c r="I296" i="3" s="1"/>
  <c r="H288" i="3"/>
  <c r="I288" i="3" s="1"/>
  <c r="H280" i="3"/>
  <c r="M280" i="3" s="1"/>
  <c r="H272" i="3"/>
  <c r="I272" i="3" s="1"/>
  <c r="H436" i="3"/>
  <c r="M436" i="3" s="1"/>
  <c r="H428" i="3"/>
  <c r="K428" i="3" s="1"/>
  <c r="H420" i="3"/>
  <c r="M420" i="3" s="1"/>
  <c r="H412" i="3"/>
  <c r="K412" i="3" s="1"/>
  <c r="H437" i="3"/>
  <c r="K437" i="3" s="1"/>
  <c r="H429" i="3"/>
  <c r="I429" i="3" s="1"/>
  <c r="H421" i="3"/>
  <c r="K421" i="3" s="1"/>
  <c r="H413" i="3"/>
  <c r="I413" i="3" s="1"/>
  <c r="H378" i="3"/>
  <c r="J378" i="3" s="1"/>
  <c r="H370" i="3"/>
  <c r="J370" i="3" s="1"/>
  <c r="H362" i="3"/>
  <c r="L362" i="3" s="1"/>
  <c r="H354" i="3"/>
  <c r="J354" i="3" s="1"/>
  <c r="H380" i="3"/>
  <c r="I380" i="3" s="1"/>
  <c r="H372" i="3"/>
  <c r="M372" i="3" s="1"/>
  <c r="H364" i="3"/>
  <c r="H356" i="3"/>
  <c r="M356" i="3" s="1"/>
  <c r="H377" i="3"/>
  <c r="H369" i="3"/>
  <c r="M369" i="3" s="1"/>
  <c r="H268" i="3"/>
  <c r="H271" i="3"/>
  <c r="H270" i="3"/>
  <c r="H265" i="3"/>
  <c r="K298" i="3"/>
  <c r="L297" i="3"/>
  <c r="I297" i="3"/>
  <c r="K297" i="3"/>
  <c r="M297" i="3"/>
  <c r="J297" i="3"/>
  <c r="L289" i="3"/>
  <c r="K281" i="3"/>
  <c r="M281" i="3"/>
  <c r="J281" i="3"/>
  <c r="L281" i="3"/>
  <c r="I281" i="3"/>
  <c r="K273" i="3"/>
  <c r="K290" i="3"/>
  <c r="J282" i="3"/>
  <c r="K300" i="3"/>
  <c r="M300" i="3"/>
  <c r="L300" i="3"/>
  <c r="J300" i="3"/>
  <c r="I300" i="3"/>
  <c r="I295" i="3"/>
  <c r="L287" i="3"/>
  <c r="I287" i="3"/>
  <c r="K287" i="3"/>
  <c r="M287" i="3"/>
  <c r="J287" i="3"/>
  <c r="M279" i="3"/>
  <c r="J279" i="3"/>
  <c r="L279" i="3"/>
  <c r="I279" i="3"/>
  <c r="K279" i="3"/>
  <c r="I418" i="3"/>
  <c r="L418" i="3"/>
  <c r="K435" i="3"/>
  <c r="M435" i="3"/>
  <c r="J435" i="3"/>
  <c r="L435" i="3"/>
  <c r="I435" i="3"/>
  <c r="L427" i="3"/>
  <c r="J427" i="3"/>
  <c r="K419" i="3"/>
  <c r="M419" i="3"/>
  <c r="J419" i="3"/>
  <c r="L419" i="3"/>
  <c r="I419" i="3"/>
  <c r="L370" i="3"/>
  <c r="H346" i="3"/>
  <c r="H338" i="3"/>
  <c r="J375" i="3"/>
  <c r="L375" i="3"/>
  <c r="I375" i="3"/>
  <c r="K375" i="3"/>
  <c r="M375" i="3"/>
  <c r="L367" i="3"/>
  <c r="J359" i="3"/>
  <c r="L359" i="3"/>
  <c r="I359" i="3"/>
  <c r="K359" i="3"/>
  <c r="M359" i="3"/>
  <c r="H351" i="3"/>
  <c r="H343" i="3"/>
  <c r="H335" i="3"/>
  <c r="H327" i="3"/>
  <c r="H319" i="3"/>
  <c r="H311" i="3"/>
  <c r="H303" i="3"/>
  <c r="H324" i="3"/>
  <c r="H316" i="3"/>
  <c r="H308" i="3"/>
  <c r="I372" i="3"/>
  <c r="I356" i="3"/>
  <c r="H348" i="3"/>
  <c r="H340" i="3"/>
  <c r="H332" i="3"/>
  <c r="K369" i="3"/>
  <c r="I369" i="3"/>
  <c r="H353" i="3"/>
  <c r="H345" i="3"/>
  <c r="H337" i="3"/>
  <c r="H329" i="3"/>
  <c r="H321" i="3"/>
  <c r="H313" i="3"/>
  <c r="H305" i="3"/>
  <c r="H330" i="3"/>
  <c r="H322" i="3"/>
  <c r="H314" i="3"/>
  <c r="H306" i="3"/>
  <c r="H474" i="3"/>
  <c r="K489" i="3"/>
  <c r="J481" i="3"/>
  <c r="H473" i="3"/>
  <c r="H465" i="3"/>
  <c r="H457" i="3"/>
  <c r="H449" i="3"/>
  <c r="H441" i="3"/>
  <c r="H460" i="3"/>
  <c r="H452" i="3"/>
  <c r="H444" i="3"/>
  <c r="J488" i="3"/>
  <c r="K480" i="3"/>
  <c r="H472" i="3"/>
  <c r="K479" i="3"/>
  <c r="H471" i="3"/>
  <c r="H463" i="3"/>
  <c r="H455" i="3"/>
  <c r="H447" i="3"/>
  <c r="H466" i="3"/>
  <c r="H458" i="3"/>
  <c r="H450" i="3"/>
  <c r="H442" i="3"/>
  <c r="H411" i="3"/>
  <c r="H403" i="3"/>
  <c r="H410" i="3"/>
  <c r="H402" i="3"/>
  <c r="H395" i="3"/>
  <c r="H387" i="3"/>
  <c r="H398" i="3"/>
  <c r="H390" i="3"/>
  <c r="H382" i="3"/>
  <c r="H409" i="3"/>
  <c r="H401" i="3"/>
  <c r="H404" i="3"/>
  <c r="H397" i="3"/>
  <c r="H389" i="3"/>
  <c r="H396" i="3"/>
  <c r="H388" i="3"/>
  <c r="L293" i="3"/>
  <c r="L285" i="3"/>
  <c r="M277" i="3"/>
  <c r="I294" i="3"/>
  <c r="K286" i="3"/>
  <c r="M278" i="3"/>
  <c r="K299" i="3"/>
  <c r="M291" i="3"/>
  <c r="M283" i="3"/>
  <c r="J283" i="3"/>
  <c r="L283" i="3"/>
  <c r="I283" i="3"/>
  <c r="K283" i="3"/>
  <c r="L275" i="3"/>
  <c r="I275" i="3"/>
  <c r="K275" i="3"/>
  <c r="M275" i="3"/>
  <c r="J275" i="3"/>
  <c r="M292" i="3"/>
  <c r="J284" i="3"/>
  <c r="I276" i="3"/>
  <c r="J432" i="3"/>
  <c r="I424" i="3"/>
  <c r="K416" i="3"/>
  <c r="M433" i="3"/>
  <c r="M425" i="3"/>
  <c r="L417" i="3"/>
  <c r="J438" i="3"/>
  <c r="K430" i="3"/>
  <c r="I422" i="3"/>
  <c r="J414" i="3"/>
  <c r="M439" i="3"/>
  <c r="I431" i="3"/>
  <c r="L423" i="3"/>
  <c r="M415" i="3"/>
  <c r="J374" i="3"/>
  <c r="I366" i="3"/>
  <c r="I358" i="3"/>
  <c r="H350" i="3"/>
  <c r="H342" i="3"/>
  <c r="H334" i="3"/>
  <c r="J379" i="3"/>
  <c r="L379" i="3"/>
  <c r="I379" i="3"/>
  <c r="K379" i="3"/>
  <c r="M379" i="3"/>
  <c r="K371" i="3"/>
  <c r="M371" i="3"/>
  <c r="J371" i="3"/>
  <c r="L371" i="3"/>
  <c r="I371" i="3"/>
  <c r="M363" i="3"/>
  <c r="J355" i="3"/>
  <c r="H347" i="3"/>
  <c r="H339" i="3"/>
  <c r="H331" i="3"/>
  <c r="H323" i="3"/>
  <c r="H315" i="3"/>
  <c r="H307" i="3"/>
  <c r="H328" i="3"/>
  <c r="H320" i="3"/>
  <c r="H312" i="3"/>
  <c r="H304" i="3"/>
  <c r="L376" i="3"/>
  <c r="L368" i="3"/>
  <c r="J360" i="3"/>
  <c r="H352" i="3"/>
  <c r="H344" i="3"/>
  <c r="H336" i="3"/>
  <c r="M381" i="3"/>
  <c r="I381" i="3"/>
  <c r="J373" i="3"/>
  <c r="K365" i="3"/>
  <c r="J365" i="3"/>
  <c r="I365" i="3"/>
  <c r="I357" i="3"/>
  <c r="H349" i="3"/>
  <c r="H341" i="3"/>
  <c r="H333" i="3"/>
  <c r="H325" i="3"/>
  <c r="H317" i="3"/>
  <c r="H309" i="3"/>
  <c r="H301" i="3"/>
  <c r="H326" i="3"/>
  <c r="H318" i="3"/>
  <c r="H310" i="3"/>
  <c r="H302" i="3"/>
  <c r="I486" i="3"/>
  <c r="M486" i="3"/>
  <c r="L478" i="3"/>
  <c r="H470" i="3"/>
  <c r="J485" i="3"/>
  <c r="I485" i="3"/>
  <c r="M485" i="3"/>
  <c r="M477" i="3"/>
  <c r="H469" i="3"/>
  <c r="H461" i="3"/>
  <c r="H453" i="3"/>
  <c r="H445" i="3"/>
  <c r="H464" i="3"/>
  <c r="H456" i="3"/>
  <c r="H448" i="3"/>
  <c r="H440" i="3"/>
  <c r="M484" i="3"/>
  <c r="L484" i="3"/>
  <c r="K484" i="3"/>
  <c r="M476" i="3"/>
  <c r="H468" i="3"/>
  <c r="L483" i="3"/>
  <c r="K483" i="3"/>
  <c r="M475" i="3"/>
  <c r="H467" i="3"/>
  <c r="H459" i="3"/>
  <c r="H451" i="3"/>
  <c r="H443" i="3"/>
  <c r="H462" i="3"/>
  <c r="H454" i="3"/>
  <c r="H446" i="3"/>
  <c r="H407" i="3"/>
  <c r="H406" i="3"/>
  <c r="H399" i="3"/>
  <c r="H391" i="3"/>
  <c r="H383" i="3"/>
  <c r="H394" i="3"/>
  <c r="H386" i="3"/>
  <c r="H405" i="3"/>
  <c r="H408" i="3"/>
  <c r="H400" i="3"/>
  <c r="H393" i="3"/>
  <c r="H385" i="3"/>
  <c r="H392" i="3"/>
  <c r="H384" i="3"/>
  <c r="L354" i="3" l="1"/>
  <c r="L475" i="3"/>
  <c r="I476" i="3"/>
  <c r="L477" i="3"/>
  <c r="K478" i="3"/>
  <c r="M478" i="3"/>
  <c r="M357" i="3"/>
  <c r="J357" i="3"/>
  <c r="M373" i="3"/>
  <c r="L360" i="3"/>
  <c r="J376" i="3"/>
  <c r="J363" i="3"/>
  <c r="I479" i="3"/>
  <c r="M480" i="3"/>
  <c r="M481" i="3"/>
  <c r="J482" i="3"/>
  <c r="K361" i="3"/>
  <c r="M367" i="3"/>
  <c r="K427" i="3"/>
  <c r="M418" i="3"/>
  <c r="M434" i="3"/>
  <c r="M295" i="3"/>
  <c r="L273" i="3"/>
  <c r="K289" i="3"/>
  <c r="I533" i="3"/>
  <c r="K533" i="3"/>
  <c r="L534" i="3"/>
  <c r="I534" i="3"/>
  <c r="L531" i="3"/>
  <c r="J531" i="3"/>
  <c r="K532" i="3"/>
  <c r="M532" i="3"/>
  <c r="M537" i="3"/>
  <c r="K538" i="3"/>
  <c r="L527" i="3"/>
  <c r="I475" i="3"/>
  <c r="J475" i="3"/>
  <c r="J476" i="3"/>
  <c r="K476" i="3"/>
  <c r="I477" i="3"/>
  <c r="J477" i="3"/>
  <c r="I478" i="3"/>
  <c r="K357" i="3"/>
  <c r="J369" i="3"/>
  <c r="J356" i="3"/>
  <c r="J372" i="3"/>
  <c r="I367" i="3"/>
  <c r="J367" i="3"/>
  <c r="K354" i="3"/>
  <c r="M354" i="3"/>
  <c r="K370" i="3"/>
  <c r="M370" i="3"/>
  <c r="M427" i="3"/>
  <c r="J418" i="3"/>
  <c r="L434" i="3"/>
  <c r="J295" i="3"/>
  <c r="K295" i="3"/>
  <c r="M273" i="3"/>
  <c r="I273" i="3"/>
  <c r="M289" i="3"/>
  <c r="I289" i="3"/>
  <c r="J533" i="3"/>
  <c r="J534" i="3"/>
  <c r="M531" i="3"/>
  <c r="I532" i="3"/>
  <c r="J527" i="3"/>
  <c r="L528" i="3"/>
  <c r="K535" i="3"/>
  <c r="M380" i="3"/>
  <c r="J377" i="3"/>
  <c r="I377" i="3"/>
  <c r="L364" i="3"/>
  <c r="K364" i="3"/>
  <c r="K362" i="3"/>
  <c r="J362" i="3"/>
  <c r="K378" i="3"/>
  <c r="L378" i="3"/>
  <c r="J421" i="3"/>
  <c r="I421" i="3"/>
  <c r="J437" i="3"/>
  <c r="I437" i="3"/>
  <c r="L420" i="3"/>
  <c r="K420" i="3"/>
  <c r="L436" i="3"/>
  <c r="K436" i="3"/>
  <c r="L280" i="3"/>
  <c r="K280" i="3"/>
  <c r="M296" i="3"/>
  <c r="J296" i="3"/>
  <c r="I282" i="3"/>
  <c r="M282" i="3"/>
  <c r="M479" i="3"/>
  <c r="L479" i="3"/>
  <c r="J480" i="3"/>
  <c r="I480" i="3"/>
  <c r="L481" i="3"/>
  <c r="K481" i="3"/>
  <c r="M482" i="3"/>
  <c r="L482" i="3"/>
  <c r="K482" i="3"/>
  <c r="J361" i="3"/>
  <c r="I361" i="3"/>
  <c r="M361" i="3"/>
  <c r="K434" i="3"/>
  <c r="J434" i="3"/>
  <c r="I527" i="3"/>
  <c r="M527" i="3"/>
  <c r="K528" i="3"/>
  <c r="J528" i="3"/>
  <c r="L373" i="3"/>
  <c r="K373" i="3"/>
  <c r="I360" i="3"/>
  <c r="M360" i="3"/>
  <c r="I376" i="3"/>
  <c r="M376" i="3"/>
  <c r="L363" i="3"/>
  <c r="K363" i="3"/>
  <c r="L366" i="3"/>
  <c r="K366" i="3"/>
  <c r="J366" i="3"/>
  <c r="L415" i="3"/>
  <c r="K415" i="3"/>
  <c r="J415" i="3"/>
  <c r="L431" i="3"/>
  <c r="K431" i="3"/>
  <c r="J431" i="3"/>
  <c r="I414" i="3"/>
  <c r="M414" i="3"/>
  <c r="L414" i="3"/>
  <c r="I430" i="3"/>
  <c r="M430" i="3"/>
  <c r="L430" i="3"/>
  <c r="K417" i="3"/>
  <c r="J417" i="3"/>
  <c r="I417" i="3"/>
  <c r="K433" i="3"/>
  <c r="J433" i="3"/>
  <c r="I433" i="3"/>
  <c r="M424" i="3"/>
  <c r="L424" i="3"/>
  <c r="K424" i="3"/>
  <c r="L276" i="3"/>
  <c r="K276" i="3"/>
  <c r="J276" i="3"/>
  <c r="L292" i="3"/>
  <c r="K292" i="3"/>
  <c r="J292" i="3"/>
  <c r="I299" i="3"/>
  <c r="M299" i="3"/>
  <c r="L299" i="3"/>
  <c r="J286" i="3"/>
  <c r="I286" i="3"/>
  <c r="M286" i="3"/>
  <c r="K277" i="3"/>
  <c r="J277" i="3"/>
  <c r="I277" i="3"/>
  <c r="K293" i="3"/>
  <c r="J293" i="3"/>
  <c r="I293" i="3"/>
  <c r="L537" i="3"/>
  <c r="K537" i="3"/>
  <c r="J537" i="3"/>
  <c r="I538" i="3"/>
  <c r="J538" i="3"/>
  <c r="L538" i="3"/>
  <c r="K429" i="3"/>
  <c r="I412" i="3"/>
  <c r="J413" i="3"/>
  <c r="L413" i="3"/>
  <c r="L412" i="3"/>
  <c r="M428" i="3"/>
  <c r="J272" i="3"/>
  <c r="L272" i="3"/>
  <c r="K413" i="3"/>
  <c r="J429" i="3"/>
  <c r="L429" i="3"/>
  <c r="M412" i="3"/>
  <c r="L428" i="3"/>
  <c r="I428" i="3"/>
  <c r="K272" i="3"/>
  <c r="J288" i="3"/>
  <c r="K288" i="3"/>
  <c r="L288" i="3"/>
  <c r="I274" i="3"/>
  <c r="I290" i="3"/>
  <c r="M274" i="3"/>
  <c r="J274" i="3"/>
  <c r="J290" i="3"/>
  <c r="I298" i="3"/>
  <c r="I535" i="3"/>
  <c r="K536" i="3"/>
  <c r="M263" i="3"/>
  <c r="M483" i="3"/>
  <c r="I483" i="3"/>
  <c r="I484" i="3"/>
  <c r="K485" i="3"/>
  <c r="J486" i="3"/>
  <c r="K486" i="3"/>
  <c r="L365" i="3"/>
  <c r="K368" i="3"/>
  <c r="I355" i="3"/>
  <c r="M377" i="3"/>
  <c r="J364" i="3"/>
  <c r="L377" i="3"/>
  <c r="K377" i="3"/>
  <c r="I364" i="3"/>
  <c r="M364" i="3"/>
  <c r="L380" i="3"/>
  <c r="K380" i="3"/>
  <c r="J380" i="3"/>
  <c r="I362" i="3"/>
  <c r="M362" i="3"/>
  <c r="I378" i="3"/>
  <c r="M378" i="3"/>
  <c r="M421" i="3"/>
  <c r="L421" i="3"/>
  <c r="M437" i="3"/>
  <c r="L437" i="3"/>
  <c r="J420" i="3"/>
  <c r="I420" i="3"/>
  <c r="J436" i="3"/>
  <c r="I436" i="3"/>
  <c r="J280" i="3"/>
  <c r="I280" i="3"/>
  <c r="K296" i="3"/>
  <c r="L296" i="3"/>
  <c r="L282" i="3"/>
  <c r="K282" i="3"/>
  <c r="M298" i="3"/>
  <c r="J298" i="3"/>
  <c r="J487" i="3"/>
  <c r="L487" i="3"/>
  <c r="I488" i="3"/>
  <c r="K488" i="3"/>
  <c r="M489" i="3"/>
  <c r="J489" i="3"/>
  <c r="L490" i="3"/>
  <c r="M490" i="3"/>
  <c r="J426" i="3"/>
  <c r="M426" i="3"/>
  <c r="K426" i="3"/>
  <c r="M535" i="3"/>
  <c r="L535" i="3"/>
  <c r="J536" i="3"/>
  <c r="I536" i="3"/>
  <c r="K381" i="3"/>
  <c r="J381" i="3"/>
  <c r="J368" i="3"/>
  <c r="I368" i="3"/>
  <c r="M355" i="3"/>
  <c r="L355" i="3"/>
  <c r="M358" i="3"/>
  <c r="L358" i="3"/>
  <c r="K358" i="3"/>
  <c r="M374" i="3"/>
  <c r="L374" i="3"/>
  <c r="K374" i="3"/>
  <c r="K423" i="3"/>
  <c r="J423" i="3"/>
  <c r="I423" i="3"/>
  <c r="K439" i="3"/>
  <c r="J439" i="3"/>
  <c r="I439" i="3"/>
  <c r="M422" i="3"/>
  <c r="L422" i="3"/>
  <c r="K422" i="3"/>
  <c r="M438" i="3"/>
  <c r="L438" i="3"/>
  <c r="K438" i="3"/>
  <c r="L425" i="3"/>
  <c r="K425" i="3"/>
  <c r="J425" i="3"/>
  <c r="I416" i="3"/>
  <c r="M416" i="3"/>
  <c r="L416" i="3"/>
  <c r="I432" i="3"/>
  <c r="M432" i="3"/>
  <c r="L432" i="3"/>
  <c r="M284" i="3"/>
  <c r="L284" i="3"/>
  <c r="K284" i="3"/>
  <c r="L291" i="3"/>
  <c r="K291" i="3"/>
  <c r="J291" i="3"/>
  <c r="K278" i="3"/>
  <c r="J278" i="3"/>
  <c r="I278" i="3"/>
  <c r="M294" i="3"/>
  <c r="L294" i="3"/>
  <c r="K294" i="3"/>
  <c r="J285" i="3"/>
  <c r="I285" i="3"/>
  <c r="M285" i="3"/>
  <c r="K547" i="3"/>
  <c r="M547" i="3"/>
  <c r="J547" i="3"/>
  <c r="L547" i="3"/>
  <c r="I547" i="3"/>
  <c r="M544" i="3"/>
  <c r="J544" i="3"/>
  <c r="L544" i="3"/>
  <c r="I544" i="3"/>
  <c r="K544" i="3"/>
  <c r="K541" i="3"/>
  <c r="M541" i="3"/>
  <c r="J541" i="3"/>
  <c r="L541" i="3"/>
  <c r="I541" i="3"/>
  <c r="L557" i="3"/>
  <c r="I557" i="3"/>
  <c r="K557" i="3"/>
  <c r="M557" i="3"/>
  <c r="J557" i="3"/>
  <c r="M554" i="3"/>
  <c r="K554" i="3"/>
  <c r="J554" i="3"/>
  <c r="L554" i="3"/>
  <c r="I554" i="3"/>
  <c r="L551" i="3"/>
  <c r="I551" i="3"/>
  <c r="K551" i="3"/>
  <c r="M551" i="3"/>
  <c r="J551" i="3"/>
  <c r="I548" i="3"/>
  <c r="K548" i="3"/>
  <c r="M548" i="3"/>
  <c r="J548" i="3"/>
  <c r="L548" i="3"/>
  <c r="F573" i="3"/>
  <c r="E573" i="3"/>
  <c r="L545" i="3"/>
  <c r="I545" i="3"/>
  <c r="D573" i="3"/>
  <c r="C573" i="3"/>
  <c r="G573" i="3"/>
  <c r="K545" i="3"/>
  <c r="M545" i="3"/>
  <c r="J545" i="3"/>
  <c r="I542" i="3"/>
  <c r="K542" i="3"/>
  <c r="M542" i="3"/>
  <c r="J542" i="3"/>
  <c r="L542" i="3"/>
  <c r="M269" i="3"/>
  <c r="L539" i="3"/>
  <c r="I539" i="3"/>
  <c r="K539" i="3"/>
  <c r="M539" i="3"/>
  <c r="J539" i="3"/>
  <c r="M555" i="3"/>
  <c r="J555" i="3"/>
  <c r="K555" i="3"/>
  <c r="I555" i="3"/>
  <c r="L555" i="3"/>
  <c r="I552" i="3"/>
  <c r="K552" i="3"/>
  <c r="M552" i="3"/>
  <c r="J552" i="3"/>
  <c r="L552" i="3"/>
  <c r="L549" i="3"/>
  <c r="I549" i="3"/>
  <c r="K549" i="3"/>
  <c r="M549" i="3"/>
  <c r="J549" i="3"/>
  <c r="I546" i="3"/>
  <c r="K546" i="3"/>
  <c r="M546" i="3"/>
  <c r="J546" i="3"/>
  <c r="L546" i="3"/>
  <c r="K543" i="3"/>
  <c r="M543" i="3"/>
  <c r="J543" i="3"/>
  <c r="L543" i="3"/>
  <c r="I543" i="3"/>
  <c r="M540" i="3"/>
  <c r="J540" i="3"/>
  <c r="L540" i="3"/>
  <c r="I540" i="3"/>
  <c r="K540" i="3"/>
  <c r="M556" i="3"/>
  <c r="K556" i="3"/>
  <c r="I556" i="3"/>
  <c r="J556" i="3"/>
  <c r="L556" i="3"/>
  <c r="K553" i="3"/>
  <c r="M553" i="3"/>
  <c r="J553" i="3"/>
  <c r="L553" i="3"/>
  <c r="I553" i="3"/>
  <c r="M550" i="3"/>
  <c r="J550" i="3"/>
  <c r="L550" i="3"/>
  <c r="I550" i="3"/>
  <c r="K550" i="3"/>
  <c r="M487" i="3"/>
  <c r="I487" i="3"/>
  <c r="M488" i="3"/>
  <c r="L489" i="3"/>
  <c r="J490" i="3"/>
  <c r="K490" i="3"/>
  <c r="L369" i="3"/>
  <c r="K356" i="3"/>
  <c r="L356" i="3"/>
  <c r="K372" i="3"/>
  <c r="L372" i="3"/>
  <c r="I354" i="3"/>
  <c r="I370" i="3"/>
  <c r="I426" i="3"/>
  <c r="M413" i="3"/>
  <c r="M429" i="3"/>
  <c r="J412" i="3"/>
  <c r="J428" i="3"/>
  <c r="M272" i="3"/>
  <c r="M288" i="3"/>
  <c r="K274" i="3"/>
  <c r="L290" i="3"/>
  <c r="F561" i="3"/>
  <c r="K263" i="3"/>
  <c r="J263" i="3"/>
  <c r="I263" i="3"/>
  <c r="K493" i="3"/>
  <c r="M493" i="3"/>
  <c r="J493" i="3"/>
  <c r="L493" i="3"/>
  <c r="I493" i="3"/>
  <c r="L509" i="3"/>
  <c r="I509" i="3"/>
  <c r="K509" i="3"/>
  <c r="M509" i="3"/>
  <c r="J509" i="3"/>
  <c r="L494" i="3"/>
  <c r="I494" i="3"/>
  <c r="K494" i="3"/>
  <c r="M494" i="3"/>
  <c r="J494" i="3"/>
  <c r="M510" i="3"/>
  <c r="J510" i="3"/>
  <c r="L510" i="3"/>
  <c r="I510" i="3"/>
  <c r="K510" i="3"/>
  <c r="J491" i="3"/>
  <c r="L491" i="3"/>
  <c r="I491" i="3"/>
  <c r="K491" i="3"/>
  <c r="M491" i="3"/>
  <c r="K507" i="3"/>
  <c r="M507" i="3"/>
  <c r="J507" i="3"/>
  <c r="L507" i="3"/>
  <c r="I507" i="3"/>
  <c r="M492" i="3"/>
  <c r="J492" i="3"/>
  <c r="L492" i="3"/>
  <c r="I492" i="3"/>
  <c r="K492" i="3"/>
  <c r="I508" i="3"/>
  <c r="K508" i="3"/>
  <c r="M508" i="3"/>
  <c r="J508" i="3"/>
  <c r="L508" i="3"/>
  <c r="D571" i="3"/>
  <c r="C571" i="3"/>
  <c r="G571" i="3"/>
  <c r="J497" i="3"/>
  <c r="L497" i="3"/>
  <c r="I497" i="3"/>
  <c r="F571" i="3"/>
  <c r="E571" i="3"/>
  <c r="K497" i="3"/>
  <c r="M497" i="3"/>
  <c r="K513" i="3"/>
  <c r="M513" i="3"/>
  <c r="J513" i="3"/>
  <c r="L513" i="3"/>
  <c r="I513" i="3"/>
  <c r="L498" i="3"/>
  <c r="I498" i="3"/>
  <c r="K498" i="3"/>
  <c r="M498" i="3"/>
  <c r="J498" i="3"/>
  <c r="M514" i="3"/>
  <c r="J514" i="3"/>
  <c r="L514" i="3"/>
  <c r="I514" i="3"/>
  <c r="K514" i="3"/>
  <c r="K495" i="3"/>
  <c r="M495" i="3"/>
  <c r="J495" i="3"/>
  <c r="L495" i="3"/>
  <c r="I495" i="3"/>
  <c r="L511" i="3"/>
  <c r="I511" i="3"/>
  <c r="K511" i="3"/>
  <c r="M511" i="3"/>
  <c r="J511" i="3"/>
  <c r="M496" i="3"/>
  <c r="J496" i="3"/>
  <c r="L496" i="3"/>
  <c r="I496" i="3"/>
  <c r="K496" i="3"/>
  <c r="I512" i="3"/>
  <c r="K512" i="3"/>
  <c r="M512" i="3"/>
  <c r="J512" i="3"/>
  <c r="L512" i="3"/>
  <c r="K269" i="3"/>
  <c r="K501" i="3"/>
  <c r="M501" i="3"/>
  <c r="L501" i="3"/>
  <c r="J501" i="3"/>
  <c r="I501" i="3"/>
  <c r="K517" i="3"/>
  <c r="M517" i="3"/>
  <c r="J517" i="3"/>
  <c r="L517" i="3"/>
  <c r="I517" i="3"/>
  <c r="I502" i="3"/>
  <c r="K502" i="3"/>
  <c r="M502" i="3"/>
  <c r="J502" i="3"/>
  <c r="L502" i="3"/>
  <c r="I518" i="3"/>
  <c r="K518" i="3"/>
  <c r="M518" i="3"/>
  <c r="J518" i="3"/>
  <c r="L518" i="3"/>
  <c r="K499" i="3"/>
  <c r="M499" i="3"/>
  <c r="J499" i="3"/>
  <c r="L499" i="3"/>
  <c r="I499" i="3"/>
  <c r="L515" i="3"/>
  <c r="I515" i="3"/>
  <c r="K515" i="3"/>
  <c r="M515" i="3"/>
  <c r="J515" i="3"/>
  <c r="M500" i="3"/>
  <c r="J500" i="3"/>
  <c r="L500" i="3"/>
  <c r="I500" i="3"/>
  <c r="K500" i="3"/>
  <c r="M516" i="3"/>
  <c r="J516" i="3"/>
  <c r="L516" i="3"/>
  <c r="I516" i="3"/>
  <c r="K516" i="3"/>
  <c r="J505" i="3"/>
  <c r="I505" i="3"/>
  <c r="K505" i="3"/>
  <c r="M505" i="3"/>
  <c r="L505" i="3"/>
  <c r="F572" i="3"/>
  <c r="G572" i="3"/>
  <c r="L521" i="3"/>
  <c r="I521" i="3"/>
  <c r="D572" i="3"/>
  <c r="E572" i="3"/>
  <c r="C572" i="3"/>
  <c r="K521" i="3"/>
  <c r="M521" i="3"/>
  <c r="J521" i="3"/>
  <c r="I506" i="3"/>
  <c r="K506" i="3"/>
  <c r="M506" i="3"/>
  <c r="J506" i="3"/>
  <c r="L506" i="3"/>
  <c r="I522" i="3"/>
  <c r="K522" i="3"/>
  <c r="M522" i="3"/>
  <c r="J522" i="3"/>
  <c r="L522" i="3"/>
  <c r="K503" i="3"/>
  <c r="M503" i="3"/>
  <c r="L503" i="3"/>
  <c r="J503" i="3"/>
  <c r="I503" i="3"/>
  <c r="K519" i="3"/>
  <c r="M519" i="3"/>
  <c r="J519" i="3"/>
  <c r="L519" i="3"/>
  <c r="I519" i="3"/>
  <c r="M504" i="3"/>
  <c r="J504" i="3"/>
  <c r="L504" i="3"/>
  <c r="I504" i="3"/>
  <c r="K504" i="3"/>
  <c r="M520" i="3"/>
  <c r="J520" i="3"/>
  <c r="L520" i="3"/>
  <c r="I520" i="3"/>
  <c r="K520" i="3"/>
  <c r="L269" i="3"/>
  <c r="D561" i="3"/>
  <c r="C561" i="3"/>
  <c r="I269" i="3"/>
  <c r="K270" i="3"/>
  <c r="M270" i="3"/>
  <c r="L270" i="3"/>
  <c r="J270" i="3"/>
  <c r="I270" i="3"/>
  <c r="M268" i="3"/>
  <c r="J268" i="3"/>
  <c r="L268" i="3"/>
  <c r="I268" i="3"/>
  <c r="K268" i="3"/>
  <c r="K266" i="3"/>
  <c r="M266" i="3"/>
  <c r="L266" i="3"/>
  <c r="I266" i="3"/>
  <c r="J266" i="3"/>
  <c r="L264" i="3"/>
  <c r="I264" i="3"/>
  <c r="K264" i="3"/>
  <c r="J264" i="3"/>
  <c r="M264" i="3"/>
  <c r="E561" i="3"/>
  <c r="G561" i="3"/>
  <c r="J265" i="3"/>
  <c r="L265" i="3"/>
  <c r="I265" i="3"/>
  <c r="M265" i="3"/>
  <c r="K265" i="3"/>
  <c r="M271" i="3"/>
  <c r="J271" i="3"/>
  <c r="I271" i="3"/>
  <c r="L271" i="3"/>
  <c r="K271" i="3"/>
  <c r="L267" i="3"/>
  <c r="I267" i="3"/>
  <c r="K267" i="3"/>
  <c r="M267" i="3"/>
  <c r="J267" i="3"/>
  <c r="F568" i="3"/>
  <c r="D566" i="3"/>
  <c r="D562" i="3"/>
  <c r="D570" i="3"/>
  <c r="F570" i="3"/>
  <c r="E570" i="3"/>
  <c r="G570" i="3"/>
  <c r="C570" i="3"/>
  <c r="D563" i="3"/>
  <c r="F563" i="3"/>
  <c r="C563" i="3"/>
  <c r="E563" i="3"/>
  <c r="G563" i="3"/>
  <c r="D565" i="3"/>
  <c r="F565" i="3"/>
  <c r="C565" i="3"/>
  <c r="E565" i="3"/>
  <c r="G565" i="3"/>
  <c r="C568" i="3"/>
  <c r="E568" i="3"/>
  <c r="D568" i="3"/>
  <c r="G566" i="3"/>
  <c r="F566" i="3"/>
  <c r="G562" i="3"/>
  <c r="F562" i="3"/>
  <c r="D567" i="3"/>
  <c r="F567" i="3"/>
  <c r="C567" i="3"/>
  <c r="E567" i="3"/>
  <c r="G567" i="3"/>
  <c r="D569" i="3"/>
  <c r="F569" i="3"/>
  <c r="C569" i="3"/>
  <c r="E569" i="3"/>
  <c r="G569" i="3"/>
  <c r="D564" i="3"/>
  <c r="F564" i="3"/>
  <c r="E564" i="3"/>
  <c r="G564" i="3"/>
  <c r="C564" i="3"/>
  <c r="G568" i="3"/>
  <c r="C566" i="3"/>
  <c r="E566" i="3"/>
  <c r="C562" i="3"/>
  <c r="E562" i="3"/>
  <c r="M408" i="3"/>
  <c r="L408" i="3"/>
  <c r="J408" i="3"/>
  <c r="I408" i="3"/>
  <c r="K408" i="3"/>
  <c r="K383" i="3"/>
  <c r="M383" i="3"/>
  <c r="J383" i="3"/>
  <c r="L383" i="3"/>
  <c r="I383" i="3"/>
  <c r="K407" i="3"/>
  <c r="M407" i="3"/>
  <c r="J407" i="3"/>
  <c r="L407" i="3"/>
  <c r="I407" i="3"/>
  <c r="L443" i="3"/>
  <c r="I443" i="3"/>
  <c r="K443" i="3"/>
  <c r="M443" i="3"/>
  <c r="J443" i="3"/>
  <c r="M468" i="3"/>
  <c r="J468" i="3"/>
  <c r="L468" i="3"/>
  <c r="I468" i="3"/>
  <c r="K468" i="3"/>
  <c r="I448" i="3"/>
  <c r="K448" i="3"/>
  <c r="M448" i="3"/>
  <c r="J448" i="3"/>
  <c r="L448" i="3"/>
  <c r="M464" i="3"/>
  <c r="J464" i="3"/>
  <c r="L464" i="3"/>
  <c r="I464" i="3"/>
  <c r="K464" i="3"/>
  <c r="K453" i="3"/>
  <c r="M453" i="3"/>
  <c r="J453" i="3"/>
  <c r="L453" i="3"/>
  <c r="I453" i="3"/>
  <c r="J469" i="3"/>
  <c r="L469" i="3"/>
  <c r="I469" i="3"/>
  <c r="K469" i="3"/>
  <c r="M469" i="3"/>
  <c r="K302" i="3"/>
  <c r="M302" i="3"/>
  <c r="L302" i="3"/>
  <c r="J302" i="3"/>
  <c r="I302" i="3"/>
  <c r="J318" i="3"/>
  <c r="L318" i="3"/>
  <c r="I318" i="3"/>
  <c r="K318" i="3"/>
  <c r="M318" i="3"/>
  <c r="M301" i="3"/>
  <c r="J301" i="3"/>
  <c r="L301" i="3"/>
  <c r="I301" i="3"/>
  <c r="K301" i="3"/>
  <c r="L317" i="3"/>
  <c r="I317" i="3"/>
  <c r="K317" i="3"/>
  <c r="M317" i="3"/>
  <c r="J317" i="3"/>
  <c r="M333" i="3"/>
  <c r="K333" i="3"/>
  <c r="L333" i="3"/>
  <c r="I333" i="3"/>
  <c r="J333" i="3"/>
  <c r="K349" i="3"/>
  <c r="M349" i="3"/>
  <c r="J349" i="3"/>
  <c r="L349" i="3"/>
  <c r="I349" i="3"/>
  <c r="L344" i="3"/>
  <c r="I344" i="3"/>
  <c r="K344" i="3"/>
  <c r="M344" i="3"/>
  <c r="J344" i="3"/>
  <c r="I312" i="3"/>
  <c r="K312" i="3"/>
  <c r="M312" i="3"/>
  <c r="J312" i="3"/>
  <c r="L312" i="3"/>
  <c r="J328" i="3"/>
  <c r="L328" i="3"/>
  <c r="M328" i="3"/>
  <c r="K328" i="3"/>
  <c r="I328" i="3"/>
  <c r="M315" i="3"/>
  <c r="J315" i="3"/>
  <c r="L315" i="3"/>
  <c r="I315" i="3"/>
  <c r="K315" i="3"/>
  <c r="M331" i="3"/>
  <c r="J331" i="3"/>
  <c r="L331" i="3"/>
  <c r="I331" i="3"/>
  <c r="K331" i="3"/>
  <c r="J347" i="3"/>
  <c r="L347" i="3"/>
  <c r="I347" i="3"/>
  <c r="K347" i="3"/>
  <c r="M347" i="3"/>
  <c r="M342" i="3"/>
  <c r="J342" i="3"/>
  <c r="L342" i="3"/>
  <c r="I342" i="3"/>
  <c r="K342" i="3"/>
  <c r="M388" i="3"/>
  <c r="J388" i="3"/>
  <c r="L388" i="3"/>
  <c r="I388" i="3"/>
  <c r="K388" i="3"/>
  <c r="J389" i="3"/>
  <c r="L389" i="3"/>
  <c r="I389" i="3"/>
  <c r="K389" i="3"/>
  <c r="M389" i="3"/>
  <c r="M404" i="3"/>
  <c r="L404" i="3"/>
  <c r="J404" i="3"/>
  <c r="I404" i="3"/>
  <c r="K404" i="3"/>
  <c r="L409" i="3"/>
  <c r="I409" i="3"/>
  <c r="K409" i="3"/>
  <c r="M409" i="3"/>
  <c r="J409" i="3"/>
  <c r="M390" i="3"/>
  <c r="J390" i="3"/>
  <c r="L390" i="3"/>
  <c r="I390" i="3"/>
  <c r="K390" i="3"/>
  <c r="K387" i="3"/>
  <c r="M387" i="3"/>
  <c r="J387" i="3"/>
  <c r="L387" i="3"/>
  <c r="I387" i="3"/>
  <c r="I402" i="3"/>
  <c r="K402" i="3"/>
  <c r="M402" i="3"/>
  <c r="L402" i="3"/>
  <c r="J402" i="3"/>
  <c r="K403" i="3"/>
  <c r="M403" i="3"/>
  <c r="J403" i="3"/>
  <c r="L403" i="3"/>
  <c r="I403" i="3"/>
  <c r="M442" i="3"/>
  <c r="J442" i="3"/>
  <c r="L442" i="3"/>
  <c r="I442" i="3"/>
  <c r="K442" i="3"/>
  <c r="L458" i="3"/>
  <c r="I458" i="3"/>
  <c r="K458" i="3"/>
  <c r="M458" i="3"/>
  <c r="J458" i="3"/>
  <c r="L447" i="3"/>
  <c r="I447" i="3"/>
  <c r="K447" i="3"/>
  <c r="M447" i="3"/>
  <c r="J447" i="3"/>
  <c r="K463" i="3"/>
  <c r="M463" i="3"/>
  <c r="J463" i="3"/>
  <c r="L463" i="3"/>
  <c r="I463" i="3"/>
  <c r="L472" i="3"/>
  <c r="I472" i="3"/>
  <c r="K472" i="3"/>
  <c r="M472" i="3"/>
  <c r="J472" i="3"/>
  <c r="M452" i="3"/>
  <c r="L452" i="3"/>
  <c r="J452" i="3"/>
  <c r="I452" i="3"/>
  <c r="K452" i="3"/>
  <c r="L441" i="3"/>
  <c r="I441" i="3"/>
  <c r="K441" i="3"/>
  <c r="M441" i="3"/>
  <c r="J441" i="3"/>
  <c r="L457" i="3"/>
  <c r="I457" i="3"/>
  <c r="K457" i="3"/>
  <c r="M457" i="3"/>
  <c r="J457" i="3"/>
  <c r="K473" i="3"/>
  <c r="M473" i="3"/>
  <c r="J473" i="3"/>
  <c r="L473" i="3"/>
  <c r="I473" i="3"/>
  <c r="I306" i="3"/>
  <c r="K306" i="3"/>
  <c r="M306" i="3"/>
  <c r="L306" i="3"/>
  <c r="J306" i="3"/>
  <c r="K322" i="3"/>
  <c r="L322" i="3"/>
  <c r="J322" i="3"/>
  <c r="M322" i="3"/>
  <c r="I322" i="3"/>
  <c r="K305" i="3"/>
  <c r="M305" i="3"/>
  <c r="J305" i="3"/>
  <c r="L305" i="3"/>
  <c r="I305" i="3"/>
  <c r="L321" i="3"/>
  <c r="I321" i="3"/>
  <c r="J321" i="3"/>
  <c r="M321" i="3"/>
  <c r="K321" i="3"/>
  <c r="M337" i="3"/>
  <c r="K337" i="3"/>
  <c r="L337" i="3"/>
  <c r="I337" i="3"/>
  <c r="J337" i="3"/>
  <c r="K353" i="3"/>
  <c r="M353" i="3"/>
  <c r="J353" i="3"/>
  <c r="L353" i="3"/>
  <c r="I353" i="3"/>
  <c r="J332" i="3"/>
  <c r="L332" i="3"/>
  <c r="M332" i="3"/>
  <c r="K332" i="3"/>
  <c r="I332" i="3"/>
  <c r="L348" i="3"/>
  <c r="I348" i="3"/>
  <c r="K348" i="3"/>
  <c r="M348" i="3"/>
  <c r="J348" i="3"/>
  <c r="J316" i="3"/>
  <c r="L316" i="3"/>
  <c r="I316" i="3"/>
  <c r="K316" i="3"/>
  <c r="M316" i="3"/>
  <c r="M303" i="3"/>
  <c r="J303" i="3"/>
  <c r="L303" i="3"/>
  <c r="I303" i="3"/>
  <c r="K303" i="3"/>
  <c r="L319" i="3"/>
  <c r="I319" i="3"/>
  <c r="K319" i="3"/>
  <c r="M319" i="3"/>
  <c r="J319" i="3"/>
  <c r="L335" i="3"/>
  <c r="I335" i="3"/>
  <c r="K335" i="3"/>
  <c r="M335" i="3"/>
  <c r="J335" i="3"/>
  <c r="K351" i="3"/>
  <c r="M351" i="3"/>
  <c r="J351" i="3"/>
  <c r="L351" i="3"/>
  <c r="I351" i="3"/>
  <c r="K338" i="3"/>
  <c r="L338" i="3"/>
  <c r="J338" i="3"/>
  <c r="M338" i="3"/>
  <c r="I338" i="3"/>
  <c r="L392" i="3"/>
  <c r="I392" i="3"/>
  <c r="K392" i="3"/>
  <c r="M392" i="3"/>
  <c r="J392" i="3"/>
  <c r="J393" i="3"/>
  <c r="L393" i="3"/>
  <c r="I393" i="3"/>
  <c r="K393" i="3"/>
  <c r="M393" i="3"/>
  <c r="L386" i="3"/>
  <c r="I386" i="3"/>
  <c r="K386" i="3"/>
  <c r="J386" i="3"/>
  <c r="M386" i="3"/>
  <c r="L399" i="3"/>
  <c r="I399" i="3"/>
  <c r="K399" i="3"/>
  <c r="M399" i="3"/>
  <c r="J399" i="3"/>
  <c r="M454" i="3"/>
  <c r="L454" i="3"/>
  <c r="J454" i="3"/>
  <c r="I454" i="3"/>
  <c r="K454" i="3"/>
  <c r="K459" i="3"/>
  <c r="M459" i="3"/>
  <c r="J459" i="3"/>
  <c r="L459" i="3"/>
  <c r="I459" i="3"/>
  <c r="M384" i="3"/>
  <c r="J384" i="3"/>
  <c r="L384" i="3"/>
  <c r="I384" i="3"/>
  <c r="K384" i="3"/>
  <c r="K385" i="3"/>
  <c r="M385" i="3"/>
  <c r="J385" i="3"/>
  <c r="L385" i="3"/>
  <c r="I385" i="3"/>
  <c r="I400" i="3"/>
  <c r="K400" i="3"/>
  <c r="M400" i="3"/>
  <c r="L400" i="3"/>
  <c r="J400" i="3"/>
  <c r="K405" i="3"/>
  <c r="M405" i="3"/>
  <c r="J405" i="3"/>
  <c r="L405" i="3"/>
  <c r="I405" i="3"/>
  <c r="M394" i="3"/>
  <c r="J394" i="3"/>
  <c r="I394" i="3"/>
  <c r="L394" i="3"/>
  <c r="K394" i="3"/>
  <c r="J391" i="3"/>
  <c r="L391" i="3"/>
  <c r="I391" i="3"/>
  <c r="K391" i="3"/>
  <c r="M391" i="3"/>
  <c r="M406" i="3"/>
  <c r="L406" i="3"/>
  <c r="J406" i="3"/>
  <c r="I406" i="3"/>
  <c r="K406" i="3"/>
  <c r="I446" i="3"/>
  <c r="K446" i="3"/>
  <c r="M446" i="3"/>
  <c r="J446" i="3"/>
  <c r="L446" i="3"/>
  <c r="M462" i="3"/>
  <c r="J462" i="3"/>
  <c r="L462" i="3"/>
  <c r="I462" i="3"/>
  <c r="K462" i="3"/>
  <c r="K451" i="3"/>
  <c r="M451" i="3"/>
  <c r="J451" i="3"/>
  <c r="L451" i="3"/>
  <c r="I451" i="3"/>
  <c r="J467" i="3"/>
  <c r="L467" i="3"/>
  <c r="I467" i="3"/>
  <c r="K467" i="3"/>
  <c r="M467" i="3"/>
  <c r="M440" i="3"/>
  <c r="J440" i="3"/>
  <c r="L440" i="3"/>
  <c r="I440" i="3"/>
  <c r="K440" i="3"/>
  <c r="M456" i="3"/>
  <c r="L456" i="3"/>
  <c r="J456" i="3"/>
  <c r="I456" i="3"/>
  <c r="K456" i="3"/>
  <c r="L445" i="3"/>
  <c r="I445" i="3"/>
  <c r="K445" i="3"/>
  <c r="M445" i="3"/>
  <c r="J445" i="3"/>
  <c r="K461" i="3"/>
  <c r="M461" i="3"/>
  <c r="J461" i="3"/>
  <c r="L461" i="3"/>
  <c r="I461" i="3"/>
  <c r="L470" i="3"/>
  <c r="I470" i="3"/>
  <c r="K470" i="3"/>
  <c r="M470" i="3"/>
  <c r="J470" i="3"/>
  <c r="I310" i="3"/>
  <c r="K310" i="3"/>
  <c r="M310" i="3"/>
  <c r="L310" i="3"/>
  <c r="J310" i="3"/>
  <c r="K326" i="3"/>
  <c r="L326" i="3"/>
  <c r="J326" i="3"/>
  <c r="M326" i="3"/>
  <c r="I326" i="3"/>
  <c r="L309" i="3"/>
  <c r="I309" i="3"/>
  <c r="K309" i="3"/>
  <c r="M309" i="3"/>
  <c r="J309" i="3"/>
  <c r="M325" i="3"/>
  <c r="K325" i="3"/>
  <c r="L325" i="3"/>
  <c r="I325" i="3"/>
  <c r="J325" i="3"/>
  <c r="L341" i="3"/>
  <c r="K341" i="3"/>
  <c r="I341" i="3"/>
  <c r="M341" i="3"/>
  <c r="J341" i="3"/>
  <c r="K336" i="3"/>
  <c r="I336" i="3"/>
  <c r="J336" i="3"/>
  <c r="L336" i="3"/>
  <c r="M336" i="3"/>
  <c r="M352" i="3"/>
  <c r="J352" i="3"/>
  <c r="L352" i="3"/>
  <c r="I352" i="3"/>
  <c r="K352" i="3"/>
  <c r="M304" i="3"/>
  <c r="L304" i="3"/>
  <c r="J304" i="3"/>
  <c r="I304" i="3"/>
  <c r="K304" i="3"/>
  <c r="J320" i="3"/>
  <c r="L320" i="3"/>
  <c r="I320" i="3"/>
  <c r="K320" i="3"/>
  <c r="M320" i="3"/>
  <c r="K307" i="3"/>
  <c r="M307" i="3"/>
  <c r="J307" i="3"/>
  <c r="L307" i="3"/>
  <c r="I307" i="3"/>
  <c r="L323" i="3"/>
  <c r="I323" i="3"/>
  <c r="K323" i="3"/>
  <c r="M323" i="3"/>
  <c r="J323" i="3"/>
  <c r="M339" i="3"/>
  <c r="J339" i="3"/>
  <c r="L339" i="3"/>
  <c r="I339" i="3"/>
  <c r="K339" i="3"/>
  <c r="J334" i="3"/>
  <c r="M334" i="3"/>
  <c r="I334" i="3"/>
  <c r="K334" i="3"/>
  <c r="L334" i="3"/>
  <c r="L350" i="3"/>
  <c r="I350" i="3"/>
  <c r="K350" i="3"/>
  <c r="M350" i="3"/>
  <c r="J350" i="3"/>
  <c r="L396" i="3"/>
  <c r="I396" i="3"/>
  <c r="K396" i="3"/>
  <c r="M396" i="3"/>
  <c r="J396" i="3"/>
  <c r="L397" i="3"/>
  <c r="I397" i="3"/>
  <c r="K397" i="3"/>
  <c r="M397" i="3"/>
  <c r="J397" i="3"/>
  <c r="K401" i="3"/>
  <c r="M401" i="3"/>
  <c r="J401" i="3"/>
  <c r="L401" i="3"/>
  <c r="I401" i="3"/>
  <c r="L382" i="3"/>
  <c r="I382" i="3"/>
  <c r="K382" i="3"/>
  <c r="M382" i="3"/>
  <c r="J382" i="3"/>
  <c r="M398" i="3"/>
  <c r="L398" i="3"/>
  <c r="J398" i="3"/>
  <c r="I398" i="3"/>
  <c r="K398" i="3"/>
  <c r="J395" i="3"/>
  <c r="L395" i="3"/>
  <c r="I395" i="3"/>
  <c r="K395" i="3"/>
  <c r="M395" i="3"/>
  <c r="M410" i="3"/>
  <c r="J410" i="3"/>
  <c r="L410" i="3"/>
  <c r="I410" i="3"/>
  <c r="K410" i="3"/>
  <c r="L411" i="3"/>
  <c r="I411" i="3"/>
  <c r="K411" i="3"/>
  <c r="M411" i="3"/>
  <c r="J411" i="3"/>
  <c r="I450" i="3"/>
  <c r="K450" i="3"/>
  <c r="M450" i="3"/>
  <c r="L450" i="3"/>
  <c r="J450" i="3"/>
  <c r="M466" i="3"/>
  <c r="J466" i="3"/>
  <c r="L466" i="3"/>
  <c r="I466" i="3"/>
  <c r="K466" i="3"/>
  <c r="K455" i="3"/>
  <c r="M455" i="3"/>
  <c r="J455" i="3"/>
  <c r="L455" i="3"/>
  <c r="I455" i="3"/>
  <c r="J471" i="3"/>
  <c r="L471" i="3"/>
  <c r="I471" i="3"/>
  <c r="K471" i="3"/>
  <c r="M471" i="3"/>
  <c r="I444" i="3"/>
  <c r="K444" i="3"/>
  <c r="M444" i="3"/>
  <c r="J444" i="3"/>
  <c r="L444" i="3"/>
  <c r="M460" i="3"/>
  <c r="J460" i="3"/>
  <c r="L460" i="3"/>
  <c r="I460" i="3"/>
  <c r="K460" i="3"/>
  <c r="K449" i="3"/>
  <c r="M449" i="3"/>
  <c r="J449" i="3"/>
  <c r="I449" i="3"/>
  <c r="L449" i="3"/>
  <c r="J465" i="3"/>
  <c r="L465" i="3"/>
  <c r="I465" i="3"/>
  <c r="K465" i="3"/>
  <c r="M465" i="3"/>
  <c r="L474" i="3"/>
  <c r="I474" i="3"/>
  <c r="K474" i="3"/>
  <c r="M474" i="3"/>
  <c r="J474" i="3"/>
  <c r="J314" i="3"/>
  <c r="L314" i="3"/>
  <c r="I314" i="3"/>
  <c r="K314" i="3"/>
  <c r="M314" i="3"/>
  <c r="J330" i="3"/>
  <c r="M330" i="3"/>
  <c r="I330" i="3"/>
  <c r="K330" i="3"/>
  <c r="L330" i="3"/>
  <c r="L313" i="3"/>
  <c r="I313" i="3"/>
  <c r="K313" i="3"/>
  <c r="M313" i="3"/>
  <c r="J313" i="3"/>
  <c r="M329" i="3"/>
  <c r="K329" i="3"/>
  <c r="L329" i="3"/>
  <c r="I329" i="3"/>
  <c r="J329" i="3"/>
  <c r="J345" i="3"/>
  <c r="L345" i="3"/>
  <c r="I345" i="3"/>
  <c r="K345" i="3"/>
  <c r="M345" i="3"/>
  <c r="K340" i="3"/>
  <c r="I340" i="3"/>
  <c r="J340" i="3"/>
  <c r="L340" i="3"/>
  <c r="M340" i="3"/>
  <c r="I308" i="3"/>
  <c r="K308" i="3"/>
  <c r="M308" i="3"/>
  <c r="L308" i="3"/>
  <c r="J308" i="3"/>
  <c r="K324" i="3"/>
  <c r="I324" i="3"/>
  <c r="J324" i="3"/>
  <c r="L324" i="3"/>
  <c r="M324" i="3"/>
  <c r="L311" i="3"/>
  <c r="I311" i="3"/>
  <c r="K311" i="3"/>
  <c r="M311" i="3"/>
  <c r="J311" i="3"/>
  <c r="M327" i="3"/>
  <c r="J327" i="3"/>
  <c r="L327" i="3"/>
  <c r="I327" i="3"/>
  <c r="K327" i="3"/>
  <c r="J343" i="3"/>
  <c r="L343" i="3"/>
  <c r="I343" i="3"/>
  <c r="K343" i="3"/>
  <c r="M343" i="3"/>
  <c r="L346" i="3"/>
  <c r="I346" i="3"/>
  <c r="K346" i="3"/>
  <c r="M346" i="3"/>
  <c r="J346" i="3"/>
  <c r="CG561" i="3" l="1"/>
  <c r="CF561" i="3"/>
  <c r="CI561" i="3"/>
  <c r="J563" i="3"/>
  <c r="B33" i="1" s="1"/>
  <c r="J564" i="3"/>
  <c r="B34" i="1" s="1"/>
  <c r="CE561" i="3"/>
  <c r="CF562" i="3"/>
  <c r="CF564" i="3"/>
  <c r="CH564" i="3"/>
  <c r="CG564" i="3"/>
  <c r="CI564" i="3"/>
  <c r="CE564" i="3"/>
  <c r="CF563" i="3"/>
  <c r="CH563" i="3"/>
  <c r="CE563" i="3"/>
  <c r="CG563" i="3"/>
  <c r="CI563" i="3"/>
  <c r="J565" i="3"/>
  <c r="B35" i="1" s="1"/>
  <c r="J561" i="3"/>
  <c r="J562" i="3"/>
  <c r="B32" i="1" s="1"/>
  <c r="CH561" i="3"/>
  <c r="CI562" i="3"/>
  <c r="CH562" i="3"/>
  <c r="CE562" i="3"/>
  <c r="CG562" i="3"/>
  <c r="CL561" i="3" l="1"/>
  <c r="CL562" i="3"/>
  <c r="G32" i="1" s="1"/>
  <c r="CL564" i="3"/>
  <c r="G34" i="1" s="1"/>
  <c r="CL565" i="3"/>
  <c r="G35" i="1" s="1"/>
  <c r="CL563" i="3"/>
  <c r="G33" i="1" s="1"/>
  <c r="B31" i="1"/>
  <c r="G31" i="1" l="1"/>
</calcChain>
</file>

<file path=xl/sharedStrings.xml><?xml version="1.0" encoding="utf-8"?>
<sst xmlns="http://schemas.openxmlformats.org/spreadsheetml/2006/main" count="675" uniqueCount="115">
  <si>
    <t>Blackberry</t>
  </si>
  <si>
    <t>Life stage</t>
  </si>
  <si>
    <t>Blueberry</t>
  </si>
  <si>
    <t>Cherry</t>
  </si>
  <si>
    <t>Grape</t>
  </si>
  <si>
    <t>Raspberry</t>
  </si>
  <si>
    <t>Strawberry</t>
  </si>
  <si>
    <t>Life Stage Probablity Distribution Calculator for SWD</t>
  </si>
  <si>
    <t>Eggs</t>
  </si>
  <si>
    <t>1st Instar</t>
  </si>
  <si>
    <t>2nd Instar</t>
  </si>
  <si>
    <t>3rd Instar</t>
  </si>
  <si>
    <t>Pupae</t>
  </si>
  <si>
    <t>Tot eggs</t>
  </si>
  <si>
    <t>Tot 1st</t>
  </si>
  <si>
    <t>Tot 2nd</t>
  </si>
  <si>
    <t>Tot 3rd</t>
  </si>
  <si>
    <t>Tot pupae</t>
  </si>
  <si>
    <t>Daily tot</t>
  </si>
  <si>
    <t>Adult counts</t>
  </si>
  <si>
    <t>Prob</t>
  </si>
  <si>
    <t>Total</t>
  </si>
  <si>
    <t>Grapes</t>
  </si>
  <si>
    <t>Peach</t>
  </si>
  <si>
    <t>Fruit</t>
  </si>
  <si>
    <t>1st</t>
  </si>
  <si>
    <t>2nd</t>
  </si>
  <si>
    <t>3rd</t>
  </si>
  <si>
    <t>LS Infest time (d)</t>
  </si>
  <si>
    <t>Imm Totals</t>
  </si>
  <si>
    <t>Adults</t>
  </si>
  <si>
    <t>Cum Adult Emerge</t>
  </si>
  <si>
    <t>Proportion unemerged</t>
  </si>
  <si>
    <t>Probability distributions on day…</t>
  </si>
  <si>
    <t>* Adults</t>
  </si>
  <si>
    <t>hours</t>
  </si>
  <si>
    <t>day(s)</t>
  </si>
  <si>
    <t>Maximum Age</t>
  </si>
  <si>
    <t>LSHT</t>
  </si>
  <si>
    <t>LSIT</t>
  </si>
  <si>
    <t>BlaEggs</t>
  </si>
  <si>
    <t>Bla1st</t>
  </si>
  <si>
    <t>Bla2nd</t>
  </si>
  <si>
    <t>Bla3rd</t>
  </si>
  <si>
    <t>BlaPupae</t>
  </si>
  <si>
    <t>BlaAdults</t>
  </si>
  <si>
    <t>BluEggs</t>
  </si>
  <si>
    <t>Blu1st</t>
  </si>
  <si>
    <t>Blu2nd</t>
  </si>
  <si>
    <t>Blu3rd</t>
  </si>
  <si>
    <t>BluPupae</t>
  </si>
  <si>
    <t>BluAdults</t>
  </si>
  <si>
    <t>CheEggs</t>
  </si>
  <si>
    <t>Che1st</t>
  </si>
  <si>
    <t>Che2nd</t>
  </si>
  <si>
    <t>Che3rd</t>
  </si>
  <si>
    <t>ChePupae</t>
  </si>
  <si>
    <t>CheAdults</t>
  </si>
  <si>
    <t>GraEggs</t>
  </si>
  <si>
    <t>Gra1st</t>
  </si>
  <si>
    <t>Gra2nd</t>
  </si>
  <si>
    <t>Gra3rd</t>
  </si>
  <si>
    <t>GraPupae</t>
  </si>
  <si>
    <t>GraAdults</t>
  </si>
  <si>
    <t>RasEggs</t>
  </si>
  <si>
    <t>Ras1st</t>
  </si>
  <si>
    <t>Ras2nd</t>
  </si>
  <si>
    <t>Ras3rd</t>
  </si>
  <si>
    <t>RasPupae</t>
  </si>
  <si>
    <t>RasAdults</t>
  </si>
  <si>
    <t>StrEggs</t>
  </si>
  <si>
    <t>Str1st</t>
  </si>
  <si>
    <t>Str2nd</t>
  </si>
  <si>
    <t>Str3rd</t>
  </si>
  <si>
    <t>StrPupae</t>
  </si>
  <si>
    <t>StrAdults</t>
  </si>
  <si>
    <t>n</t>
  </si>
  <si>
    <t>LS</t>
  </si>
  <si>
    <t>95% CI</t>
  </si>
  <si>
    <t>PeaEggs</t>
  </si>
  <si>
    <t>Pea1st</t>
  </si>
  <si>
    <t>Pea2nd</t>
  </si>
  <si>
    <t>Pea3rd</t>
  </si>
  <si>
    <t>PeaAdults</t>
  </si>
  <si>
    <t>PeaPupae</t>
  </si>
  <si>
    <t>Retroactive LS estimator</t>
  </si>
  <si>
    <t>eggs</t>
  </si>
  <si>
    <r>
      <t>A</t>
    </r>
    <r>
      <rPr>
        <vertAlign val="subscript"/>
        <sz val="11"/>
        <color theme="1"/>
        <rFont val="Calibri"/>
        <family val="2"/>
        <scheme val="minor"/>
      </rPr>
      <t>TAI</t>
    </r>
    <r>
      <rPr>
        <sz val="11"/>
        <color theme="1"/>
        <rFont val="Calibri"/>
        <family val="2"/>
        <scheme val="minor"/>
      </rPr>
      <t xml:space="preserve"> (h)</t>
    </r>
  </si>
  <si>
    <r>
      <t xml:space="preserve">1.96s </t>
    </r>
    <r>
      <rPr>
        <sz val="11"/>
        <color theme="1"/>
        <rFont val="Calibri"/>
        <family val="2"/>
      </rPr>
      <t xml:space="preserve">± </t>
    </r>
    <r>
      <rPr>
        <sz val="11"/>
        <color theme="1"/>
        <rFont val="Calibri"/>
        <family val="2"/>
        <scheme val="minor"/>
      </rPr>
      <t>A</t>
    </r>
    <r>
      <rPr>
        <vertAlign val="subscript"/>
        <sz val="11"/>
        <color theme="1"/>
        <rFont val="Calibri"/>
        <family val="2"/>
        <scheme val="minor"/>
      </rPr>
      <t>TAI</t>
    </r>
    <r>
      <rPr>
        <sz val="11"/>
        <color theme="1"/>
        <rFont val="Calibri"/>
        <family val="2"/>
        <scheme val="minor"/>
      </rPr>
      <t xml:space="preserve"> (h)</t>
    </r>
  </si>
  <si>
    <t>time (h)</t>
  </si>
  <si>
    <t>pupae</t>
  </si>
  <si>
    <t>time (d)</t>
  </si>
  <si>
    <t>total</t>
  </si>
  <si>
    <t>Prob egg</t>
  </si>
  <si>
    <t>Prob 1st</t>
  </si>
  <si>
    <t>Prob 2nd</t>
  </si>
  <si>
    <t>Prob 3rd</t>
  </si>
  <si>
    <t>Prob Pupae</t>
  </si>
  <si>
    <t>Observed adult emergence time (d)</t>
  </si>
  <si>
    <t>Change RLSIT and RLTT to equate to LSIT and LSHT</t>
  </si>
  <si>
    <t>Repeat for remaining berries…</t>
  </si>
  <si>
    <t>Infestation time (d)</t>
  </si>
  <si>
    <t>Time of treatment (= holding time) (d)</t>
  </si>
  <si>
    <t>Enter Infestation time (d) &gt;&gt;&gt;&gt;</t>
  </si>
  <si>
    <t>Enter holding time (d) &gt;&gt;&gt;&gt;</t>
  </si>
  <si>
    <t>Minimum Age</t>
  </si>
  <si>
    <t xml:space="preserve">The Developmental Timespan (DTS) Model </t>
  </si>
  <si>
    <t>± 95% CI</t>
  </si>
  <si>
    <t>Above table provides the likelihood of an specific life stage being present in each fruit at a specified time along with the associated 95% confidence intervals.</t>
  </si>
  <si>
    <t>Retrospective Life Stage Probability Distribution Calculator for SWD</t>
  </si>
  <si>
    <t>Above table provides the retrospective probabilities that an emerging adult was in a particular life stage at a specified time of treatment.</t>
  </si>
  <si>
    <t>Click here to begin DTS calculations</t>
  </si>
  <si>
    <t>dave.bellamy@ars.usda.gov</t>
  </si>
  <si>
    <t>In an effort to make the DTS calculator as useful as possible, Dr. Dave Bellamy would appreciate any feedback or comments relating to the DTS calculator.  Thank you.</t>
  </si>
  <si>
    <t>Enter time of adult emergence (d) &gt;&gt;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</si>
</sst>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2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vertAlign val="subscript"/>
      <sz val="11"/>
      <color theme="1"/>
      <name val="Calibri"/>
      <family val="2"/>
      <scheme val="minor"/>
    </font>
    <font>
      <sz val="11"/>
      <color theme="1"/>
      <name val="Calibri"/>
      <family val="2"/>
    </font>
    <font>
      <u/>
      <sz val="11"/>
      <color theme="10"/>
      <name val="Calibri"/>
      <family val="2"/>
      <scheme val="minor"/>
    </font>
    <font>
      <sz val="11"/>
      <color theme="1"/>
      <name val="Times New Roman"/>
      <family val="1"/>
    </font>
    <font>
      <b/>
      <sz val="20"/>
      <color theme="1"/>
      <name val="Times New Roman"/>
      <family val="1"/>
    </font>
    <font>
      <i/>
      <sz val="11"/>
      <color theme="1"/>
      <name val="Times New Roman"/>
      <family val="1"/>
    </font>
    <font>
      <b/>
      <sz val="11"/>
      <color theme="1"/>
      <name val="Times New Roman"/>
      <family val="1"/>
    </font>
    <font>
      <sz val="10"/>
      <color theme="1"/>
      <name val="Times New Roman"/>
      <family val="1"/>
    </font>
    <font>
      <sz val="11"/>
      <name val="Times New Roman"/>
      <family val="1"/>
    </font>
    <font>
      <b/>
      <sz val="14"/>
      <color theme="1"/>
      <name val="Times New Roman"/>
      <family val="1"/>
    </font>
    <font>
      <b/>
      <sz val="11"/>
      <name val="Times New Roman"/>
      <family val="1"/>
    </font>
    <font>
      <b/>
      <sz val="11"/>
      <color rgb="FFFF0000"/>
      <name val="Times New Roman"/>
      <family val="1"/>
    </font>
    <font>
      <b/>
      <sz val="10.5"/>
      <color theme="1"/>
      <name val="Times New Roman"/>
      <family val="1"/>
    </font>
    <font>
      <i/>
      <sz val="10.5"/>
      <color theme="1"/>
      <name val="Times New Roman"/>
      <family val="1"/>
    </font>
    <font>
      <sz val="10.5"/>
      <color theme="1"/>
      <name val="Times New Roman"/>
      <family val="1"/>
    </font>
    <font>
      <sz val="10.5"/>
      <name val="Times New Roman"/>
      <family val="1"/>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CCFF99"/>
        <bgColor indexed="64"/>
      </patternFill>
    </fill>
    <fill>
      <patternFill patternType="solid">
        <fgColor theme="0" tint="-0.14999847407452621"/>
        <bgColor indexed="64"/>
      </patternFill>
    </fill>
  </fills>
  <borders count="5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242">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xf>
    <xf numFmtId="0" fontId="0" fillId="0" borderId="3" xfId="0" applyBorder="1" applyAlignment="1">
      <alignment horizontal="center"/>
    </xf>
    <xf numFmtId="0" fontId="3" fillId="0" borderId="0" xfId="0" applyFont="1" applyFill="1" applyBorder="1"/>
    <xf numFmtId="0" fontId="3" fillId="0" borderId="3" xfId="0" applyFont="1" applyFill="1" applyBorder="1"/>
    <xf numFmtId="0" fontId="0" fillId="0" borderId="3" xfId="0" applyBorder="1"/>
    <xf numFmtId="0" fontId="0" fillId="0" borderId="8" xfId="0" applyBorder="1"/>
    <xf numFmtId="0" fontId="1" fillId="0" borderId="7" xfId="0" applyFont="1" applyBorder="1" applyAlignment="1">
      <alignment horizontal="center"/>
    </xf>
    <xf numFmtId="0" fontId="2" fillId="0" borderId="7" xfId="0" applyFont="1" applyFill="1" applyBorder="1"/>
    <xf numFmtId="0" fontId="1" fillId="0" borderId="0" xfId="0" applyFont="1"/>
    <xf numFmtId="0" fontId="1" fillId="0" borderId="4" xfId="0" applyFont="1" applyBorder="1" applyAlignment="1">
      <alignment horizontal="center"/>
    </xf>
    <xf numFmtId="0" fontId="0" fillId="0" borderId="0" xfId="0" applyBorder="1"/>
    <xf numFmtId="0" fontId="1" fillId="0" borderId="27" xfId="0" applyFont="1" applyBorder="1" applyAlignment="1">
      <alignment horizontal="center"/>
    </xf>
    <xf numFmtId="0" fontId="3" fillId="0" borderId="26" xfId="0" applyFont="1" applyFill="1" applyBorder="1"/>
    <xf numFmtId="0" fontId="3" fillId="0" borderId="8" xfId="0" applyFont="1" applyFill="1" applyBorder="1"/>
    <xf numFmtId="0" fontId="2" fillId="0" borderId="5" xfId="0" applyFont="1" applyFill="1" applyBorder="1"/>
    <xf numFmtId="0" fontId="0" fillId="0" borderId="26" xfId="0" applyBorder="1"/>
    <xf numFmtId="0" fontId="1" fillId="0" borderId="26" xfId="0" applyFont="1" applyBorder="1"/>
    <xf numFmtId="0" fontId="1" fillId="0" borderId="28" xfId="0" applyFont="1" applyBorder="1" applyAlignment="1">
      <alignment horizontal="center"/>
    </xf>
    <xf numFmtId="0" fontId="1" fillId="0" borderId="6" xfId="0" applyFont="1" applyBorder="1" applyAlignment="1">
      <alignment horizontal="center"/>
    </xf>
    <xf numFmtId="164" fontId="0" fillId="0" borderId="0" xfId="0" applyNumberFormat="1" applyAlignment="1">
      <alignment horizontal="center"/>
    </xf>
    <xf numFmtId="0" fontId="0" fillId="0" borderId="0" xfId="0" applyNumberFormat="1" applyAlignment="1">
      <alignment horizontal="right"/>
    </xf>
    <xf numFmtId="0" fontId="0" fillId="0" borderId="8" xfId="0" applyBorder="1" applyAlignment="1">
      <alignment horizontal="left"/>
    </xf>
    <xf numFmtId="0" fontId="0" fillId="0" borderId="3" xfId="0" applyNumberFormat="1" applyBorder="1" applyAlignment="1">
      <alignment horizontal="right"/>
    </xf>
    <xf numFmtId="0" fontId="0" fillId="0" borderId="5" xfId="0" applyFill="1" applyBorder="1"/>
    <xf numFmtId="0" fontId="0" fillId="0" borderId="7" xfId="0" applyBorder="1"/>
    <xf numFmtId="0" fontId="0" fillId="0" borderId="3" xfId="0" applyFill="1" applyBorder="1" applyAlignment="1">
      <alignment horizontal="center"/>
    </xf>
    <xf numFmtId="0" fontId="0" fillId="0" borderId="0" xfId="0" applyFill="1" applyBorder="1"/>
    <xf numFmtId="164" fontId="0" fillId="0" borderId="0" xfId="0" applyNumberFormat="1" applyBorder="1"/>
    <xf numFmtId="164" fontId="0" fillId="0" borderId="3" xfId="0" applyNumberFormat="1" applyBorder="1"/>
    <xf numFmtId="0" fontId="0" fillId="0" borderId="26" xfId="0" applyFill="1" applyBorder="1"/>
    <xf numFmtId="164" fontId="0" fillId="0" borderId="0" xfId="0" applyNumberFormat="1"/>
    <xf numFmtId="0" fontId="0" fillId="0" borderId="8" xfId="0" applyFill="1" applyBorder="1" applyAlignment="1">
      <alignment wrapText="1"/>
    </xf>
    <xf numFmtId="0" fontId="0" fillId="0" borderId="8" xfId="0" applyBorder="1" applyAlignment="1">
      <alignment horizontal="center" wrapText="1"/>
    </xf>
    <xf numFmtId="164" fontId="1" fillId="0" borderId="0" xfId="0" applyNumberFormat="1" applyFont="1" applyAlignment="1">
      <alignment horizontal="right"/>
    </xf>
    <xf numFmtId="0" fontId="1" fillId="0" borderId="8" xfId="0" applyFont="1" applyBorder="1"/>
    <xf numFmtId="164" fontId="1" fillId="0" borderId="30" xfId="0" applyNumberFormat="1" applyFont="1" applyBorder="1" applyAlignment="1">
      <alignment horizontal="right"/>
    </xf>
    <xf numFmtId="164" fontId="1" fillId="0" borderId="3" xfId="0" applyNumberFormat="1" applyFont="1" applyBorder="1" applyAlignment="1">
      <alignment horizontal="right"/>
    </xf>
    <xf numFmtId="0" fontId="1" fillId="0" borderId="5" xfId="0" applyFont="1" applyFill="1" applyBorder="1"/>
    <xf numFmtId="164" fontId="1" fillId="0" borderId="7" xfId="0" applyNumberFormat="1" applyFont="1" applyBorder="1"/>
    <xf numFmtId="164" fontId="4" fillId="0" borderId="0" xfId="0" applyNumberFormat="1" applyFont="1" applyAlignment="1">
      <alignment horizontal="right"/>
    </xf>
    <xf numFmtId="164" fontId="4" fillId="0" borderId="3" xfId="0" applyNumberFormat="1" applyFont="1" applyBorder="1" applyAlignment="1">
      <alignment horizontal="right"/>
    </xf>
    <xf numFmtId="164" fontId="4" fillId="0" borderId="7" xfId="0" applyNumberFormat="1" applyFont="1" applyBorder="1"/>
    <xf numFmtId="164" fontId="1" fillId="0" borderId="31" xfId="0" applyNumberFormat="1" applyFont="1" applyBorder="1" applyAlignment="1">
      <alignment horizontal="right"/>
    </xf>
    <xf numFmtId="0" fontId="3" fillId="0" borderId="0" xfId="0" applyFont="1"/>
    <xf numFmtId="0" fontId="3" fillId="0" borderId="3" xfId="0" applyFont="1" applyBorder="1"/>
    <xf numFmtId="0" fontId="2" fillId="0" borderId="0" xfId="0" applyFont="1"/>
    <xf numFmtId="164" fontId="2" fillId="0" borderId="0" xfId="0" applyNumberFormat="1" applyFont="1" applyAlignment="1">
      <alignment horizontal="right"/>
    </xf>
    <xf numFmtId="164" fontId="2" fillId="0" borderId="3" xfId="0" applyNumberFormat="1" applyFont="1" applyBorder="1" applyAlignment="1">
      <alignment horizontal="right"/>
    </xf>
    <xf numFmtId="164" fontId="2" fillId="0" borderId="7" xfId="0" applyNumberFormat="1" applyFont="1" applyBorder="1"/>
    <xf numFmtId="164" fontId="2" fillId="0" borderId="30" xfId="0" applyNumberFormat="1" applyFont="1" applyBorder="1" applyAlignment="1">
      <alignment horizontal="right"/>
    </xf>
    <xf numFmtId="0" fontId="1" fillId="0" borderId="3" xfId="0" applyFont="1" applyBorder="1"/>
    <xf numFmtId="164" fontId="1" fillId="0" borderId="3" xfId="0" applyNumberFormat="1" applyFont="1" applyBorder="1"/>
    <xf numFmtId="0" fontId="0" fillId="0" borderId="0" xfId="0" applyAlignment="1">
      <alignment horizontal="center"/>
    </xf>
    <xf numFmtId="0" fontId="2" fillId="0" borderId="4" xfId="0" applyFont="1" applyBorder="1" applyAlignment="1">
      <alignment horizontal="center"/>
    </xf>
    <xf numFmtId="0" fontId="0" fillId="0" borderId="33" xfId="0" applyBorder="1" applyAlignment="1">
      <alignment horizontal="center"/>
    </xf>
    <xf numFmtId="0" fontId="0" fillId="0" borderId="34" xfId="0" applyBorder="1"/>
    <xf numFmtId="0" fontId="0" fillId="0" borderId="35" xfId="0" applyBorder="1"/>
    <xf numFmtId="0" fontId="0" fillId="0" borderId="0" xfId="0" applyFill="1" applyBorder="1" applyAlignment="1">
      <alignment horizontal="center"/>
    </xf>
    <xf numFmtId="164" fontId="1" fillId="0" borderId="0" xfId="0" applyNumberFormat="1" applyFont="1" applyBorder="1" applyAlignment="1">
      <alignment horizontal="right"/>
    </xf>
    <xf numFmtId="164" fontId="1" fillId="0" borderId="0" xfId="0" applyNumberFormat="1" applyFont="1" applyBorder="1"/>
    <xf numFmtId="164" fontId="2" fillId="0" borderId="0" xfId="0" applyNumberFormat="1" applyFont="1" applyBorder="1" applyAlignment="1">
      <alignment horizontal="right"/>
    </xf>
    <xf numFmtId="164" fontId="2" fillId="0" borderId="0" xfId="0" applyNumberFormat="1" applyFont="1" applyBorder="1"/>
    <xf numFmtId="1" fontId="0" fillId="0" borderId="34" xfId="0" applyNumberFormat="1" applyBorder="1" applyAlignment="1">
      <alignment horizontal="center"/>
    </xf>
    <xf numFmtId="1" fontId="0" fillId="0" borderId="34" xfId="0" applyNumberFormat="1" applyFill="1" applyBorder="1" applyAlignment="1">
      <alignment horizontal="center"/>
    </xf>
    <xf numFmtId="1" fontId="0" fillId="0" borderId="35" xfId="0" applyNumberFormat="1" applyFill="1" applyBorder="1" applyAlignment="1">
      <alignment horizontal="center"/>
    </xf>
    <xf numFmtId="0" fontId="0" fillId="3" borderId="32" xfId="0"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3" borderId="31" xfId="0" applyFill="1" applyBorder="1" applyAlignment="1">
      <alignment horizontal="center"/>
    </xf>
    <xf numFmtId="0" fontId="0" fillId="3" borderId="5" xfId="0" applyFill="1" applyBorder="1" applyAlignment="1">
      <alignment horizontal="center"/>
    </xf>
    <xf numFmtId="0" fontId="0" fillId="0" borderId="33" xfId="0" applyBorder="1"/>
    <xf numFmtId="164" fontId="0" fillId="0" borderId="29" xfId="0" applyNumberFormat="1" applyBorder="1"/>
    <xf numFmtId="164" fontId="0" fillId="0" borderId="26" xfId="0" applyNumberFormat="1" applyBorder="1"/>
    <xf numFmtId="164" fontId="0" fillId="0" borderId="8" xfId="0" applyNumberFormat="1" applyBorder="1"/>
    <xf numFmtId="164" fontId="0" fillId="0" borderId="29" xfId="0" applyNumberFormat="1" applyBorder="1" applyAlignment="1">
      <alignment horizontal="center"/>
    </xf>
    <xf numFmtId="164" fontId="0" fillId="0" borderId="26" xfId="0" applyNumberFormat="1" applyBorder="1" applyAlignment="1">
      <alignment horizontal="center"/>
    </xf>
    <xf numFmtId="164" fontId="0" fillId="0" borderId="8" xfId="0" applyNumberFormat="1" applyBorder="1" applyAlignment="1">
      <alignment horizontal="center"/>
    </xf>
    <xf numFmtId="1" fontId="0" fillId="0" borderId="35" xfId="0" applyNumberFormat="1" applyBorder="1" applyAlignment="1">
      <alignment horizontal="center"/>
    </xf>
    <xf numFmtId="0" fontId="0" fillId="4" borderId="41" xfId="0" applyFill="1" applyBorder="1"/>
    <xf numFmtId="0" fontId="0" fillId="0" borderId="0" xfId="0" applyAlignment="1">
      <alignment horizontal="right"/>
    </xf>
    <xf numFmtId="0" fontId="1" fillId="0" borderId="0" xfId="0" applyFont="1" applyAlignment="1">
      <alignment horizontal="center"/>
    </xf>
    <xf numFmtId="0" fontId="0" fillId="5" borderId="43" xfId="0" applyFont="1" applyFill="1" applyBorder="1" applyAlignment="1">
      <alignment horizontal="center" vertical="center" wrapText="1"/>
    </xf>
    <xf numFmtId="0" fontId="0" fillId="5" borderId="44" xfId="0" applyFont="1" applyFill="1" applyBorder="1" applyAlignment="1">
      <alignment horizontal="center" vertical="center" wrapText="1"/>
    </xf>
    <xf numFmtId="166" fontId="0" fillId="0" borderId="45" xfId="0" applyNumberFormat="1" applyFont="1" applyFill="1" applyBorder="1" applyAlignment="1" applyProtection="1">
      <alignment horizontal="center"/>
      <protection locked="0"/>
    </xf>
    <xf numFmtId="166" fontId="0" fillId="0" borderId="46" xfId="0" applyNumberFormat="1" applyFont="1" applyFill="1" applyBorder="1" applyAlignment="1" applyProtection="1">
      <alignment horizontal="center"/>
      <protection locked="0"/>
    </xf>
    <xf numFmtId="166" fontId="0" fillId="0" borderId="42" xfId="0" applyNumberFormat="1" applyFont="1" applyFill="1" applyBorder="1" applyAlignment="1" applyProtection="1">
      <alignment horizontal="center"/>
      <protection locked="0"/>
    </xf>
    <xf numFmtId="166" fontId="0" fillId="0" borderId="26" xfId="0" applyNumberFormat="1" applyFont="1" applyFill="1" applyBorder="1" applyAlignment="1" applyProtection="1">
      <alignment horizontal="center"/>
      <protection locked="0"/>
    </xf>
    <xf numFmtId="166" fontId="0" fillId="0" borderId="30" xfId="0" applyNumberFormat="1" applyFont="1" applyFill="1" applyBorder="1" applyAlignment="1" applyProtection="1">
      <alignment horizontal="center"/>
      <protection locked="0"/>
    </xf>
    <xf numFmtId="166" fontId="0" fillId="0" borderId="8" xfId="0" applyNumberFormat="1" applyFont="1" applyFill="1" applyBorder="1" applyAlignment="1" applyProtection="1">
      <alignment horizontal="center"/>
      <protection locked="0"/>
    </xf>
    <xf numFmtId="0" fontId="3" fillId="0" borderId="3"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right"/>
    </xf>
    <xf numFmtId="2" fontId="3" fillId="0" borderId="0" xfId="0" applyNumberFormat="1" applyFont="1"/>
    <xf numFmtId="2" fontId="0" fillId="0" borderId="0" xfId="0" applyNumberFormat="1" applyAlignment="1">
      <alignment horizontal="center"/>
    </xf>
    <xf numFmtId="2" fontId="1" fillId="0" borderId="0" xfId="0" applyNumberFormat="1" applyFont="1"/>
    <xf numFmtId="0" fontId="3" fillId="0" borderId="3" xfId="0" applyFont="1" applyBorder="1" applyAlignment="1">
      <alignment horizontal="right"/>
    </xf>
    <xf numFmtId="2" fontId="3" fillId="0" borderId="3" xfId="0" applyNumberFormat="1" applyFont="1" applyBorder="1"/>
    <xf numFmtId="2" fontId="0" fillId="0" borderId="3" xfId="0" applyNumberFormat="1" applyBorder="1" applyAlignment="1">
      <alignment horizontal="center"/>
    </xf>
    <xf numFmtId="2" fontId="1" fillId="0" borderId="3" xfId="0" applyNumberFormat="1" applyFont="1" applyBorder="1"/>
    <xf numFmtId="0" fontId="1" fillId="0" borderId="0" xfId="0" applyFont="1" applyFill="1" applyBorder="1" applyAlignment="1">
      <alignment horizontal="left"/>
    </xf>
    <xf numFmtId="0" fontId="1" fillId="0" borderId="3" xfId="0" applyFont="1" applyBorder="1" applyAlignment="1">
      <alignment horizontal="center" wrapText="1"/>
    </xf>
    <xf numFmtId="0" fontId="0" fillId="0" borderId="0" xfId="0" applyFont="1" applyBorder="1" applyAlignment="1">
      <alignment horizontal="center"/>
    </xf>
    <xf numFmtId="2" fontId="3" fillId="0" borderId="0" xfId="0" applyNumberFormat="1" applyFont="1" applyAlignment="1">
      <alignment horizontal="center"/>
    </xf>
    <xf numFmtId="0" fontId="0" fillId="0" borderId="3" xfId="0" applyBorder="1" applyAlignment="1">
      <alignment horizontal="center" vertical="center" wrapText="1"/>
    </xf>
    <xf numFmtId="0" fontId="0" fillId="0" borderId="0" xfId="0" applyFill="1" applyBorder="1" applyAlignment="1">
      <alignment horizontal="center" vertical="center" wrapText="1"/>
    </xf>
    <xf numFmtId="2" fontId="0" fillId="0" borderId="0" xfId="0" applyNumberFormat="1"/>
    <xf numFmtId="0" fontId="4" fillId="0" borderId="0" xfId="0" applyFont="1" applyAlignment="1">
      <alignment horizontal="left"/>
    </xf>
    <xf numFmtId="0" fontId="8" fillId="0" borderId="0" xfId="0" applyFont="1"/>
    <xf numFmtId="0" fontId="9" fillId="0" borderId="0" xfId="0" applyFont="1" applyFill="1" applyAlignment="1"/>
    <xf numFmtId="0" fontId="13" fillId="0" borderId="6" xfId="0" applyFont="1" applyBorder="1"/>
    <xf numFmtId="0" fontId="13" fillId="0" borderId="0" xfId="0" applyFont="1"/>
    <xf numFmtId="0" fontId="15" fillId="0" borderId="0" xfId="0" applyFont="1"/>
    <xf numFmtId="0" fontId="11" fillId="0" borderId="0" xfId="0" applyFont="1" applyFill="1" applyBorder="1" applyAlignment="1">
      <alignment wrapText="1"/>
    </xf>
    <xf numFmtId="0" fontId="8" fillId="2" borderId="1" xfId="0" applyFont="1" applyFill="1" applyBorder="1" applyProtection="1">
      <protection locked="0"/>
    </xf>
    <xf numFmtId="0" fontId="8" fillId="2" borderId="2" xfId="0" applyFont="1" applyFill="1" applyBorder="1" applyProtection="1">
      <protection locked="0"/>
    </xf>
    <xf numFmtId="0" fontId="15" fillId="0" borderId="0" xfId="0" applyFont="1" applyBorder="1" applyAlignment="1">
      <alignment vertical="center"/>
    </xf>
    <xf numFmtId="0" fontId="8" fillId="0" borderId="0" xfId="0" applyFont="1" applyFill="1" applyBorder="1"/>
    <xf numFmtId="0" fontId="8" fillId="0" borderId="0" xfId="0" applyFont="1" applyBorder="1"/>
    <xf numFmtId="0" fontId="13" fillId="0" borderId="0" xfId="0" applyFont="1" applyFill="1" applyBorder="1"/>
    <xf numFmtId="0" fontId="13" fillId="0" borderId="0" xfId="0" applyFont="1" applyBorder="1"/>
    <xf numFmtId="0" fontId="11" fillId="0" borderId="0" xfId="0" applyFont="1" applyBorder="1" applyAlignment="1">
      <alignment vertical="center" wrapText="1"/>
    </xf>
    <xf numFmtId="0" fontId="11" fillId="0" borderId="11" xfId="0" applyFont="1" applyBorder="1" applyAlignment="1">
      <alignment horizontal="center"/>
    </xf>
    <xf numFmtId="0" fontId="10" fillId="0" borderId="21" xfId="0" applyFont="1" applyBorder="1"/>
    <xf numFmtId="0" fontId="10" fillId="0" borderId="22" xfId="0" applyFont="1" applyBorder="1"/>
    <xf numFmtId="0" fontId="13" fillId="0" borderId="0" xfId="0" applyFont="1" applyAlignment="1">
      <alignment horizontal="center"/>
    </xf>
    <xf numFmtId="0" fontId="11" fillId="0" borderId="0" xfId="0" applyFont="1" applyBorder="1" applyAlignment="1">
      <alignment vertical="center"/>
    </xf>
    <xf numFmtId="0" fontId="11" fillId="0" borderId="0" xfId="0" applyFont="1" applyBorder="1" applyAlignment="1"/>
    <xf numFmtId="0" fontId="8" fillId="2" borderId="6" xfId="0" applyFont="1" applyFill="1" applyBorder="1" applyProtection="1">
      <protection locked="0"/>
    </xf>
    <xf numFmtId="0" fontId="11" fillId="0" borderId="1" xfId="0" applyFont="1" applyBorder="1" applyAlignment="1">
      <alignment horizontal="center"/>
    </xf>
    <xf numFmtId="0" fontId="11" fillId="0" borderId="39" xfId="0" applyFont="1" applyBorder="1" applyAlignment="1">
      <alignment horizontal="center"/>
    </xf>
    <xf numFmtId="0" fontId="10" fillId="0" borderId="2" xfId="0" applyFont="1" applyBorder="1"/>
    <xf numFmtId="0" fontId="0" fillId="0" borderId="0" xfId="0" applyFill="1"/>
    <xf numFmtId="0" fontId="11" fillId="0" borderId="9" xfId="0" applyFont="1" applyBorder="1" applyAlignment="1">
      <alignment horizontal="center"/>
    </xf>
    <xf numFmtId="0" fontId="11" fillId="8" borderId="11" xfId="0" applyFont="1" applyFill="1" applyBorder="1" applyAlignment="1">
      <alignment horizontal="center"/>
    </xf>
    <xf numFmtId="0" fontId="11" fillId="8" borderId="9" xfId="0" applyFont="1" applyFill="1" applyBorder="1" applyAlignment="1">
      <alignment horizontal="center"/>
    </xf>
    <xf numFmtId="0" fontId="11" fillId="0" borderId="53" xfId="0" applyFont="1" applyFill="1" applyBorder="1" applyAlignment="1">
      <alignment wrapText="1"/>
    </xf>
    <xf numFmtId="0" fontId="11" fillId="0" borderId="36" xfId="0" applyFont="1" applyFill="1" applyBorder="1" applyAlignment="1">
      <alignment wrapText="1"/>
    </xf>
    <xf numFmtId="0" fontId="16" fillId="0" borderId="0" xfId="0" applyFont="1" applyBorder="1" applyAlignment="1">
      <alignment horizontal="left"/>
    </xf>
    <xf numFmtId="0" fontId="13" fillId="0" borderId="36" xfId="0" applyFont="1" applyBorder="1"/>
    <xf numFmtId="0" fontId="8" fillId="0" borderId="53" xfId="0" applyFont="1" applyBorder="1"/>
    <xf numFmtId="0" fontId="8" fillId="0" borderId="53" xfId="0" applyFont="1" applyBorder="1" applyAlignment="1">
      <alignment vertical="center"/>
    </xf>
    <xf numFmtId="0" fontId="13" fillId="0" borderId="53" xfId="0" applyFont="1" applyBorder="1" applyAlignment="1">
      <alignment vertical="center"/>
    </xf>
    <xf numFmtId="0" fontId="13" fillId="0" borderId="53" xfId="0" applyFont="1" applyBorder="1"/>
    <xf numFmtId="0" fontId="11" fillId="0" borderId="36" xfId="0" applyFont="1" applyBorder="1" applyAlignment="1">
      <alignment vertical="center" wrapText="1"/>
    </xf>
    <xf numFmtId="0" fontId="8" fillId="0" borderId="36" xfId="0" applyFont="1" applyBorder="1"/>
    <xf numFmtId="0" fontId="11" fillId="0" borderId="36" xfId="0" applyFont="1" applyBorder="1" applyAlignment="1">
      <alignment vertical="center"/>
    </xf>
    <xf numFmtId="0" fontId="8" fillId="0" borderId="53" xfId="0" applyFont="1" applyBorder="1" applyAlignment="1">
      <alignment horizontal="center"/>
    </xf>
    <xf numFmtId="0" fontId="8" fillId="0" borderId="0" xfId="0" applyFont="1" applyBorder="1" applyAlignment="1">
      <alignment horizontal="center"/>
    </xf>
    <xf numFmtId="0" fontId="8" fillId="0" borderId="36" xfId="0" applyFont="1" applyFill="1" applyBorder="1"/>
    <xf numFmtId="0" fontId="8" fillId="8" borderId="48" xfId="0" applyFont="1" applyFill="1" applyBorder="1"/>
    <xf numFmtId="164" fontId="8" fillId="8" borderId="49" xfId="0" applyNumberFormat="1" applyFont="1" applyFill="1" applyBorder="1" applyAlignment="1">
      <alignment horizontal="center"/>
    </xf>
    <xf numFmtId="164" fontId="8" fillId="8" borderId="50" xfId="0" applyNumberFormat="1" applyFont="1" applyFill="1" applyBorder="1" applyAlignment="1">
      <alignment horizontal="center"/>
    </xf>
    <xf numFmtId="0" fontId="8" fillId="0" borderId="0" xfId="0" applyFont="1" applyAlignment="1">
      <alignment vertical="center"/>
    </xf>
    <xf numFmtId="0" fontId="9" fillId="0" borderId="0" xfId="0" applyFont="1" applyFill="1" applyBorder="1" applyAlignment="1">
      <alignment horizontal="center"/>
    </xf>
    <xf numFmtId="0" fontId="8" fillId="0" borderId="0" xfId="0" applyFont="1" applyAlignment="1"/>
    <xf numFmtId="164" fontId="19" fillId="8" borderId="13" xfId="0" applyNumberFormat="1" applyFont="1" applyFill="1" applyBorder="1" applyAlignment="1">
      <alignment horizontal="center" vertical="center"/>
    </xf>
    <xf numFmtId="165" fontId="19" fillId="8" borderId="14" xfId="0" applyNumberFormat="1" applyFont="1" applyFill="1" applyBorder="1" applyAlignment="1">
      <alignment horizontal="center" vertical="center"/>
    </xf>
    <xf numFmtId="164" fontId="19" fillId="0" borderId="13" xfId="0" applyNumberFormat="1" applyFont="1" applyBorder="1" applyAlignment="1">
      <alignment horizontal="center" vertical="center"/>
    </xf>
    <xf numFmtId="165" fontId="19" fillId="0" borderId="14" xfId="0" applyNumberFormat="1" applyFont="1" applyBorder="1" applyAlignment="1">
      <alignment horizontal="center" vertical="center"/>
    </xf>
    <xf numFmtId="164" fontId="19" fillId="8" borderId="15" xfId="0" applyNumberFormat="1" applyFont="1" applyFill="1" applyBorder="1" applyAlignment="1">
      <alignment horizontal="center" vertical="center"/>
    </xf>
    <xf numFmtId="165" fontId="19" fillId="8" borderId="16" xfId="0" applyNumberFormat="1" applyFont="1" applyFill="1" applyBorder="1" applyAlignment="1">
      <alignment horizontal="center" vertical="center"/>
    </xf>
    <xf numFmtId="164" fontId="19" fillId="0" borderId="15" xfId="0" applyNumberFormat="1" applyFont="1" applyBorder="1" applyAlignment="1">
      <alignment horizontal="center" vertical="center"/>
    </xf>
    <xf numFmtId="165" fontId="19" fillId="0" borderId="16" xfId="0" applyNumberFormat="1" applyFont="1" applyBorder="1" applyAlignment="1">
      <alignment horizontal="center" vertical="center"/>
    </xf>
    <xf numFmtId="164" fontId="20" fillId="8" borderId="15" xfId="0" applyNumberFormat="1" applyFont="1" applyFill="1" applyBorder="1" applyAlignment="1">
      <alignment horizontal="center" vertical="center"/>
    </xf>
    <xf numFmtId="164" fontId="20" fillId="8" borderId="24" xfId="0" applyNumberFormat="1" applyFont="1" applyFill="1" applyBorder="1" applyAlignment="1">
      <alignment horizontal="center" vertical="center"/>
    </xf>
    <xf numFmtId="165" fontId="19" fillId="8" borderId="25" xfId="0" applyNumberFormat="1" applyFont="1" applyFill="1" applyBorder="1" applyAlignment="1">
      <alignment horizontal="center" vertical="center"/>
    </xf>
    <xf numFmtId="164" fontId="19" fillId="0" borderId="24" xfId="0" applyNumberFormat="1" applyFont="1" applyBorder="1" applyAlignment="1">
      <alignment horizontal="center" vertical="center"/>
    </xf>
    <xf numFmtId="165" fontId="19" fillId="0" borderId="25" xfId="0" applyNumberFormat="1" applyFont="1" applyBorder="1" applyAlignment="1">
      <alignment horizontal="center" vertical="center"/>
    </xf>
    <xf numFmtId="164" fontId="19" fillId="8" borderId="24" xfId="0" applyNumberFormat="1" applyFont="1" applyFill="1" applyBorder="1" applyAlignment="1">
      <alignment horizontal="center" vertical="center"/>
    </xf>
    <xf numFmtId="0" fontId="19" fillId="0" borderId="53" xfId="0" applyFont="1" applyBorder="1"/>
    <xf numFmtId="164" fontId="19" fillId="0" borderId="0" xfId="0" applyNumberFormat="1" applyFont="1" applyBorder="1" applyAlignment="1">
      <alignment horizontal="center"/>
    </xf>
    <xf numFmtId="164" fontId="19" fillId="0" borderId="36" xfId="0" applyNumberFormat="1" applyFont="1" applyBorder="1" applyAlignment="1">
      <alignment horizontal="center"/>
    </xf>
    <xf numFmtId="2" fontId="8" fillId="8" borderId="13" xfId="0" applyNumberFormat="1" applyFont="1" applyFill="1" applyBorder="1" applyAlignment="1">
      <alignment horizontal="center" vertical="center"/>
    </xf>
    <xf numFmtId="2" fontId="8" fillId="0" borderId="13" xfId="0" applyNumberFormat="1" applyFont="1" applyBorder="1" applyAlignment="1">
      <alignment horizontal="center" vertical="center"/>
    </xf>
    <xf numFmtId="2" fontId="8" fillId="0" borderId="21" xfId="0" applyNumberFormat="1" applyFont="1" applyBorder="1" applyAlignment="1">
      <alignment horizontal="center" vertical="center"/>
    </xf>
    <xf numFmtId="2" fontId="8" fillId="8" borderId="15" xfId="0" applyNumberFormat="1" applyFont="1" applyFill="1" applyBorder="1" applyAlignment="1">
      <alignment horizontal="center" vertical="center"/>
    </xf>
    <xf numFmtId="2" fontId="8" fillId="0" borderId="15" xfId="0" applyNumberFormat="1" applyFont="1" applyBorder="1" applyAlignment="1">
      <alignment horizontal="center" vertical="center"/>
    </xf>
    <xf numFmtId="2" fontId="8" fillId="0" borderId="22" xfId="0" applyNumberFormat="1" applyFont="1" applyBorder="1" applyAlignment="1">
      <alignment horizontal="center" vertical="center"/>
    </xf>
    <xf numFmtId="2" fontId="8" fillId="8" borderId="17" xfId="0" applyNumberFormat="1" applyFont="1" applyFill="1" applyBorder="1" applyAlignment="1">
      <alignment horizontal="center" vertical="center"/>
    </xf>
    <xf numFmtId="2" fontId="8" fillId="0" borderId="17" xfId="0" applyNumberFormat="1" applyFont="1" applyBorder="1" applyAlignment="1">
      <alignment horizontal="center" vertical="center"/>
    </xf>
    <xf numFmtId="2" fontId="8" fillId="0" borderId="2" xfId="0" applyNumberFormat="1" applyFont="1" applyBorder="1" applyAlignment="1">
      <alignment horizontal="center" vertical="center"/>
    </xf>
    <xf numFmtId="0" fontId="17" fillId="8" borderId="11" xfId="0" applyFont="1" applyFill="1" applyBorder="1" applyAlignment="1">
      <alignment horizontal="center" vertical="center"/>
    </xf>
    <xf numFmtId="0" fontId="17" fillId="8" borderId="12" xfId="0" applyFont="1" applyFill="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2" fillId="0" borderId="51" xfId="0" applyFont="1" applyBorder="1" applyAlignment="1">
      <alignment horizontal="left" vertical="center" wrapText="1"/>
    </xf>
    <xf numFmtId="0" fontId="12" fillId="0" borderId="47" xfId="0" applyFont="1" applyBorder="1" applyAlignment="1">
      <alignment horizontal="left" vertical="center" wrapText="1"/>
    </xf>
    <xf numFmtId="0" fontId="12" fillId="0" borderId="53" xfId="0" applyFont="1" applyBorder="1" applyAlignment="1">
      <alignment horizontal="left" vertical="center" wrapText="1"/>
    </xf>
    <xf numFmtId="0" fontId="12" fillId="0" borderId="0" xfId="0" applyFont="1" applyBorder="1" applyAlignment="1">
      <alignment horizontal="left" vertical="center" wrapText="1"/>
    </xf>
    <xf numFmtId="0" fontId="12" fillId="0" borderId="37" xfId="0" applyFont="1" applyBorder="1" applyAlignment="1">
      <alignment horizontal="left" vertical="center" wrapText="1"/>
    </xf>
    <xf numFmtId="0" fontId="12" fillId="0" borderId="4" xfId="0" applyFont="1" applyBorder="1" applyAlignment="1">
      <alignment horizontal="left" vertical="center" wrapText="1"/>
    </xf>
    <xf numFmtId="0" fontId="7" fillId="0" borderId="47" xfId="1" applyBorder="1" applyAlignment="1" applyProtection="1">
      <alignment horizontal="center" vertical="center"/>
      <protection locked="0"/>
    </xf>
    <xf numFmtId="0" fontId="7" fillId="0" borderId="52" xfId="1" applyBorder="1" applyAlignment="1" applyProtection="1">
      <alignment horizontal="center" vertical="center"/>
      <protection locked="0"/>
    </xf>
    <xf numFmtId="0" fontId="7" fillId="0" borderId="0" xfId="1" applyBorder="1" applyAlignment="1" applyProtection="1">
      <alignment horizontal="center" vertical="center"/>
      <protection locked="0"/>
    </xf>
    <xf numFmtId="0" fontId="7" fillId="0" borderId="36" xfId="1" applyBorder="1" applyAlignment="1" applyProtection="1">
      <alignment horizontal="center" vertical="center"/>
      <protection locked="0"/>
    </xf>
    <xf numFmtId="0" fontId="7" fillId="0" borderId="4" xfId="1" applyBorder="1" applyAlignment="1" applyProtection="1">
      <alignment horizontal="center" vertical="center"/>
      <protection locked="0"/>
    </xf>
    <xf numFmtId="0" fontId="7" fillId="0" borderId="38" xfId="1" applyBorder="1" applyAlignment="1" applyProtection="1">
      <alignment horizontal="center" vertical="center"/>
      <protection locked="0"/>
    </xf>
    <xf numFmtId="0" fontId="9" fillId="4" borderId="48" xfId="0" applyFont="1" applyFill="1" applyBorder="1" applyAlignment="1">
      <alignment horizontal="center"/>
    </xf>
    <xf numFmtId="0" fontId="9" fillId="4" borderId="49" xfId="0" applyFont="1" applyFill="1" applyBorder="1" applyAlignment="1">
      <alignment horizontal="center"/>
    </xf>
    <xf numFmtId="0" fontId="9" fillId="4" borderId="50" xfId="0" applyFont="1" applyFill="1" applyBorder="1" applyAlignment="1">
      <alignment horizontal="center"/>
    </xf>
    <xf numFmtId="0" fontId="7" fillId="7" borderId="51" xfId="1" applyFill="1" applyBorder="1" applyAlignment="1" applyProtection="1">
      <alignment horizontal="center" vertical="center"/>
      <protection locked="0"/>
    </xf>
    <xf numFmtId="0" fontId="7" fillId="7" borderId="47" xfId="1" applyFill="1" applyBorder="1" applyAlignment="1" applyProtection="1">
      <alignment horizontal="center" vertical="center"/>
      <protection locked="0"/>
    </xf>
    <xf numFmtId="0" fontId="7" fillId="7" borderId="52" xfId="1" applyFill="1" applyBorder="1" applyAlignment="1" applyProtection="1">
      <alignment horizontal="center" vertical="center"/>
      <protection locked="0"/>
    </xf>
    <xf numFmtId="0" fontId="7" fillId="7" borderId="37" xfId="1" applyFill="1" applyBorder="1" applyAlignment="1" applyProtection="1">
      <alignment horizontal="center" vertical="center"/>
      <protection locked="0"/>
    </xf>
    <xf numFmtId="0" fontId="7" fillId="7" borderId="4" xfId="1" applyFill="1" applyBorder="1" applyAlignment="1" applyProtection="1">
      <alignment horizontal="center" vertical="center"/>
      <protection locked="0"/>
    </xf>
    <xf numFmtId="0" fontId="7" fillId="7" borderId="38" xfId="1" applyFill="1" applyBorder="1" applyAlignment="1" applyProtection="1">
      <alignment horizontal="center" vertical="center"/>
      <protection locked="0"/>
    </xf>
    <xf numFmtId="0" fontId="8" fillId="0" borderId="37" xfId="0" applyFont="1" applyBorder="1" applyAlignment="1">
      <alignment horizontal="left"/>
    </xf>
    <xf numFmtId="0" fontId="8" fillId="0" borderId="4" xfId="0" applyFont="1" applyBorder="1" applyAlignment="1">
      <alignment horizontal="left"/>
    </xf>
    <xf numFmtId="0" fontId="8" fillId="0" borderId="38" xfId="0" applyFont="1" applyBorder="1" applyAlignment="1">
      <alignment horizontal="left"/>
    </xf>
    <xf numFmtId="0" fontId="14" fillId="0" borderId="48" xfId="0" applyFont="1" applyBorder="1" applyAlignment="1">
      <alignment horizontal="left"/>
    </xf>
    <xf numFmtId="0" fontId="14" fillId="0" borderId="49" xfId="0" applyFont="1" applyBorder="1" applyAlignment="1">
      <alignment horizontal="left"/>
    </xf>
    <xf numFmtId="0" fontId="14" fillId="0" borderId="50" xfId="0" applyFont="1" applyBorder="1" applyAlignment="1">
      <alignment horizontal="left"/>
    </xf>
    <xf numFmtId="0" fontId="11" fillId="6" borderId="53" xfId="0" applyFont="1" applyFill="1" applyBorder="1" applyAlignment="1">
      <alignment horizontal="left"/>
    </xf>
    <xf numFmtId="0" fontId="11" fillId="6" borderId="0" xfId="0" applyFont="1" applyFill="1" applyBorder="1" applyAlignment="1">
      <alignment horizontal="left"/>
    </xf>
    <xf numFmtId="0" fontId="11" fillId="6" borderId="36" xfId="0" applyFont="1" applyFill="1" applyBorder="1" applyAlignment="1">
      <alignment horizontal="left"/>
    </xf>
    <xf numFmtId="0" fontId="11" fillId="6" borderId="53" xfId="0" applyFont="1" applyFill="1" applyBorder="1" applyAlignment="1">
      <alignment horizontal="right"/>
    </xf>
    <xf numFmtId="0" fontId="11" fillId="6" borderId="0" xfId="0" applyFont="1" applyFill="1" applyBorder="1" applyAlignment="1">
      <alignment horizontal="right"/>
    </xf>
    <xf numFmtId="0" fontId="11" fillId="6" borderId="36" xfId="0" applyFont="1" applyFill="1" applyBorder="1" applyAlignment="1">
      <alignment horizontal="right"/>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8" fillId="0" borderId="53" xfId="0" applyFont="1" applyBorder="1" applyAlignment="1">
      <alignment horizontal="right"/>
    </xf>
    <xf numFmtId="0" fontId="8" fillId="0" borderId="0" xfId="0" applyFont="1" applyBorder="1" applyAlignment="1">
      <alignment horizontal="right"/>
    </xf>
    <xf numFmtId="0" fontId="8" fillId="0" borderId="53" xfId="0" applyFont="1" applyBorder="1" applyAlignment="1">
      <alignment horizontal="left"/>
    </xf>
    <xf numFmtId="0" fontId="8" fillId="0" borderId="0" xfId="0" applyFont="1" applyBorder="1" applyAlignment="1">
      <alignment horizontal="left"/>
    </xf>
    <xf numFmtId="0" fontId="8" fillId="0" borderId="36" xfId="0" applyFont="1" applyBorder="1" applyAlignment="1">
      <alignment horizontal="left"/>
    </xf>
    <xf numFmtId="0" fontId="9" fillId="8" borderId="51" xfId="0" applyFont="1" applyFill="1" applyBorder="1" applyAlignment="1">
      <alignment horizontal="center"/>
    </xf>
    <xf numFmtId="0" fontId="9" fillId="8" borderId="47" xfId="0" applyFont="1" applyFill="1" applyBorder="1" applyAlignment="1">
      <alignment horizontal="center"/>
    </xf>
    <xf numFmtId="0" fontId="9" fillId="8" borderId="52" xfId="0" applyFont="1" applyFill="1" applyBorder="1" applyAlignment="1">
      <alignment horizontal="center"/>
    </xf>
    <xf numFmtId="0" fontId="11" fillId="0" borderId="20" xfId="0" applyFont="1" applyBorder="1" applyAlignment="1">
      <alignment horizontal="center"/>
    </xf>
    <xf numFmtId="0" fontId="11" fillId="0" borderId="40" xfId="0" applyFont="1" applyBorder="1" applyAlignment="1">
      <alignment horizont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xf>
    <xf numFmtId="0" fontId="17" fillId="0" borderId="40"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FF99"/>
      <color rgb="FFE2FFC5"/>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xdr:colOff>
      <xdr:row>1</xdr:row>
      <xdr:rowOff>60960</xdr:rowOff>
    </xdr:from>
    <xdr:to>
      <xdr:col>13</xdr:col>
      <xdr:colOff>7620</xdr:colOff>
      <xdr:row>14</xdr:row>
      <xdr:rowOff>106680</xdr:rowOff>
    </xdr:to>
    <xdr:sp macro="" textlink="">
      <xdr:nvSpPr>
        <xdr:cNvPr id="2" name="TextBox 1"/>
        <xdr:cNvSpPr txBox="1"/>
      </xdr:nvSpPr>
      <xdr:spPr>
        <a:xfrm>
          <a:off x="15240" y="381000"/>
          <a:ext cx="7917180" cy="2324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1100">
              <a:latin typeface="Arial" panose="020B0604020202020204" pitchFamily="34" charset="0"/>
              <a:cs typeface="Arial" panose="020B0604020202020204" pitchFamily="34" charset="0"/>
            </a:rPr>
            <a:t>The chronological development of internally feeding insects on fresh fruit is rarely consistent and depends, to a large extent, on the quality of the host fruit.  Poorer quality fruit hosts tend to exaggerate developmental differences within a cohort with the effect being a broadening of the developmental stage(s) vs. chronological age(s).</a:t>
          </a:r>
        </a:p>
        <a:p>
          <a:pPr algn="l"/>
          <a:endParaRPr lang="en-US" sz="1100">
            <a:latin typeface="Arial" panose="020B0604020202020204" pitchFamily="34" charset="0"/>
            <a:cs typeface="Arial" panose="020B0604020202020204" pitchFamily="34" charset="0"/>
          </a:endParaRPr>
        </a:p>
        <a:p>
          <a:pPr algn="l"/>
          <a:r>
            <a:rPr lang="en-US" sz="1100">
              <a:latin typeface="Arial" panose="020B0604020202020204" pitchFamily="34" charset="0"/>
              <a:cs typeface="Arial" panose="020B0604020202020204" pitchFamily="34" charset="0"/>
            </a:rPr>
            <a:t>Developing postharvest control treatments against insect pests typically requires the most treatment-tolerant life stage to be identified and used as the target to establish protocols. Targeting and treating a specific life stage for externally feeding pests is relatively uncomplicated since they can be readily identified and isolated.  For internally developing pests, however, diagnosing the life stage present during treatment has been difficult and often assumed.  </a:t>
          </a:r>
        </a:p>
        <a:p>
          <a:pPr algn="l"/>
          <a:endParaRPr lang="en-US" sz="1100">
            <a:latin typeface="Arial" panose="020B0604020202020204" pitchFamily="34" charset="0"/>
            <a:cs typeface="Arial" panose="020B0604020202020204" pitchFamily="34" charset="0"/>
          </a:endParaRPr>
        </a:p>
        <a:p>
          <a:pPr algn="l"/>
          <a:r>
            <a:rPr lang="en-US" sz="1100">
              <a:latin typeface="Arial" panose="020B0604020202020204" pitchFamily="34" charset="0"/>
              <a:cs typeface="Arial" panose="020B0604020202020204" pitchFamily="34" charset="0"/>
            </a:rPr>
            <a:t>Here, a tool to calculate the probability distribution of life stages present at any given point in time from post hoc adult emergence is presented and applied to spotted wing drosophila (SWD), </a:t>
          </a:r>
          <a:r>
            <a:rPr lang="en-US" sz="1100" i="1">
              <a:latin typeface="Arial" panose="020B0604020202020204" pitchFamily="34" charset="0"/>
              <a:cs typeface="Arial" panose="020B0604020202020204" pitchFamily="34" charset="0"/>
            </a:rPr>
            <a:t>Drosophila suzukii </a:t>
          </a:r>
          <a:r>
            <a:rPr lang="en-US" sz="1100">
              <a:latin typeface="Arial" panose="020B0604020202020204" pitchFamily="34" charset="0"/>
              <a:cs typeface="Arial" panose="020B0604020202020204" pitchFamily="34" charset="0"/>
            </a:rPr>
            <a:t>(Diptera: Drosophilidae), developing on several types of commercially ready postharvest fruit (blackberries, blueberries, sweet cherries, grapes, raspberries, and strawberries). </a:t>
          </a:r>
        </a:p>
      </xdr:txBody>
    </xdr:sp>
    <xdr:clientData/>
  </xdr:twoCellAnchor>
  <xdr:twoCellAnchor>
    <xdr:from>
      <xdr:col>0</xdr:col>
      <xdr:colOff>7620</xdr:colOff>
      <xdr:row>15</xdr:row>
      <xdr:rowOff>7620</xdr:rowOff>
    </xdr:from>
    <xdr:to>
      <xdr:col>12</xdr:col>
      <xdr:colOff>601980</xdr:colOff>
      <xdr:row>21</xdr:row>
      <xdr:rowOff>38100</xdr:rowOff>
    </xdr:to>
    <xdr:sp macro="" textlink="">
      <xdr:nvSpPr>
        <xdr:cNvPr id="3" name="TextBox 2"/>
        <xdr:cNvSpPr txBox="1"/>
      </xdr:nvSpPr>
      <xdr:spPr>
        <a:xfrm>
          <a:off x="7620" y="2781300"/>
          <a:ext cx="7909560" cy="10820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1100" b="1" i="0" u="none" strike="noStrike">
              <a:solidFill>
                <a:schemeClr val="dk1"/>
              </a:solidFill>
              <a:effectLst/>
              <a:latin typeface="Arial" panose="020B0604020202020204" pitchFamily="34" charset="0"/>
              <a:ea typeface="+mn-ea"/>
              <a:cs typeface="Arial" panose="020B0604020202020204" pitchFamily="34" charset="0"/>
            </a:rPr>
            <a:t>Three key variables are used in the DTS calculator:</a:t>
          </a:r>
          <a:r>
            <a:rPr lang="en-US">
              <a:latin typeface="Arial" panose="020B0604020202020204" pitchFamily="34" charset="0"/>
              <a:cs typeface="Arial" panose="020B0604020202020204" pitchFamily="34" charset="0"/>
            </a:rPr>
            <a:t> </a:t>
          </a: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arenR"/>
          </a:pPr>
          <a:r>
            <a:rPr lang="en-US" sz="1100" b="0" i="0" u="none" strike="noStrike">
              <a:solidFill>
                <a:schemeClr val="dk1"/>
              </a:solidFill>
              <a:effectLst/>
              <a:latin typeface="Arial" panose="020B0604020202020204" pitchFamily="34" charset="0"/>
              <a:ea typeface="+mn-ea"/>
              <a:cs typeface="Arial" panose="020B0604020202020204" pitchFamily="34" charset="0"/>
            </a:rPr>
            <a:t>The duration of exposure to ovipositing SWD females (in days).</a:t>
          </a:r>
          <a:endParaRPr lang="en-US">
            <a:latin typeface="Arial" panose="020B0604020202020204" pitchFamily="34" charset="0"/>
            <a:cs typeface="Arial" panose="020B0604020202020204" pitchFamily="34" charset="0"/>
          </a:endParaRPr>
        </a:p>
        <a:p>
          <a:pPr marL="228600" indent="-228600">
            <a:buFont typeface="+mj-lt"/>
            <a:buAutoNum type="arabicParenR"/>
          </a:pPr>
          <a:r>
            <a:rPr lang="en-US" sz="1100" b="0" i="0" u="none" strike="noStrike">
              <a:solidFill>
                <a:schemeClr val="dk1"/>
              </a:solidFill>
              <a:effectLst/>
              <a:latin typeface="Arial" panose="020B0604020202020204" pitchFamily="34" charset="0"/>
              <a:ea typeface="+mn-ea"/>
              <a:cs typeface="Arial" panose="020B0604020202020204" pitchFamily="34" charset="0"/>
            </a:rPr>
            <a:t>The duration of incubation (in days).  This is the time the commodity is held without the presence of ovipositing SWD.</a:t>
          </a:r>
        </a:p>
        <a:p>
          <a:pPr marL="228600" indent="-228600">
            <a:buFont typeface="+mj-lt"/>
            <a:buAutoNum type="arabicParenR"/>
          </a:pPr>
          <a:r>
            <a:rPr lang="en-US" sz="1100" b="0" i="0" u="none" strike="noStrike">
              <a:solidFill>
                <a:schemeClr val="dk1"/>
              </a:solidFill>
              <a:effectLst/>
              <a:latin typeface="Arial" panose="020B0604020202020204" pitchFamily="34" charset="0"/>
              <a:ea typeface="+mn-ea"/>
              <a:cs typeface="Arial" panose="020B0604020202020204" pitchFamily="34" charset="0"/>
            </a:rPr>
            <a:t>The age (in days) of an emerging adult SWD taken from the onset of the infestation.</a:t>
          </a:r>
          <a:r>
            <a:rPr lang="en-US">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0</xdr:colOff>
      <xdr:row>22</xdr:row>
      <xdr:rowOff>0</xdr:rowOff>
    </xdr:from>
    <xdr:to>
      <xdr:col>12</xdr:col>
      <xdr:colOff>601980</xdr:colOff>
      <xdr:row>30</xdr:row>
      <xdr:rowOff>167640</xdr:rowOff>
    </xdr:to>
    <xdr:sp macro="" textlink="">
      <xdr:nvSpPr>
        <xdr:cNvPr id="4" name="TextBox 3"/>
        <xdr:cNvSpPr txBox="1"/>
      </xdr:nvSpPr>
      <xdr:spPr>
        <a:xfrm>
          <a:off x="0" y="4000500"/>
          <a:ext cx="7917180" cy="15697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en-US" sz="1100" b="1" i="0" u="none" strike="noStrike">
              <a:solidFill>
                <a:schemeClr val="dk1"/>
              </a:solidFill>
              <a:effectLst/>
              <a:latin typeface="Arial" panose="020B0604020202020204" pitchFamily="34" charset="0"/>
              <a:ea typeface="+mn-ea"/>
              <a:cs typeface="Arial" panose="020B0604020202020204" pitchFamily="34" charset="0"/>
            </a:rPr>
            <a:t>The DTS calculator is based on:</a:t>
          </a:r>
          <a:r>
            <a:rPr lang="en-US">
              <a:latin typeface="Arial" panose="020B0604020202020204" pitchFamily="34" charset="0"/>
              <a:cs typeface="Arial" panose="020B0604020202020204" pitchFamily="34" charset="0"/>
            </a:rPr>
            <a:t> </a:t>
          </a: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r>
            <a:rPr lang="en-US" sz="1100" b="0" i="0" u="none" strike="noStrike">
              <a:solidFill>
                <a:schemeClr val="dk1"/>
              </a:solidFill>
              <a:effectLst/>
              <a:latin typeface="Arial" panose="020B0604020202020204" pitchFamily="34" charset="0"/>
              <a:ea typeface="+mn-ea"/>
              <a:cs typeface="Arial" panose="020B0604020202020204" pitchFamily="34" charset="0"/>
            </a:rPr>
            <a:t>1) Bellamy DE &amp; Walse SS (2013) Quantifying host-specific time spans of development for internally feeding insects: life stage distributions versus age.  Journal of Economic Entomology (</a:t>
          </a:r>
          <a:r>
            <a:rPr lang="en-US" sz="1100" b="0" i="1" u="none" strike="noStrike">
              <a:solidFill>
                <a:schemeClr val="dk1"/>
              </a:solidFill>
              <a:effectLst/>
              <a:latin typeface="Arial" panose="020B0604020202020204" pitchFamily="34" charset="0"/>
              <a:ea typeface="+mn-ea"/>
              <a:cs typeface="Arial" panose="020B0604020202020204" pitchFamily="34" charset="0"/>
            </a:rPr>
            <a:t>Submitted</a:t>
          </a:r>
          <a:r>
            <a:rPr lang="en-US" sz="1100" b="0" i="0" u="none" strike="noStrike">
              <a:solidFill>
                <a:schemeClr val="dk1"/>
              </a:solidFill>
              <a:effectLst/>
              <a:latin typeface="Arial" panose="020B0604020202020204" pitchFamily="34" charset="0"/>
              <a:ea typeface="+mn-ea"/>
              <a:cs typeface="Arial" panose="020B0604020202020204" pitchFamily="34" charset="0"/>
            </a:rPr>
            <a:t>).</a:t>
          </a:r>
          <a:r>
            <a:rPr lang="en-US">
              <a:latin typeface="Arial" panose="020B0604020202020204" pitchFamily="34" charset="0"/>
              <a:cs typeface="Arial" panose="020B0604020202020204" pitchFamily="34" charset="0"/>
            </a:rPr>
            <a:t> </a:t>
          </a: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pPr algn="l"/>
          <a:r>
            <a:rPr lang="en-US" sz="1100" b="0" i="0" u="none" strike="noStrike">
              <a:solidFill>
                <a:schemeClr val="dk1"/>
              </a:solidFill>
              <a:effectLst/>
              <a:latin typeface="Arial" panose="020B0604020202020204" pitchFamily="34" charset="0"/>
              <a:ea typeface="+mn-ea"/>
              <a:cs typeface="Arial" panose="020B0604020202020204" pitchFamily="34" charset="0"/>
            </a:rPr>
            <a:t>2) Bellamy DE &amp; Walse SS (2013) The application of the Developmental Time Span Model to spotted wing drosophila, </a:t>
          </a:r>
          <a:r>
            <a:rPr lang="en-US" sz="1100" b="0" i="1" u="none" strike="noStrike">
              <a:solidFill>
                <a:schemeClr val="dk1"/>
              </a:solidFill>
              <a:effectLst/>
              <a:latin typeface="Arial" panose="020B0604020202020204" pitchFamily="34" charset="0"/>
              <a:ea typeface="+mn-ea"/>
              <a:cs typeface="Arial" panose="020B0604020202020204" pitchFamily="34" charset="0"/>
            </a:rPr>
            <a:t>Drosophila suzukii</a:t>
          </a:r>
          <a:r>
            <a:rPr lang="en-US" sz="1100" b="0" i="0" u="none" strike="noStrike">
              <a:solidFill>
                <a:schemeClr val="dk1"/>
              </a:solidFill>
              <a:effectLst/>
              <a:latin typeface="Arial" panose="020B0604020202020204" pitchFamily="34" charset="0"/>
              <a:ea typeface="+mn-ea"/>
              <a:cs typeface="Arial" panose="020B0604020202020204" pitchFamily="34" charset="0"/>
            </a:rPr>
            <a:t>, on fresh fruit and its application in postharvest treatment scenarios.  Journal of Economic Entomology (</a:t>
          </a:r>
          <a:r>
            <a:rPr lang="en-US" sz="1100" b="0" i="1" u="none" strike="noStrike">
              <a:solidFill>
                <a:schemeClr val="dk1"/>
              </a:solidFill>
              <a:effectLst/>
              <a:latin typeface="Arial" panose="020B0604020202020204" pitchFamily="34" charset="0"/>
              <a:ea typeface="+mn-ea"/>
              <a:cs typeface="Arial" panose="020B0604020202020204" pitchFamily="34" charset="0"/>
            </a:rPr>
            <a:t>Submitted</a:t>
          </a:r>
          <a:r>
            <a:rPr lang="en-US" sz="1100" b="0" i="0" u="none" strike="noStrike">
              <a:solidFill>
                <a:schemeClr val="dk1"/>
              </a:solidFill>
              <a:effectLst/>
              <a:latin typeface="Arial" panose="020B0604020202020204" pitchFamily="34" charset="0"/>
              <a:ea typeface="+mn-ea"/>
              <a:cs typeface="Arial" panose="020B0604020202020204" pitchFamily="34" charset="0"/>
            </a:rPr>
            <a:t>).</a:t>
          </a:r>
          <a:r>
            <a:rPr lang="en-US">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655320</xdr:colOff>
      <xdr:row>2</xdr:row>
      <xdr:rowOff>7620</xdr:rowOff>
    </xdr:from>
    <xdr:to>
      <xdr:col>13</xdr:col>
      <xdr:colOff>0</xdr:colOff>
      <xdr:row>9</xdr:row>
      <xdr:rowOff>144780</xdr:rowOff>
    </xdr:to>
    <xdr:sp macro="" textlink="">
      <xdr:nvSpPr>
        <xdr:cNvPr id="2" name="TextBox 1"/>
        <xdr:cNvSpPr txBox="1"/>
      </xdr:nvSpPr>
      <xdr:spPr>
        <a:xfrm>
          <a:off x="4229100" y="556260"/>
          <a:ext cx="4770120" cy="1447800"/>
        </a:xfrm>
        <a:prstGeom prst="rect">
          <a:avLst/>
        </a:prstGeom>
        <a:ln/>
        <a:effectLst>
          <a:innerShdw blurRad="63500" dist="50800" dir="8100000">
            <a:prstClr val="black">
              <a:alpha val="50000"/>
            </a:prstClr>
          </a:innerShdw>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ctr"/>
          <a:r>
            <a:rPr lang="en-US" sz="1200" b="1" i="0" u="none" strike="noStrike">
              <a:solidFill>
                <a:srgbClr val="000000"/>
              </a:solidFill>
              <a:effectLst/>
              <a:latin typeface="Arial" panose="020B0604020202020204" pitchFamily="34" charset="0"/>
              <a:cs typeface="Arial" panose="020B0604020202020204" pitchFamily="34" charset="0"/>
            </a:rPr>
            <a:t>Directions</a:t>
          </a:r>
          <a:r>
            <a:rPr lang="en-US" sz="1100">
              <a:latin typeface="Arial" panose="020B0604020202020204" pitchFamily="34" charset="0"/>
              <a:cs typeface="Arial" panose="020B0604020202020204" pitchFamily="34" charset="0"/>
            </a:rPr>
            <a:t> </a:t>
          </a:r>
          <a:endParaRPr lang="en-US" sz="1050" b="1" i="0" u="none" strike="noStrike">
            <a:solidFill>
              <a:schemeClr val="dk1"/>
            </a:solidFill>
            <a:effectLst/>
            <a:latin typeface="Arial" panose="020B0604020202020204" pitchFamily="34" charset="0"/>
            <a:ea typeface="+mn-ea"/>
            <a:cs typeface="Arial" panose="020B0604020202020204" pitchFamily="34" charset="0"/>
          </a:endParaRPr>
        </a:p>
        <a:p>
          <a:pPr marL="228600" indent="-228600">
            <a:buFont typeface="+mj-lt"/>
            <a:buAutoNum type="arabicPeriod"/>
          </a:pPr>
          <a:r>
            <a:rPr lang="en-US" sz="1100" b="0" i="0" u="none" strike="noStrike">
              <a:solidFill>
                <a:schemeClr val="dk1"/>
              </a:solidFill>
              <a:effectLst/>
              <a:latin typeface="Arial" panose="020B0604020202020204" pitchFamily="34" charset="0"/>
              <a:ea typeface="+mn-ea"/>
              <a:cs typeface="Arial" panose="020B0604020202020204" pitchFamily="34" charset="0"/>
            </a:rPr>
            <a:t>Enter the time of exposure to ovipositing SWD in days (</a:t>
          </a:r>
          <a:r>
            <a:rPr lang="en-US" sz="1100" b="1" i="0" u="none" strike="noStrike">
              <a:solidFill>
                <a:schemeClr val="dk1"/>
              </a:solidFill>
              <a:effectLst/>
              <a:latin typeface="Arial" panose="020B0604020202020204" pitchFamily="34" charset="0"/>
              <a:ea typeface="+mn-ea"/>
              <a:cs typeface="Arial" panose="020B0604020202020204" pitchFamily="34" charset="0"/>
            </a:rPr>
            <a:t>1 day &lt; </a:t>
          </a:r>
          <a:r>
            <a:rPr lang="en-US" sz="1100" b="1" i="1" u="none" strike="noStrike">
              <a:solidFill>
                <a:schemeClr val="dk1"/>
              </a:solidFill>
              <a:effectLst/>
              <a:latin typeface="Arial" panose="020B0604020202020204" pitchFamily="34" charset="0"/>
              <a:ea typeface="+mn-ea"/>
              <a:cs typeface="Arial" panose="020B0604020202020204" pitchFamily="34" charset="0"/>
            </a:rPr>
            <a:t>t</a:t>
          </a:r>
          <a:r>
            <a:rPr lang="en-US" sz="1100" b="1" i="0" u="none" strike="noStrike">
              <a:solidFill>
                <a:schemeClr val="dk1"/>
              </a:solidFill>
              <a:effectLst/>
              <a:latin typeface="Arial" panose="020B0604020202020204" pitchFamily="34" charset="0"/>
              <a:ea typeface="+mn-ea"/>
              <a:cs typeface="Arial" panose="020B0604020202020204" pitchFamily="34" charset="0"/>
            </a:rPr>
            <a:t> &lt; 20 days</a:t>
          </a:r>
          <a:r>
            <a:rPr lang="en-US" sz="1100" b="0" i="0" u="none" strike="noStrike">
              <a:solidFill>
                <a:schemeClr val="dk1"/>
              </a:solidFill>
              <a:effectLst/>
              <a:latin typeface="Arial" panose="020B0604020202020204" pitchFamily="34" charset="0"/>
              <a:ea typeface="+mn-ea"/>
              <a:cs typeface="Arial" panose="020B0604020202020204" pitchFamily="34" charset="0"/>
            </a:rPr>
            <a:t>).</a:t>
          </a:r>
          <a:r>
            <a:rPr lang="en-US" sz="1100">
              <a:latin typeface="Arial" panose="020B0604020202020204" pitchFamily="34" charset="0"/>
              <a:cs typeface="Arial" panose="020B0604020202020204" pitchFamily="34" charset="0"/>
            </a:rPr>
            <a:t> </a:t>
          </a:r>
        </a:p>
        <a:p>
          <a:pPr marL="228600" indent="-228600">
            <a:buFont typeface="+mj-lt"/>
            <a:buAutoNum type="arabicPeriod"/>
          </a:pPr>
          <a:r>
            <a:rPr lang="en-US" sz="1100" b="0" i="0" u="none" strike="noStrike">
              <a:solidFill>
                <a:schemeClr val="dk1"/>
              </a:solidFill>
              <a:effectLst/>
              <a:latin typeface="Arial" panose="020B0604020202020204" pitchFamily="34" charset="0"/>
              <a:ea typeface="+mn-ea"/>
              <a:cs typeface="Arial" panose="020B0604020202020204" pitchFamily="34" charset="0"/>
            </a:rPr>
            <a:t>Enter the time between removal of ovipositing SWD and  observation/treatment in days (</a:t>
          </a:r>
          <a:r>
            <a:rPr lang="en-US" sz="1100" b="1" i="0" u="none" strike="noStrike">
              <a:solidFill>
                <a:schemeClr val="dk1"/>
              </a:solidFill>
              <a:effectLst/>
              <a:latin typeface="Arial" panose="020B0604020202020204" pitchFamily="34" charset="0"/>
              <a:ea typeface="+mn-ea"/>
              <a:cs typeface="Arial" panose="020B0604020202020204" pitchFamily="34" charset="0"/>
            </a:rPr>
            <a:t>0 days &lt; </a:t>
          </a:r>
          <a:r>
            <a:rPr lang="en-US" sz="1100" b="1" i="1" u="none" strike="noStrike">
              <a:solidFill>
                <a:schemeClr val="dk1"/>
              </a:solidFill>
              <a:effectLst/>
              <a:latin typeface="Arial" panose="020B0604020202020204" pitchFamily="34" charset="0"/>
              <a:ea typeface="+mn-ea"/>
              <a:cs typeface="Arial" panose="020B0604020202020204" pitchFamily="34" charset="0"/>
            </a:rPr>
            <a:t>t</a:t>
          </a:r>
          <a:r>
            <a:rPr lang="en-US" sz="1100" b="1" i="0" u="none" strike="noStrike">
              <a:solidFill>
                <a:schemeClr val="dk1"/>
              </a:solidFill>
              <a:effectLst/>
              <a:latin typeface="Arial" panose="020B0604020202020204" pitchFamily="34" charset="0"/>
              <a:ea typeface="+mn-ea"/>
              <a:cs typeface="Arial" panose="020B0604020202020204" pitchFamily="34" charset="0"/>
            </a:rPr>
            <a:t> &lt; 20 days</a:t>
          </a:r>
          <a:r>
            <a:rPr lang="en-US" sz="1100" b="0" i="0" u="none" strike="noStrike">
              <a:solidFill>
                <a:schemeClr val="dk1"/>
              </a:solidFill>
              <a:effectLst/>
              <a:latin typeface="Arial" panose="020B0604020202020204" pitchFamily="34" charset="0"/>
              <a:ea typeface="+mn-ea"/>
              <a:cs typeface="Arial" panose="020B0604020202020204" pitchFamily="34" charset="0"/>
            </a:rPr>
            <a:t>).</a:t>
          </a:r>
          <a:r>
            <a:rPr lang="en-US" sz="1100">
              <a:latin typeface="Arial" panose="020B0604020202020204" pitchFamily="34" charset="0"/>
              <a:cs typeface="Arial" panose="020B0604020202020204" pitchFamily="34" charset="0"/>
            </a:rPr>
            <a:t> </a:t>
          </a:r>
        </a:p>
        <a:p>
          <a:pPr marL="228600" indent="-228600">
            <a:buFont typeface="+mj-lt"/>
            <a:buAutoNum type="arabicPeriod"/>
          </a:pPr>
          <a:r>
            <a:rPr lang="en-US" sz="1100" b="0" i="0" u="none" strike="noStrike">
              <a:solidFill>
                <a:schemeClr val="dk1"/>
              </a:solidFill>
              <a:effectLst/>
              <a:latin typeface="Arial" panose="020B0604020202020204" pitchFamily="34" charset="0"/>
              <a:ea typeface="+mn-ea"/>
              <a:cs typeface="Arial" panose="020B0604020202020204" pitchFamily="34" charset="0"/>
            </a:rPr>
            <a:t>If an adult emerges following a treatment, enter the time of development (initial infestation to emergence) in days (</a:t>
          </a:r>
          <a:r>
            <a:rPr lang="en-US" sz="1100" b="1" i="0" u="none" strike="noStrike">
              <a:solidFill>
                <a:schemeClr val="dk1"/>
              </a:solidFill>
              <a:effectLst/>
              <a:latin typeface="Arial" panose="020B0604020202020204" pitchFamily="34" charset="0"/>
              <a:ea typeface="+mn-ea"/>
              <a:cs typeface="Arial" panose="020B0604020202020204" pitchFamily="34" charset="0"/>
            </a:rPr>
            <a:t>Max age </a:t>
          </a:r>
          <a:r>
            <a:rPr lang="en-US" sz="1100" b="0" i="1" u="none" strike="noStrike">
              <a:solidFill>
                <a:schemeClr val="dk1"/>
              </a:solidFill>
              <a:effectLst/>
              <a:latin typeface="Arial" panose="020B0604020202020204" pitchFamily="34" charset="0"/>
              <a:ea typeface="+mn-ea"/>
              <a:cs typeface="Arial" panose="020B0604020202020204" pitchFamily="34" charset="0"/>
            </a:rPr>
            <a:t>or</a:t>
          </a:r>
          <a:r>
            <a:rPr lang="en-US" sz="1100" b="1" i="0" u="none" strike="noStrike">
              <a:solidFill>
                <a:schemeClr val="dk1"/>
              </a:solidFill>
              <a:effectLst/>
              <a:latin typeface="Arial" panose="020B0604020202020204" pitchFamily="34" charset="0"/>
              <a:ea typeface="+mn-ea"/>
              <a:cs typeface="Arial" panose="020B0604020202020204" pitchFamily="34" charset="0"/>
            </a:rPr>
            <a:t> 5 days &lt; </a:t>
          </a:r>
          <a:r>
            <a:rPr lang="en-US" sz="1100" b="1" i="1" u="none" strike="noStrike">
              <a:solidFill>
                <a:schemeClr val="dk1"/>
              </a:solidFill>
              <a:effectLst/>
              <a:latin typeface="Arial" panose="020B0604020202020204" pitchFamily="34" charset="0"/>
              <a:ea typeface="+mn-ea"/>
              <a:cs typeface="Arial" panose="020B0604020202020204" pitchFamily="34" charset="0"/>
            </a:rPr>
            <a:t>t</a:t>
          </a:r>
          <a:r>
            <a:rPr lang="en-US" sz="1100" b="1" i="0" u="none" strike="noStrike">
              <a:solidFill>
                <a:schemeClr val="dk1"/>
              </a:solidFill>
              <a:effectLst/>
              <a:latin typeface="Arial" panose="020B0604020202020204" pitchFamily="34" charset="0"/>
              <a:ea typeface="+mn-ea"/>
              <a:cs typeface="Arial" panose="020B0604020202020204" pitchFamily="34" charset="0"/>
            </a:rPr>
            <a:t> &lt; 21 days</a:t>
          </a:r>
          <a:r>
            <a:rPr lang="en-US" sz="1100" b="0" i="0" u="none" strike="noStrike">
              <a:solidFill>
                <a:schemeClr val="dk1"/>
              </a:solidFill>
              <a:effectLst/>
              <a:latin typeface="Arial" panose="020B0604020202020204" pitchFamily="34" charset="0"/>
              <a:ea typeface="+mn-ea"/>
              <a:cs typeface="Arial" panose="020B0604020202020204" pitchFamily="34" charset="0"/>
            </a:rPr>
            <a:t>).</a:t>
          </a:r>
          <a:r>
            <a:rPr lang="en-US" sz="1100">
              <a:latin typeface="Arial" panose="020B0604020202020204" pitchFamily="34" charset="0"/>
              <a:cs typeface="Arial" panose="020B0604020202020204" pitchFamily="34" charset="0"/>
            </a:rPr>
            <a:t> </a:t>
          </a:r>
        </a:p>
      </xdr:txBody>
    </xdr:sp>
    <xdr:clientData/>
  </xdr:twoCellAnchor>
  <xdr:twoCellAnchor>
    <xdr:from>
      <xdr:col>7</xdr:col>
      <xdr:colOff>342900</xdr:colOff>
      <xdr:row>24</xdr:row>
      <xdr:rowOff>7620</xdr:rowOff>
    </xdr:from>
    <xdr:to>
      <xdr:col>12</xdr:col>
      <xdr:colOff>693420</xdr:colOff>
      <xdr:row>34</xdr:row>
      <xdr:rowOff>30480</xdr:rowOff>
    </xdr:to>
    <xdr:sp macro="" textlink="">
      <xdr:nvSpPr>
        <xdr:cNvPr id="3" name="TextBox 2"/>
        <xdr:cNvSpPr txBox="1"/>
      </xdr:nvSpPr>
      <xdr:spPr>
        <a:xfrm>
          <a:off x="5242560" y="4792980"/>
          <a:ext cx="3474720" cy="1821180"/>
        </a:xfrm>
        <a:prstGeom prst="rect">
          <a:avLst/>
        </a:prstGeom>
        <a:ln/>
        <a:effectLst>
          <a:innerShdw blurRad="63500" dist="50800" dir="8100000">
            <a:prstClr val="black">
              <a:alpha val="50000"/>
            </a:prstClr>
          </a:innerShdw>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ctr"/>
          <a:r>
            <a:rPr lang="en-US" sz="1200" b="1" i="0" u="none" strike="noStrike">
              <a:solidFill>
                <a:srgbClr val="000000"/>
              </a:solidFill>
              <a:effectLst/>
              <a:latin typeface="Arial" panose="020B0604020202020204" pitchFamily="34" charset="0"/>
              <a:cs typeface="Arial" panose="020B0604020202020204" pitchFamily="34" charset="0"/>
            </a:rPr>
            <a:t>DTS Model Assumptions and Information</a:t>
          </a:r>
          <a:r>
            <a:rPr lang="en-US" sz="1200">
              <a:latin typeface="Arial" panose="020B0604020202020204" pitchFamily="34" charset="0"/>
              <a:cs typeface="Arial" panose="020B0604020202020204" pitchFamily="34" charset="0"/>
            </a:rPr>
            <a:t> </a:t>
          </a:r>
        </a:p>
        <a:p>
          <a:endParaRPr lang="en-US" sz="1100" b="0" i="0" u="none" strike="noStrike">
            <a:solidFill>
              <a:srgbClr val="000000"/>
            </a:solidFill>
            <a:effectLst/>
            <a:latin typeface="Times New Roman"/>
          </a:endParaRPr>
        </a:p>
        <a:p>
          <a:pPr marL="171450" indent="-171450">
            <a:buFont typeface="Arial" panose="020B0604020202020204" pitchFamily="34" charset="0"/>
            <a:buChar char="•"/>
          </a:pPr>
          <a:r>
            <a:rPr lang="en-US" sz="1100" b="0" i="0" u="none" strike="noStrike">
              <a:solidFill>
                <a:srgbClr val="000000"/>
              </a:solidFill>
              <a:effectLst/>
              <a:latin typeface="Arial" panose="020B0604020202020204" pitchFamily="34" charset="0"/>
              <a:cs typeface="Arial" panose="020B0604020202020204" pitchFamily="34" charset="0"/>
            </a:rPr>
            <a:t>Data from infestation and incubation temperature of 78 ±  3 °F (25.6 ± 1.7 °C).</a:t>
          </a:r>
          <a:r>
            <a:rPr lang="en-US">
              <a:latin typeface="Arial" panose="020B0604020202020204" pitchFamily="34" charset="0"/>
              <a:cs typeface="Arial" panose="020B0604020202020204" pitchFamily="34" charset="0"/>
            </a:rPr>
            <a:t> </a:t>
          </a:r>
        </a:p>
        <a:p>
          <a:pPr marL="171450" indent="-171450">
            <a:buFont typeface="Arial" panose="020B0604020202020204" pitchFamily="34" charset="0"/>
            <a:buChar char="•"/>
          </a:pPr>
          <a:r>
            <a:rPr lang="en-US" sz="1100" b="0" i="0" u="none" strike="noStrike">
              <a:solidFill>
                <a:srgbClr val="000000"/>
              </a:solidFill>
              <a:effectLst/>
              <a:latin typeface="Arial" panose="020B0604020202020204" pitchFamily="34" charset="0"/>
              <a:cs typeface="Arial" panose="020B0604020202020204" pitchFamily="34" charset="0"/>
            </a:rPr>
            <a:t>All immature life stage probabilities calculated from whole fruit serial dissections.</a:t>
          </a:r>
          <a:r>
            <a:rPr lang="en-US">
              <a:latin typeface="Arial" panose="020B0604020202020204" pitchFamily="34" charset="0"/>
              <a:cs typeface="Arial" panose="020B0604020202020204" pitchFamily="34" charset="0"/>
            </a:rPr>
            <a:t> </a:t>
          </a:r>
        </a:p>
        <a:p>
          <a:pPr marL="171450" indent="-171450">
            <a:buFont typeface="Arial" panose="020B0604020202020204" pitchFamily="34" charset="0"/>
            <a:buChar char="•"/>
          </a:pPr>
          <a:r>
            <a:rPr lang="en-US">
              <a:latin typeface="Arial" panose="020B0604020202020204" pitchFamily="34" charset="0"/>
              <a:cs typeface="Arial" panose="020B0604020202020204" pitchFamily="34" charset="0"/>
            </a:rPr>
            <a:t>95% confidence intervals were calculated from binomial probability distributions.  </a:t>
          </a:r>
        </a:p>
        <a:p>
          <a:pPr marL="171450" indent="-171450">
            <a:buFont typeface="Arial" panose="020B0604020202020204" pitchFamily="34" charset="0"/>
            <a:buChar char="•"/>
          </a:pPr>
          <a:r>
            <a:rPr lang="en-US" sz="1100" b="0" i="0" u="none" strike="noStrike">
              <a:solidFill>
                <a:srgbClr val="000000"/>
              </a:solidFill>
              <a:effectLst/>
              <a:latin typeface="Arial" panose="020B0604020202020204" pitchFamily="34" charset="0"/>
              <a:cs typeface="Arial" panose="020B0604020202020204" pitchFamily="34" charset="0"/>
            </a:rPr>
            <a:t>* Adult probability based on emergence data from fruit-agar diet, not whole fruit.</a:t>
          </a:r>
          <a:r>
            <a:rPr lang="en-US">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ve.bellamy@ars.usda.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52"/>
  <sheetViews>
    <sheetView tabSelected="1" workbookViewId="0">
      <selection activeCell="C33" sqref="C33:I34"/>
    </sheetView>
  </sheetViews>
  <sheetFormatPr defaultRowHeight="13.8" x14ac:dyDescent="0.25"/>
  <cols>
    <col min="1" max="16384" width="8.88671875" style="110"/>
  </cols>
  <sheetData>
    <row r="1" spans="1:13" ht="25.2" thickBot="1" x14ac:dyDescent="0.45">
      <c r="A1" s="203" t="s">
        <v>106</v>
      </c>
      <c r="B1" s="204"/>
      <c r="C1" s="204"/>
      <c r="D1" s="204"/>
      <c r="E1" s="204"/>
      <c r="F1" s="204"/>
      <c r="G1" s="204"/>
      <c r="H1" s="204"/>
      <c r="I1" s="204"/>
      <c r="J1" s="204"/>
      <c r="K1" s="204"/>
      <c r="L1" s="204"/>
      <c r="M1" s="205"/>
    </row>
    <row r="2" spans="1:13" ht="13.8" customHeight="1" x14ac:dyDescent="0.4">
      <c r="A2" s="156"/>
      <c r="B2" s="156"/>
      <c r="C2" s="156"/>
      <c r="D2" s="156"/>
      <c r="E2" s="156"/>
      <c r="F2" s="156"/>
      <c r="G2" s="156"/>
      <c r="H2" s="156"/>
      <c r="I2" s="156"/>
      <c r="J2" s="156"/>
      <c r="K2" s="156"/>
      <c r="L2" s="156"/>
      <c r="M2" s="156"/>
    </row>
    <row r="3" spans="1:13" ht="13.8" customHeight="1" x14ac:dyDescent="0.4">
      <c r="A3" s="156"/>
      <c r="B3" s="156"/>
      <c r="C3" s="156"/>
      <c r="D3" s="156"/>
      <c r="E3" s="156"/>
      <c r="F3" s="156"/>
      <c r="G3" s="156"/>
      <c r="H3" s="156"/>
      <c r="I3" s="156"/>
      <c r="J3" s="156"/>
      <c r="K3" s="156"/>
      <c r="L3" s="156"/>
      <c r="M3" s="156"/>
    </row>
    <row r="4" spans="1:13" ht="13.8" customHeight="1" x14ac:dyDescent="0.4">
      <c r="A4" s="156"/>
      <c r="B4" s="156"/>
      <c r="C4" s="156"/>
      <c r="D4" s="156"/>
      <c r="E4" s="156"/>
      <c r="F4" s="156"/>
      <c r="G4" s="156"/>
      <c r="H4" s="156"/>
      <c r="I4" s="156"/>
      <c r="J4" s="156"/>
      <c r="K4" s="156"/>
      <c r="L4" s="156"/>
      <c r="M4" s="156"/>
    </row>
    <row r="5" spans="1:13" ht="13.8" customHeight="1" x14ac:dyDescent="0.4">
      <c r="A5" s="156"/>
      <c r="B5" s="156"/>
      <c r="C5" s="156"/>
      <c r="D5" s="156"/>
      <c r="E5" s="156"/>
      <c r="F5" s="156"/>
      <c r="G5" s="156"/>
      <c r="H5" s="156"/>
      <c r="I5" s="156"/>
      <c r="J5" s="156"/>
      <c r="K5" s="156"/>
      <c r="L5" s="156"/>
      <c r="M5" s="156"/>
    </row>
    <row r="6" spans="1:13" ht="13.8" customHeight="1" x14ac:dyDescent="0.4">
      <c r="A6" s="156"/>
      <c r="B6" s="156"/>
      <c r="C6" s="156"/>
      <c r="D6" s="156"/>
      <c r="E6" s="156"/>
      <c r="F6" s="156"/>
      <c r="G6" s="156"/>
      <c r="H6" s="156"/>
      <c r="I6" s="156"/>
      <c r="J6" s="156"/>
      <c r="K6" s="156"/>
      <c r="L6" s="156"/>
      <c r="M6" s="156"/>
    </row>
    <row r="7" spans="1:13" ht="13.8" customHeight="1" x14ac:dyDescent="0.4">
      <c r="A7" s="156"/>
      <c r="B7" s="156"/>
      <c r="C7" s="156"/>
      <c r="D7" s="156"/>
      <c r="E7" s="156"/>
      <c r="F7" s="156"/>
      <c r="G7" s="156"/>
      <c r="H7" s="156"/>
      <c r="I7" s="156"/>
      <c r="J7" s="156"/>
      <c r="K7" s="156"/>
      <c r="L7" s="156"/>
      <c r="M7" s="156"/>
    </row>
    <row r="8" spans="1:13" ht="13.8" customHeight="1" x14ac:dyDescent="0.4">
      <c r="A8" s="156"/>
      <c r="B8" s="156"/>
      <c r="C8" s="156"/>
      <c r="D8" s="156"/>
      <c r="E8" s="156"/>
      <c r="F8" s="156"/>
      <c r="G8" s="156"/>
      <c r="H8" s="156"/>
      <c r="I8" s="156"/>
      <c r="J8" s="156"/>
      <c r="K8" s="156"/>
      <c r="L8" s="156"/>
      <c r="M8" s="156"/>
    </row>
    <row r="9" spans="1:13" ht="13.8" customHeight="1" x14ac:dyDescent="0.4">
      <c r="A9" s="156"/>
      <c r="B9" s="156"/>
      <c r="C9" s="156"/>
      <c r="D9" s="156"/>
      <c r="E9" s="156"/>
      <c r="F9" s="156"/>
      <c r="G9" s="156"/>
      <c r="H9" s="156"/>
      <c r="I9" s="156"/>
      <c r="J9" s="156"/>
      <c r="K9" s="156"/>
      <c r="L9" s="156"/>
      <c r="M9" s="156"/>
    </row>
    <row r="10" spans="1:13" ht="13.8" customHeight="1" x14ac:dyDescent="0.4">
      <c r="A10" s="156"/>
      <c r="B10" s="156"/>
      <c r="C10" s="156"/>
      <c r="D10" s="156"/>
      <c r="E10" s="156"/>
      <c r="F10" s="156"/>
      <c r="G10" s="156"/>
      <c r="H10" s="156"/>
      <c r="I10" s="156"/>
      <c r="J10" s="156"/>
      <c r="K10" s="156"/>
      <c r="L10" s="156"/>
      <c r="M10" s="156"/>
    </row>
    <row r="11" spans="1:13" ht="13.8" customHeight="1" x14ac:dyDescent="0.4">
      <c r="A11" s="156"/>
      <c r="B11" s="156"/>
      <c r="C11" s="156"/>
      <c r="D11" s="156"/>
      <c r="E11" s="156"/>
      <c r="F11" s="156"/>
      <c r="G11" s="156"/>
      <c r="H11" s="156"/>
      <c r="I11" s="156"/>
      <c r="J11" s="156"/>
      <c r="K11" s="156"/>
      <c r="L11" s="156"/>
      <c r="M11" s="156"/>
    </row>
    <row r="12" spans="1:13" ht="13.8" customHeight="1" x14ac:dyDescent="0.4">
      <c r="A12" s="156"/>
      <c r="B12" s="156"/>
      <c r="C12" s="156"/>
      <c r="D12" s="156"/>
      <c r="E12" s="156"/>
      <c r="F12" s="156"/>
      <c r="G12" s="156"/>
      <c r="H12" s="156"/>
      <c r="I12" s="156"/>
      <c r="J12" s="156"/>
      <c r="K12" s="156"/>
      <c r="L12" s="156"/>
      <c r="M12" s="156"/>
    </row>
    <row r="13" spans="1:13" ht="13.8" customHeight="1" x14ac:dyDescent="0.4">
      <c r="A13" s="156"/>
      <c r="B13" s="156"/>
      <c r="C13" s="156"/>
      <c r="D13" s="156"/>
      <c r="E13" s="156"/>
      <c r="F13" s="156"/>
      <c r="G13" s="156"/>
      <c r="H13" s="156"/>
      <c r="I13" s="156"/>
      <c r="J13" s="156"/>
      <c r="K13" s="156"/>
      <c r="L13" s="156"/>
      <c r="M13" s="156"/>
    </row>
    <row r="14" spans="1:13" ht="13.8" customHeight="1" x14ac:dyDescent="0.4">
      <c r="A14" s="156"/>
      <c r="B14" s="156"/>
      <c r="C14" s="156"/>
      <c r="D14" s="156"/>
      <c r="E14" s="156"/>
      <c r="F14" s="156"/>
      <c r="G14" s="156"/>
      <c r="H14" s="156"/>
      <c r="I14" s="156"/>
      <c r="J14" s="156"/>
      <c r="K14" s="156"/>
      <c r="L14" s="156"/>
      <c r="M14" s="156"/>
    </row>
    <row r="15" spans="1:13" ht="13.8" customHeight="1" x14ac:dyDescent="0.4">
      <c r="A15" s="156"/>
      <c r="B15" s="156"/>
      <c r="C15" s="156"/>
      <c r="D15" s="156"/>
      <c r="E15" s="156"/>
      <c r="F15" s="156"/>
      <c r="G15" s="156"/>
      <c r="H15" s="156"/>
      <c r="I15" s="156"/>
      <c r="J15" s="156"/>
      <c r="K15" s="156"/>
      <c r="L15" s="156"/>
      <c r="M15" s="156"/>
    </row>
    <row r="16" spans="1:13" ht="13.8" customHeight="1" x14ac:dyDescent="0.4">
      <c r="A16" s="156"/>
      <c r="B16" s="156"/>
      <c r="C16" s="156"/>
      <c r="D16" s="156"/>
      <c r="E16" s="156"/>
      <c r="F16" s="156"/>
      <c r="G16" s="156"/>
      <c r="H16" s="156"/>
      <c r="I16" s="156"/>
      <c r="J16" s="156"/>
      <c r="K16" s="156"/>
      <c r="L16" s="156"/>
      <c r="M16" s="156"/>
    </row>
    <row r="17" spans="1:13" ht="13.8" customHeight="1" x14ac:dyDescent="0.4">
      <c r="A17" s="156"/>
      <c r="B17" s="156"/>
      <c r="C17" s="156"/>
      <c r="D17" s="156"/>
      <c r="E17" s="156"/>
      <c r="F17" s="156"/>
      <c r="G17" s="156"/>
      <c r="H17" s="156"/>
      <c r="I17" s="156"/>
      <c r="J17" s="156"/>
      <c r="K17" s="156"/>
      <c r="L17" s="156"/>
      <c r="M17" s="156"/>
    </row>
    <row r="18" spans="1:13" ht="13.8" customHeight="1" x14ac:dyDescent="0.4">
      <c r="A18" s="156"/>
      <c r="B18" s="156"/>
      <c r="C18" s="156"/>
      <c r="D18" s="156"/>
      <c r="E18" s="156"/>
      <c r="F18" s="156"/>
      <c r="G18" s="156"/>
      <c r="H18" s="156"/>
      <c r="I18" s="156"/>
      <c r="J18" s="156"/>
      <c r="K18" s="156"/>
      <c r="L18" s="156"/>
      <c r="M18" s="156"/>
    </row>
    <row r="19" spans="1:13" ht="13.8" customHeight="1" x14ac:dyDescent="0.4">
      <c r="A19" s="156"/>
      <c r="B19" s="156"/>
      <c r="C19" s="156"/>
      <c r="D19" s="156"/>
      <c r="E19" s="156"/>
      <c r="F19" s="156"/>
      <c r="G19" s="156"/>
      <c r="H19" s="156"/>
      <c r="I19" s="156"/>
      <c r="J19" s="156"/>
      <c r="K19" s="156"/>
      <c r="L19" s="156"/>
      <c r="M19" s="156"/>
    </row>
    <row r="20" spans="1:13" ht="13.8" customHeight="1" x14ac:dyDescent="0.4">
      <c r="A20" s="156"/>
      <c r="B20" s="156"/>
      <c r="C20" s="156"/>
      <c r="D20" s="156"/>
      <c r="E20" s="156"/>
      <c r="F20" s="156"/>
      <c r="G20" s="156"/>
      <c r="H20" s="156"/>
      <c r="I20" s="156"/>
      <c r="J20" s="156"/>
      <c r="K20" s="156"/>
      <c r="L20" s="156"/>
      <c r="M20" s="156"/>
    </row>
    <row r="21" spans="1:13" ht="13.8" customHeight="1" x14ac:dyDescent="0.4">
      <c r="A21" s="156"/>
      <c r="B21" s="156"/>
      <c r="C21" s="156"/>
      <c r="D21" s="156"/>
      <c r="E21" s="156"/>
      <c r="F21" s="156"/>
      <c r="G21" s="156"/>
      <c r="H21" s="156"/>
      <c r="I21" s="156"/>
      <c r="J21" s="156"/>
      <c r="K21" s="156"/>
      <c r="L21" s="156"/>
      <c r="M21" s="156"/>
    </row>
    <row r="22" spans="1:13" ht="13.8" customHeight="1" x14ac:dyDescent="0.4">
      <c r="A22" s="156"/>
      <c r="B22" s="156"/>
      <c r="C22" s="156"/>
      <c r="D22" s="156"/>
      <c r="E22" s="156"/>
      <c r="F22" s="156"/>
      <c r="G22" s="156"/>
      <c r="H22" s="156"/>
      <c r="I22" s="156"/>
      <c r="J22" s="156"/>
      <c r="K22" s="156"/>
      <c r="L22" s="156"/>
      <c r="M22" s="156"/>
    </row>
    <row r="23" spans="1:13" ht="13.8" customHeight="1" x14ac:dyDescent="0.4">
      <c r="A23" s="156"/>
      <c r="B23" s="156"/>
      <c r="C23" s="156"/>
      <c r="D23" s="156"/>
      <c r="E23" s="156"/>
      <c r="F23" s="156"/>
      <c r="G23" s="156"/>
      <c r="H23" s="156"/>
      <c r="I23" s="156"/>
      <c r="J23" s="156"/>
      <c r="K23" s="156"/>
      <c r="L23" s="156"/>
      <c r="M23" s="156"/>
    </row>
    <row r="24" spans="1:13" ht="13.8" customHeight="1" x14ac:dyDescent="0.4">
      <c r="A24" s="156"/>
      <c r="B24" s="156"/>
      <c r="C24" s="156"/>
      <c r="D24" s="156"/>
      <c r="E24" s="156"/>
      <c r="F24" s="156"/>
      <c r="G24" s="156"/>
      <c r="H24" s="156"/>
      <c r="I24" s="156"/>
      <c r="J24" s="156"/>
      <c r="K24" s="156"/>
      <c r="L24" s="156"/>
      <c r="M24" s="156"/>
    </row>
    <row r="25" spans="1:13" ht="13.8" customHeight="1" x14ac:dyDescent="0.4">
      <c r="A25" s="156"/>
      <c r="B25" s="156"/>
      <c r="C25" s="156"/>
      <c r="D25" s="156"/>
      <c r="E25" s="156"/>
      <c r="F25" s="156"/>
      <c r="G25" s="156"/>
      <c r="H25" s="156"/>
      <c r="I25" s="156"/>
      <c r="J25" s="156"/>
      <c r="K25" s="156"/>
      <c r="L25" s="156"/>
      <c r="M25" s="156"/>
    </row>
    <row r="26" spans="1:13" ht="13.8" customHeight="1" x14ac:dyDescent="0.4">
      <c r="A26" s="156"/>
      <c r="B26" s="156"/>
      <c r="C26" s="156"/>
      <c r="D26" s="156"/>
      <c r="E26" s="156"/>
      <c r="F26" s="156"/>
      <c r="G26" s="156"/>
      <c r="H26" s="156"/>
      <c r="I26" s="156"/>
      <c r="J26" s="156"/>
      <c r="K26" s="156"/>
      <c r="L26" s="156"/>
      <c r="M26" s="156"/>
    </row>
    <row r="27" spans="1:13" ht="13.8" customHeight="1" x14ac:dyDescent="0.4">
      <c r="A27" s="156"/>
      <c r="B27" s="156"/>
      <c r="C27" s="156"/>
      <c r="D27" s="156"/>
      <c r="E27" s="156"/>
      <c r="F27" s="156"/>
      <c r="G27" s="156"/>
      <c r="H27" s="156"/>
      <c r="I27" s="156"/>
      <c r="J27" s="156"/>
      <c r="K27" s="156"/>
      <c r="L27" s="156"/>
      <c r="M27" s="156"/>
    </row>
    <row r="28" spans="1:13" ht="13.8" customHeight="1" x14ac:dyDescent="0.4">
      <c r="A28" s="156"/>
      <c r="B28" s="156"/>
      <c r="C28" s="156"/>
      <c r="D28" s="156"/>
      <c r="E28" s="156"/>
      <c r="F28" s="156"/>
      <c r="G28" s="156"/>
      <c r="H28" s="156"/>
      <c r="I28" s="156"/>
      <c r="J28" s="156"/>
      <c r="K28" s="156"/>
      <c r="L28" s="156"/>
      <c r="M28" s="156"/>
    </row>
    <row r="29" spans="1:13" ht="13.8" customHeight="1" x14ac:dyDescent="0.4">
      <c r="A29" s="156"/>
      <c r="B29" s="156"/>
      <c r="C29" s="156"/>
      <c r="D29" s="156"/>
      <c r="E29" s="156"/>
      <c r="F29" s="156"/>
      <c r="G29" s="156"/>
      <c r="H29" s="156"/>
      <c r="I29" s="156"/>
      <c r="J29" s="156"/>
      <c r="K29" s="156"/>
      <c r="L29" s="156"/>
      <c r="M29" s="156"/>
    </row>
    <row r="30" spans="1:13" ht="13.8" customHeight="1" x14ac:dyDescent="0.4">
      <c r="A30" s="156"/>
      <c r="B30" s="156"/>
      <c r="C30" s="156"/>
      <c r="D30" s="156"/>
      <c r="E30" s="156"/>
      <c r="F30" s="156"/>
      <c r="G30" s="156"/>
      <c r="H30" s="156"/>
      <c r="I30" s="156"/>
      <c r="J30" s="156"/>
      <c r="K30" s="156"/>
      <c r="L30" s="156"/>
      <c r="M30" s="156"/>
    </row>
    <row r="31" spans="1:13" ht="13.8" customHeight="1" x14ac:dyDescent="0.4">
      <c r="A31" s="156"/>
      <c r="B31" s="156"/>
      <c r="C31" s="156"/>
      <c r="D31" s="156"/>
      <c r="E31" s="156"/>
      <c r="F31" s="156"/>
      <c r="G31" s="156"/>
      <c r="H31" s="156"/>
      <c r="I31" s="156"/>
      <c r="J31" s="156"/>
      <c r="K31" s="156"/>
      <c r="L31" s="156"/>
      <c r="M31" s="156"/>
    </row>
    <row r="32" spans="1:13" ht="13.8" customHeight="1" thickBot="1" x14ac:dyDescent="0.45">
      <c r="A32" s="156"/>
      <c r="B32" s="156"/>
      <c r="C32" s="156"/>
      <c r="D32" s="156"/>
      <c r="E32" s="156"/>
      <c r="F32" s="156"/>
      <c r="G32" s="156"/>
      <c r="H32" s="156"/>
      <c r="I32" s="156"/>
      <c r="J32" s="156"/>
      <c r="K32" s="156"/>
      <c r="L32" s="156"/>
      <c r="M32" s="156"/>
    </row>
    <row r="33" spans="1:13" ht="13.8" customHeight="1" x14ac:dyDescent="0.4">
      <c r="A33" s="156"/>
      <c r="B33" s="156"/>
      <c r="C33" s="206" t="s">
        <v>111</v>
      </c>
      <c r="D33" s="207"/>
      <c r="E33" s="207"/>
      <c r="F33" s="207"/>
      <c r="G33" s="207"/>
      <c r="H33" s="207"/>
      <c r="I33" s="208"/>
      <c r="J33" s="156"/>
      <c r="K33" s="156"/>
      <c r="L33" s="156"/>
      <c r="M33" s="156"/>
    </row>
    <row r="34" spans="1:13" ht="14.4" customHeight="1" thickBot="1" x14ac:dyDescent="0.3">
      <c r="C34" s="209"/>
      <c r="D34" s="210"/>
      <c r="E34" s="210"/>
      <c r="F34" s="210"/>
      <c r="G34" s="210"/>
      <c r="H34" s="210"/>
      <c r="I34" s="211"/>
    </row>
    <row r="35" spans="1:13" ht="13.8" customHeight="1" thickBot="1" x14ac:dyDescent="0.3"/>
    <row r="36" spans="1:13" ht="13.8" customHeight="1" x14ac:dyDescent="0.25">
      <c r="A36" s="191" t="s">
        <v>113</v>
      </c>
      <c r="B36" s="192"/>
      <c r="C36" s="192"/>
      <c r="D36" s="192"/>
      <c r="E36" s="192"/>
      <c r="F36" s="192"/>
      <c r="G36" s="192"/>
      <c r="H36" s="192"/>
      <c r="I36" s="192"/>
      <c r="J36" s="197" t="s">
        <v>112</v>
      </c>
      <c r="K36" s="197"/>
      <c r="L36" s="197"/>
      <c r="M36" s="198"/>
    </row>
    <row r="37" spans="1:13" ht="13.8" customHeight="1" x14ac:dyDescent="0.25">
      <c r="A37" s="193"/>
      <c r="B37" s="194"/>
      <c r="C37" s="194"/>
      <c r="D37" s="194"/>
      <c r="E37" s="194"/>
      <c r="F37" s="194"/>
      <c r="G37" s="194"/>
      <c r="H37" s="194"/>
      <c r="I37" s="194"/>
      <c r="J37" s="199"/>
      <c r="K37" s="199"/>
      <c r="L37" s="199"/>
      <c r="M37" s="200"/>
    </row>
    <row r="38" spans="1:13" ht="15" customHeight="1" thickBot="1" x14ac:dyDescent="0.3">
      <c r="A38" s="195"/>
      <c r="B38" s="196"/>
      <c r="C38" s="196"/>
      <c r="D38" s="196"/>
      <c r="E38" s="196"/>
      <c r="F38" s="196"/>
      <c r="G38" s="196"/>
      <c r="H38" s="196"/>
      <c r="I38" s="196"/>
      <c r="J38" s="201"/>
      <c r="K38" s="201"/>
      <c r="L38" s="201"/>
      <c r="M38" s="202"/>
    </row>
    <row r="39" spans="1:13" ht="13.8" customHeight="1" x14ac:dyDescent="0.25"/>
    <row r="41" spans="1:13" x14ac:dyDescent="0.25">
      <c r="H41" s="157"/>
      <c r="I41" s="157"/>
      <c r="J41" s="157"/>
      <c r="K41" s="157"/>
      <c r="L41" s="157"/>
    </row>
    <row r="52" spans="9:9" ht="14.4" customHeight="1" x14ac:dyDescent="0.25">
      <c r="I52" s="155"/>
    </row>
  </sheetData>
  <sheetProtection password="9FC0" sheet="1" objects="1" scenarios="1" selectLockedCells="1"/>
  <mergeCells count="4">
    <mergeCell ref="A36:I38"/>
    <mergeCell ref="J36:M38"/>
    <mergeCell ref="A1:M1"/>
    <mergeCell ref="C33:I34"/>
  </mergeCells>
  <hyperlinks>
    <hyperlink ref="C33:I34" location="LSIT" display="Click here to begin DTS calculations"/>
    <hyperlink ref="J36" r:id="rId1"/>
  </hyperlinks>
  <pageMargins left="0.7" right="0.7" top="0.75" bottom="0.75" header="0.3" footer="0.3"/>
  <pageSetup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9"/>
  <sheetViews>
    <sheetView zoomScaleNormal="100" workbookViewId="0">
      <selection activeCell="D4" sqref="D4"/>
    </sheetView>
  </sheetViews>
  <sheetFormatPr defaultRowHeight="13.8" x14ac:dyDescent="0.25"/>
  <cols>
    <col min="1" max="1" width="12.33203125" style="110" customWidth="1"/>
    <col min="2" max="2" width="10.77734375" style="110" customWidth="1"/>
    <col min="3" max="3" width="9.6640625" style="110" customWidth="1"/>
    <col min="4" max="4" width="8.88671875" style="110"/>
    <col min="5" max="5" width="10.44140625" style="110" customWidth="1"/>
    <col min="6" max="7" width="10.77734375" style="110" customWidth="1"/>
    <col min="8" max="8" width="8.88671875" style="110" customWidth="1"/>
    <col min="9" max="9" width="10.6640625" style="110" customWidth="1"/>
    <col min="10" max="10" width="8.88671875" style="110"/>
    <col min="11" max="11" width="9.88671875" style="110" customWidth="1"/>
    <col min="12" max="12" width="9" style="110" customWidth="1"/>
    <col min="13" max="13" width="10.21875" style="110" customWidth="1"/>
    <col min="14" max="15" width="8.88671875" style="110"/>
    <col min="16" max="16" width="0" style="110" hidden="1" customWidth="1"/>
    <col min="17" max="16384" width="8.88671875" style="110"/>
  </cols>
  <sheetData>
    <row r="1" spans="1:22" ht="25.2" thickBot="1" x14ac:dyDescent="0.45">
      <c r="A1" s="233" t="s">
        <v>106</v>
      </c>
      <c r="B1" s="234"/>
      <c r="C1" s="234"/>
      <c r="D1" s="234"/>
      <c r="E1" s="234"/>
      <c r="F1" s="234"/>
      <c r="G1" s="234"/>
      <c r="H1" s="234"/>
      <c r="I1" s="234"/>
      <c r="J1" s="234"/>
      <c r="K1" s="234"/>
      <c r="L1" s="234"/>
      <c r="M1" s="235"/>
      <c r="N1" s="111"/>
      <c r="P1" s="112">
        <f>IF(AND($E$4="", $E$5=""),1,0)</f>
        <v>1</v>
      </c>
    </row>
    <row r="2" spans="1:22" ht="18" thickBot="1" x14ac:dyDescent="0.35">
      <c r="A2" s="215" t="s">
        <v>7</v>
      </c>
      <c r="B2" s="216"/>
      <c r="C2" s="216"/>
      <c r="D2" s="216"/>
      <c r="E2" s="216"/>
      <c r="F2" s="216"/>
      <c r="G2" s="216"/>
      <c r="H2" s="216"/>
      <c r="I2" s="216"/>
      <c r="J2" s="216"/>
      <c r="K2" s="216"/>
      <c r="L2" s="216"/>
      <c r="M2" s="217"/>
      <c r="N2" s="113"/>
      <c r="O2" s="113"/>
      <c r="P2" s="114"/>
      <c r="Q2" s="113"/>
      <c r="R2" s="113"/>
      <c r="S2" s="113"/>
      <c r="T2" s="113"/>
      <c r="U2" s="113"/>
      <c r="V2" s="113"/>
    </row>
    <row r="3" spans="1:22" ht="14.4" thickBot="1" x14ac:dyDescent="0.3">
      <c r="A3" s="138"/>
      <c r="B3" s="115"/>
      <c r="C3" s="115"/>
      <c r="D3" s="115"/>
      <c r="E3" s="115"/>
      <c r="F3" s="115"/>
      <c r="G3" s="115"/>
      <c r="H3" s="115"/>
      <c r="I3" s="115"/>
      <c r="J3" s="115"/>
      <c r="K3" s="115"/>
      <c r="L3" s="115"/>
      <c r="M3" s="139"/>
      <c r="N3" s="113"/>
      <c r="O3" s="113"/>
      <c r="P3" s="114"/>
      <c r="Q3" s="113"/>
      <c r="R3" s="113"/>
      <c r="S3" s="113"/>
      <c r="T3" s="113"/>
      <c r="U3" s="113"/>
      <c r="V3" s="113"/>
    </row>
    <row r="4" spans="1:22" x14ac:dyDescent="0.25">
      <c r="A4" s="221" t="s">
        <v>103</v>
      </c>
      <c r="B4" s="222"/>
      <c r="C4" s="223"/>
      <c r="D4" s="116">
        <v>1</v>
      </c>
      <c r="E4" s="140" t="str">
        <f>IF(AND(ISNUMBER(LSIT), LSIT&gt;0,LSIT&lt;21),"",'Crunch sets'!N29)</f>
        <v/>
      </c>
      <c r="F4" s="122"/>
      <c r="G4" s="122"/>
      <c r="H4" s="122"/>
      <c r="I4" s="122"/>
      <c r="J4" s="122"/>
      <c r="K4" s="122"/>
      <c r="L4" s="122"/>
      <c r="M4" s="141"/>
      <c r="N4" s="113"/>
      <c r="O4" s="113"/>
    </row>
    <row r="5" spans="1:22" ht="15" customHeight="1" thickBot="1" x14ac:dyDescent="0.3">
      <c r="A5" s="221" t="s">
        <v>104</v>
      </c>
      <c r="B5" s="222"/>
      <c r="C5" s="223"/>
      <c r="D5" s="117">
        <v>2</v>
      </c>
      <c r="E5" s="140" t="str">
        <f>IF(AND(ISNUMBER(LSHT), LSHT&gt;-1,LSHT&lt;21),"",'Crunch sets'!N30)</f>
        <v/>
      </c>
      <c r="F5" s="118"/>
      <c r="G5" s="122"/>
      <c r="H5" s="122"/>
      <c r="I5" s="122"/>
      <c r="J5" s="122"/>
      <c r="K5" s="122"/>
      <c r="L5" s="122"/>
      <c r="M5" s="141"/>
      <c r="N5" s="113"/>
      <c r="O5" s="113"/>
    </row>
    <row r="6" spans="1:22" ht="13.8" customHeight="1" x14ac:dyDescent="0.25">
      <c r="A6" s="142" t="s">
        <v>105</v>
      </c>
      <c r="B6" s="120">
        <f>LSHT</f>
        <v>2</v>
      </c>
      <c r="C6" s="120" t="s">
        <v>36</v>
      </c>
      <c r="D6" s="120">
        <f>LSHT*24</f>
        <v>48</v>
      </c>
      <c r="E6" s="120" t="s">
        <v>35</v>
      </c>
      <c r="F6" s="118"/>
      <c r="G6" s="122"/>
      <c r="H6" s="122"/>
      <c r="I6" s="122"/>
      <c r="J6" s="122"/>
      <c r="K6" s="122"/>
      <c r="L6" s="122"/>
      <c r="M6" s="141"/>
      <c r="N6" s="113"/>
      <c r="O6" s="113"/>
    </row>
    <row r="7" spans="1:22" x14ac:dyDescent="0.25">
      <c r="A7" s="143" t="s">
        <v>37</v>
      </c>
      <c r="B7" s="119">
        <f>LSTOT</f>
        <v>3</v>
      </c>
      <c r="C7" s="120" t="s">
        <v>36</v>
      </c>
      <c r="D7" s="119">
        <f>LSTOT*24</f>
        <v>72</v>
      </c>
      <c r="E7" s="120" t="s">
        <v>35</v>
      </c>
      <c r="F7" s="118"/>
      <c r="G7" s="122"/>
      <c r="H7" s="122"/>
      <c r="I7" s="122"/>
      <c r="J7" s="122"/>
      <c r="K7" s="122"/>
      <c r="L7" s="122"/>
      <c r="M7" s="141"/>
      <c r="N7" s="113"/>
      <c r="O7" s="113"/>
    </row>
    <row r="8" spans="1:22" ht="18.600000000000001" customHeight="1" x14ac:dyDescent="0.25">
      <c r="A8" s="144"/>
      <c r="B8" s="121"/>
      <c r="C8" s="122"/>
      <c r="D8" s="121"/>
      <c r="E8" s="122"/>
      <c r="F8" s="118"/>
      <c r="G8" s="122"/>
      <c r="H8" s="122"/>
      <c r="I8" s="122"/>
      <c r="J8" s="122"/>
      <c r="K8" s="122"/>
      <c r="L8" s="122"/>
      <c r="M8" s="141"/>
      <c r="N8" s="113"/>
      <c r="O8" s="113"/>
    </row>
    <row r="9" spans="1:22" x14ac:dyDescent="0.25">
      <c r="A9" s="145"/>
      <c r="B9" s="122"/>
      <c r="C9" s="122"/>
      <c r="D9" s="122"/>
      <c r="E9" s="122"/>
      <c r="F9" s="118"/>
      <c r="G9" s="122"/>
      <c r="H9" s="122"/>
      <c r="I9" s="122"/>
      <c r="J9" s="122"/>
      <c r="K9" s="122"/>
      <c r="L9" s="122"/>
      <c r="M9" s="141"/>
      <c r="N9" s="113"/>
      <c r="O9" s="113"/>
    </row>
    <row r="10" spans="1:22" ht="14.4" thickBot="1" x14ac:dyDescent="0.3">
      <c r="A10" s="145"/>
      <c r="B10" s="122"/>
      <c r="C10" s="122"/>
      <c r="D10" s="122"/>
      <c r="E10" s="122"/>
      <c r="F10" s="118"/>
      <c r="G10" s="123"/>
      <c r="H10" s="123"/>
      <c r="I10" s="123"/>
      <c r="J10" s="123"/>
      <c r="K10" s="123"/>
      <c r="L10" s="123"/>
      <c r="M10" s="146"/>
      <c r="N10" s="113"/>
      <c r="O10" s="113"/>
      <c r="P10" s="113"/>
      <c r="Q10" s="113"/>
      <c r="R10" s="113"/>
      <c r="S10" s="113"/>
      <c r="T10" s="113"/>
      <c r="U10" s="113"/>
      <c r="V10" s="113"/>
    </row>
    <row r="11" spans="1:22" x14ac:dyDescent="0.25">
      <c r="A11" s="240" t="s">
        <v>1</v>
      </c>
      <c r="B11" s="226" t="s">
        <v>0</v>
      </c>
      <c r="C11" s="227"/>
      <c r="D11" s="224" t="s">
        <v>2</v>
      </c>
      <c r="E11" s="225"/>
      <c r="F11" s="226" t="s">
        <v>3</v>
      </c>
      <c r="G11" s="227"/>
      <c r="H11" s="224" t="s">
        <v>4</v>
      </c>
      <c r="I11" s="225"/>
      <c r="J11" s="226" t="s">
        <v>5</v>
      </c>
      <c r="K11" s="227"/>
      <c r="L11" s="238" t="s">
        <v>6</v>
      </c>
      <c r="M11" s="239"/>
      <c r="N11" s="113"/>
      <c r="O11" s="113"/>
      <c r="P11" s="113"/>
      <c r="Q11" s="113"/>
      <c r="R11" s="113"/>
      <c r="S11" s="113"/>
      <c r="T11" s="113"/>
      <c r="U11" s="113"/>
      <c r="V11" s="113"/>
    </row>
    <row r="12" spans="1:22" ht="14.4" thickBot="1" x14ac:dyDescent="0.3">
      <c r="A12" s="241"/>
      <c r="B12" s="184" t="s">
        <v>20</v>
      </c>
      <c r="C12" s="185" t="s">
        <v>107</v>
      </c>
      <c r="D12" s="186" t="s">
        <v>20</v>
      </c>
      <c r="E12" s="187" t="s">
        <v>107</v>
      </c>
      <c r="F12" s="184" t="s">
        <v>20</v>
      </c>
      <c r="G12" s="185" t="s">
        <v>107</v>
      </c>
      <c r="H12" s="186" t="s">
        <v>20</v>
      </c>
      <c r="I12" s="187" t="s">
        <v>107</v>
      </c>
      <c r="J12" s="184" t="s">
        <v>20</v>
      </c>
      <c r="K12" s="185" t="s">
        <v>107</v>
      </c>
      <c r="L12" s="186" t="s">
        <v>20</v>
      </c>
      <c r="M12" s="187" t="s">
        <v>107</v>
      </c>
      <c r="N12" s="113"/>
      <c r="O12" s="113"/>
      <c r="P12" s="113"/>
      <c r="Q12" s="113"/>
      <c r="R12" s="113"/>
      <c r="S12" s="113"/>
      <c r="T12" s="113"/>
      <c r="U12" s="113"/>
      <c r="V12" s="113"/>
    </row>
    <row r="13" spans="1:22" ht="14.4" thickTop="1" x14ac:dyDescent="0.25">
      <c r="A13" s="188" t="s">
        <v>8</v>
      </c>
      <c r="B13" s="158">
        <f>IF(Validity=1,LSBlaEggs,"N/A")</f>
        <v>0</v>
      </c>
      <c r="C13" s="159">
        <f>LSBlaEggsCI</f>
        <v>0</v>
      </c>
      <c r="D13" s="160">
        <f>IF(Validity=1,LSBluEggs,"N/A")</f>
        <v>0</v>
      </c>
      <c r="E13" s="161">
        <f>LSBluEggsCI</f>
        <v>0</v>
      </c>
      <c r="F13" s="158">
        <f>IF(Validity=1,LSCheEggs,"N/A")</f>
        <v>0</v>
      </c>
      <c r="G13" s="159">
        <f>LSCheEggsCI</f>
        <v>0</v>
      </c>
      <c r="H13" s="160">
        <f>IF(Validity=1,LSGraEggs,"N/A")</f>
        <v>0</v>
      </c>
      <c r="I13" s="161">
        <f>LSGraEggsCI</f>
        <v>0</v>
      </c>
      <c r="J13" s="158">
        <f>IF(Validity=1,LSRasEggs,"N/A")</f>
        <v>1.6393442622950821E-2</v>
      </c>
      <c r="K13" s="159">
        <f>LSRasEggsCI</f>
        <v>2.5014064435353853E-2</v>
      </c>
      <c r="L13" s="160">
        <f>IF(Validity=1, LSStrEggs,"N/A")</f>
        <v>0</v>
      </c>
      <c r="M13" s="161">
        <f>LSStrEggsCI</f>
        <v>0</v>
      </c>
      <c r="N13" s="113"/>
      <c r="O13" s="113"/>
      <c r="P13" s="113"/>
      <c r="Q13" s="113"/>
      <c r="R13" s="113"/>
      <c r="S13" s="113"/>
      <c r="T13" s="113"/>
      <c r="U13" s="113"/>
      <c r="V13" s="113"/>
    </row>
    <row r="14" spans="1:22" x14ac:dyDescent="0.25">
      <c r="A14" s="189" t="s">
        <v>9</v>
      </c>
      <c r="B14" s="162">
        <f>IF(Validity=1,LSBla1st,"N/A")</f>
        <v>3.3834586466165412E-2</v>
      </c>
      <c r="C14" s="163">
        <f>LSBla1stCI</f>
        <v>2.1810232120090069E-2</v>
      </c>
      <c r="D14" s="164">
        <f>IF(Validity=1,LSBlu1st,"N/A")</f>
        <v>0.15068493150684931</v>
      </c>
      <c r="E14" s="165">
        <f>LSBlu1stCI</f>
        <v>2.9950096998996638E-2</v>
      </c>
      <c r="F14" s="162">
        <f>IF(Validity=1,LSChe1st,"N/A")</f>
        <v>2.9411764705882353E-2</v>
      </c>
      <c r="G14" s="163">
        <f>LSChe1stCI</f>
        <v>2.5324219494402344E-2</v>
      </c>
      <c r="H14" s="164">
        <f>IF(Validity=1,LSGra1st,"N/A")</f>
        <v>0.24074074074074073</v>
      </c>
      <c r="I14" s="165">
        <f>LSGra1stCI</f>
        <v>4.8060592906986471E-2</v>
      </c>
      <c r="J14" s="162">
        <f>IF(Validity=1,LSRas1st,"N/A")</f>
        <v>0.13114754098360656</v>
      </c>
      <c r="K14" s="163">
        <f>LSRas1stCI</f>
        <v>6.649539456486675E-2</v>
      </c>
      <c r="L14" s="164">
        <f>IF(Validity=1, LSStr1st,"N/A")</f>
        <v>0.18566775244299674</v>
      </c>
      <c r="M14" s="165">
        <f>LSStr1stCI</f>
        <v>4.9609988523224006E-2</v>
      </c>
      <c r="N14" s="113"/>
      <c r="O14" s="113"/>
      <c r="P14" s="113"/>
      <c r="Q14" s="113"/>
      <c r="R14" s="127"/>
      <c r="S14" s="113"/>
      <c r="T14" s="113"/>
      <c r="U14" s="113"/>
      <c r="V14" s="113"/>
    </row>
    <row r="15" spans="1:22" x14ac:dyDescent="0.25">
      <c r="A15" s="189" t="s">
        <v>10</v>
      </c>
      <c r="B15" s="162">
        <f>IF(Validity=1,LSBla2nd,"N/A")</f>
        <v>0.8571428571428571</v>
      </c>
      <c r="C15" s="163">
        <f>LSBla2ndCI</f>
        <v>4.2211588240886909E-2</v>
      </c>
      <c r="D15" s="164">
        <f>IF(Validity=1,LSBlu2nd,"N/A")</f>
        <v>0.63013698630136983</v>
      </c>
      <c r="E15" s="165">
        <f>LSBlu2ndCI</f>
        <v>5.7965506984757768E-2</v>
      </c>
      <c r="F15" s="162">
        <f>IF(Validity=1,LSChe2nd,"N/A")</f>
        <v>0.67647058823529416</v>
      </c>
      <c r="G15" s="163">
        <f>LSChe2ndCI</f>
        <v>7.0119588653992537E-2</v>
      </c>
      <c r="H15" s="164">
        <f>IF(Validity=1,LSGra2nd,"N/A")</f>
        <v>0.62037037037037035</v>
      </c>
      <c r="I15" s="165">
        <f>LSGra2ndCI</f>
        <v>5.4553780727804292E-2</v>
      </c>
      <c r="J15" s="162">
        <f>IF(Validity=1,LSRas2nd,"N/A")</f>
        <v>0.69672131147540983</v>
      </c>
      <c r="K15" s="163">
        <f>LSRas2ndCI</f>
        <v>9.05501070900947E-2</v>
      </c>
      <c r="L15" s="164">
        <f>IF(Validity=1, LSStr2nd,"N/A")</f>
        <v>0.79153094462540718</v>
      </c>
      <c r="M15" s="165">
        <f>LSStr2ndCI</f>
        <v>5.1826850556234143E-2</v>
      </c>
      <c r="N15" s="113"/>
      <c r="O15" s="113"/>
      <c r="P15" s="113"/>
      <c r="Q15" s="113"/>
      <c r="R15" s="113"/>
      <c r="S15" s="113"/>
      <c r="T15" s="113"/>
      <c r="U15" s="113"/>
      <c r="V15" s="113"/>
    </row>
    <row r="16" spans="1:22" x14ac:dyDescent="0.25">
      <c r="A16" s="189" t="s">
        <v>11</v>
      </c>
      <c r="B16" s="166">
        <f>IF(Validity=1,LSBla3rd,"N/A")</f>
        <v>0.10902255639097744</v>
      </c>
      <c r="C16" s="163">
        <f>LSBla3rdCI</f>
        <v>3.759634647401805E-2</v>
      </c>
      <c r="D16" s="164">
        <f>IF(Validity=1,LSBlu3rd,"N/A")</f>
        <v>0.21917808219178081</v>
      </c>
      <c r="E16" s="165">
        <f>LSBlu3rdCI</f>
        <v>5.1627796417055082E-2</v>
      </c>
      <c r="F16" s="162">
        <f>IF(Validity=1,LSChe3rd,"N/A")</f>
        <v>0.29411764705882354</v>
      </c>
      <c r="G16" s="163">
        <f>LSChe3rdCI</f>
        <v>6.829434120046006E-2</v>
      </c>
      <c r="H16" s="164">
        <f>IF(Validity=1,LSGra3rd,"N/A")</f>
        <v>0.1388888888888889</v>
      </c>
      <c r="I16" s="165">
        <f>LSGra3rdCI</f>
        <v>3.8876094386522904E-2</v>
      </c>
      <c r="J16" s="162">
        <f>IF(Validity=1,LSRas3rd,"N/A")</f>
        <v>0.15573770491803279</v>
      </c>
      <c r="K16" s="163">
        <f>LSRas3rdCI</f>
        <v>7.1428915483340821E-2</v>
      </c>
      <c r="L16" s="164">
        <f>IF(Validity=1, LSStr3rd,"N/A")</f>
        <v>2.2801302931596091E-2</v>
      </c>
      <c r="M16" s="165">
        <f>LSStr3rdCI</f>
        <v>1.9044577473264598E-2</v>
      </c>
    </row>
    <row r="17" spans="1:13" x14ac:dyDescent="0.25">
      <c r="A17" s="189" t="s">
        <v>12</v>
      </c>
      <c r="B17" s="166">
        <f>IF(Validity=1,LSBlaPupae,"N/A")</f>
        <v>0</v>
      </c>
      <c r="C17" s="163">
        <f>LSBlaPupaeCI</f>
        <v>0</v>
      </c>
      <c r="D17" s="164">
        <f>IF(Validity=1,LSBluPupae,"N/A")</f>
        <v>0</v>
      </c>
      <c r="E17" s="165">
        <f>LSBluPupaeCI</f>
        <v>0</v>
      </c>
      <c r="F17" s="162">
        <f>IF(Validity=1,LSChePupae,"N/A")</f>
        <v>0</v>
      </c>
      <c r="G17" s="163">
        <f>LSChePupaeCI</f>
        <v>0</v>
      </c>
      <c r="H17" s="164">
        <f>IF(Validity=1,LSGraPupae,"N/A")</f>
        <v>0</v>
      </c>
      <c r="I17" s="165">
        <f>LSGraPupaeCI</f>
        <v>0</v>
      </c>
      <c r="J17" s="162">
        <f>IF(Validity=1,LSRasPupae,"N/A")</f>
        <v>0</v>
      </c>
      <c r="K17" s="163">
        <f>LSRasPupaeCI</f>
        <v>0</v>
      </c>
      <c r="L17" s="164">
        <f>IF(Validity=1, LSStrPupae,"N/A")</f>
        <v>0</v>
      </c>
      <c r="M17" s="165">
        <f>LSStrPupaeCI</f>
        <v>0</v>
      </c>
    </row>
    <row r="18" spans="1:13" ht="14.4" thickBot="1" x14ac:dyDescent="0.3">
      <c r="A18" s="190" t="s">
        <v>34</v>
      </c>
      <c r="B18" s="167">
        <f>IF(Validity=1,LSBlaAdults,"N/A")</f>
        <v>0</v>
      </c>
      <c r="C18" s="168">
        <f>LSBlaAdultsCI</f>
        <v>0</v>
      </c>
      <c r="D18" s="169">
        <f>IF(Validity=1,LSBluAdults,"N/A")</f>
        <v>0</v>
      </c>
      <c r="E18" s="170">
        <f>LSBluAdultsCI</f>
        <v>0</v>
      </c>
      <c r="F18" s="171">
        <f>IF(Validity=1,LSCheAdults,"N/A")</f>
        <v>0</v>
      </c>
      <c r="G18" s="168">
        <f>LSCheAdultsCI</f>
        <v>0</v>
      </c>
      <c r="H18" s="169">
        <f>IF(Validity=1,LSGraAdults,"N/A")</f>
        <v>0</v>
      </c>
      <c r="I18" s="170">
        <f>LSGraAdultsCI</f>
        <v>0</v>
      </c>
      <c r="J18" s="171">
        <f>IF(Validity=1,LSRasAdults,"N/A")</f>
        <v>0</v>
      </c>
      <c r="K18" s="168">
        <f>LSRasAdultsCI</f>
        <v>0</v>
      </c>
      <c r="L18" s="169">
        <f>IF(Validity=1, LSStrAdults,"N/A")</f>
        <v>0</v>
      </c>
      <c r="M18" s="170">
        <f>LSStrAdultsCI</f>
        <v>0</v>
      </c>
    </row>
    <row r="19" spans="1:13" x14ac:dyDescent="0.25">
      <c r="A19" s="172"/>
      <c r="B19" s="173">
        <f>SUM(B13:B18)</f>
        <v>1</v>
      </c>
      <c r="C19" s="173"/>
      <c r="D19" s="173">
        <f t="shared" ref="D19:L19" si="0">SUM(D13:D18)</f>
        <v>1</v>
      </c>
      <c r="E19" s="173"/>
      <c r="F19" s="173">
        <f t="shared" si="0"/>
        <v>1</v>
      </c>
      <c r="G19" s="173"/>
      <c r="H19" s="173">
        <f t="shared" si="0"/>
        <v>1</v>
      </c>
      <c r="I19" s="173"/>
      <c r="J19" s="173">
        <f t="shared" si="0"/>
        <v>1</v>
      </c>
      <c r="K19" s="173"/>
      <c r="L19" s="173">
        <f t="shared" si="0"/>
        <v>1</v>
      </c>
      <c r="M19" s="174"/>
    </row>
    <row r="20" spans="1:13" ht="14.4" thickBot="1" x14ac:dyDescent="0.3">
      <c r="A20" s="230" t="s">
        <v>108</v>
      </c>
      <c r="B20" s="231"/>
      <c r="C20" s="231"/>
      <c r="D20" s="231"/>
      <c r="E20" s="231"/>
      <c r="F20" s="231"/>
      <c r="G20" s="231"/>
      <c r="H20" s="231"/>
      <c r="I20" s="231"/>
      <c r="J20" s="231"/>
      <c r="K20" s="231"/>
      <c r="L20" s="231"/>
      <c r="M20" s="232"/>
    </row>
    <row r="21" spans="1:13" ht="4.2" customHeight="1" thickBot="1" x14ac:dyDescent="0.3">
      <c r="A21" s="152"/>
      <c r="B21" s="153"/>
      <c r="C21" s="153"/>
      <c r="D21" s="153"/>
      <c r="E21" s="153"/>
      <c r="F21" s="153"/>
      <c r="G21" s="153"/>
      <c r="H21" s="153"/>
      <c r="I21" s="153"/>
      <c r="J21" s="153"/>
      <c r="K21" s="153"/>
      <c r="L21" s="153"/>
      <c r="M21" s="154"/>
    </row>
    <row r="22" spans="1:13" ht="18" thickBot="1" x14ac:dyDescent="0.35">
      <c r="A22" s="215" t="s">
        <v>109</v>
      </c>
      <c r="B22" s="216"/>
      <c r="C22" s="216"/>
      <c r="D22" s="216"/>
      <c r="E22" s="216"/>
      <c r="F22" s="216"/>
      <c r="G22" s="216"/>
      <c r="H22" s="216"/>
      <c r="I22" s="216"/>
      <c r="J22" s="216"/>
      <c r="K22" s="216"/>
      <c r="L22" s="216"/>
      <c r="M22" s="217"/>
    </row>
    <row r="23" spans="1:13" x14ac:dyDescent="0.25">
      <c r="A23" s="142"/>
      <c r="B23" s="120"/>
      <c r="C23" s="120"/>
      <c r="D23" s="120"/>
      <c r="E23" s="120"/>
      <c r="F23" s="120"/>
      <c r="G23" s="120"/>
      <c r="H23" s="120"/>
      <c r="I23" s="120"/>
      <c r="J23" s="120"/>
      <c r="K23" s="120"/>
      <c r="L23" s="120"/>
      <c r="M23" s="147"/>
    </row>
    <row r="24" spans="1:13" x14ac:dyDescent="0.25">
      <c r="A24" s="228" t="s">
        <v>101</v>
      </c>
      <c r="B24" s="229"/>
      <c r="C24" s="229"/>
      <c r="D24" s="119">
        <f>LSIT</f>
        <v>1</v>
      </c>
      <c r="E24" s="120"/>
      <c r="F24" s="128"/>
      <c r="G24" s="128"/>
      <c r="H24" s="128"/>
      <c r="I24" s="128"/>
      <c r="J24" s="128"/>
      <c r="K24" s="128"/>
      <c r="L24" s="128"/>
      <c r="M24" s="148"/>
    </row>
    <row r="25" spans="1:13" ht="14.4" thickBot="1" x14ac:dyDescent="0.3">
      <c r="A25" s="228" t="s">
        <v>102</v>
      </c>
      <c r="B25" s="229"/>
      <c r="C25" s="229"/>
      <c r="D25" s="119">
        <f>LSHT</f>
        <v>2</v>
      </c>
      <c r="E25" s="120"/>
      <c r="F25" s="129"/>
      <c r="G25" s="129"/>
      <c r="H25" s="129"/>
      <c r="I25" s="120"/>
      <c r="J25" s="120"/>
      <c r="K25" s="120"/>
      <c r="L25" s="120"/>
      <c r="M25" s="147"/>
    </row>
    <row r="26" spans="1:13" ht="15" customHeight="1" thickBot="1" x14ac:dyDescent="0.3">
      <c r="A26" s="218" t="s">
        <v>114</v>
      </c>
      <c r="B26" s="219"/>
      <c r="C26" s="220"/>
      <c r="D26" s="130">
        <v>10</v>
      </c>
      <c r="E26" s="140" t="str">
        <f>IF(AND(ISNUMBER(RLSAdultAge), RLSAdultAge&gt;B7,RLSAdultAge&gt;5,RLSAdultAge&lt;21),"",'Crunch sets'!N31)</f>
        <v/>
      </c>
      <c r="F26" s="129"/>
      <c r="G26" s="129"/>
      <c r="H26" s="129"/>
      <c r="I26" s="120"/>
      <c r="J26" s="120"/>
      <c r="K26" s="120"/>
      <c r="L26" s="120"/>
      <c r="M26" s="147"/>
    </row>
    <row r="27" spans="1:13" x14ac:dyDescent="0.25">
      <c r="A27" s="149"/>
      <c r="B27" s="150"/>
      <c r="C27" s="150"/>
      <c r="D27" s="119"/>
      <c r="E27" s="120"/>
      <c r="F27" s="129"/>
      <c r="G27" s="129"/>
      <c r="H27" s="129"/>
      <c r="I27" s="120"/>
      <c r="J27" s="120"/>
      <c r="K27" s="120"/>
      <c r="L27" s="120"/>
      <c r="M27" s="147"/>
    </row>
    <row r="28" spans="1:13" ht="14.4" customHeight="1" thickBot="1" x14ac:dyDescent="0.3">
      <c r="A28" s="142"/>
      <c r="B28" s="120"/>
      <c r="C28" s="120"/>
      <c r="D28" s="120"/>
      <c r="E28" s="120"/>
      <c r="F28" s="120"/>
      <c r="G28" s="120"/>
      <c r="H28" s="120"/>
      <c r="I28" s="120"/>
      <c r="J28" s="120"/>
      <c r="K28" s="120"/>
      <c r="L28" s="120"/>
      <c r="M28" s="147"/>
    </row>
    <row r="29" spans="1:13" x14ac:dyDescent="0.25">
      <c r="A29" s="236" t="s">
        <v>1</v>
      </c>
      <c r="B29" s="137" t="s">
        <v>0</v>
      </c>
      <c r="C29" s="135" t="s">
        <v>2</v>
      </c>
      <c r="D29" s="137" t="s">
        <v>3</v>
      </c>
      <c r="E29" s="135" t="s">
        <v>4</v>
      </c>
      <c r="F29" s="137" t="s">
        <v>5</v>
      </c>
      <c r="G29" s="131" t="s">
        <v>6</v>
      </c>
      <c r="H29" s="120"/>
      <c r="I29" s="120"/>
      <c r="J29" s="120"/>
      <c r="K29" s="120"/>
      <c r="L29" s="120"/>
      <c r="M29" s="147"/>
    </row>
    <row r="30" spans="1:13" ht="14.4" customHeight="1" thickBot="1" x14ac:dyDescent="0.3">
      <c r="A30" s="237"/>
      <c r="B30" s="136" t="s">
        <v>20</v>
      </c>
      <c r="C30" s="124" t="s">
        <v>20</v>
      </c>
      <c r="D30" s="136" t="s">
        <v>20</v>
      </c>
      <c r="E30" s="124" t="s">
        <v>20</v>
      </c>
      <c r="F30" s="136" t="s">
        <v>20</v>
      </c>
      <c r="G30" s="132" t="s">
        <v>20</v>
      </c>
      <c r="H30" s="120"/>
      <c r="I30" s="120"/>
      <c r="J30" s="120"/>
      <c r="K30" s="120"/>
      <c r="L30" s="120"/>
      <c r="M30" s="147"/>
    </row>
    <row r="31" spans="1:13" ht="14.4" thickTop="1" x14ac:dyDescent="0.25">
      <c r="A31" s="125" t="s">
        <v>8</v>
      </c>
      <c r="B31" s="175">
        <f>IF((RLSBlaEggsProb+RLSBla1stProb+RLSBla2ndProb+RLSBla3rdProb+RLSBlaPupaeProb)=0,1,RLSBlaEggsProb)</f>
        <v>0</v>
      </c>
      <c r="C31" s="176">
        <f>IF((RLSBluEggsProb+RLSBlu1stProb+RLSBlu2ndProb+RLSBlu3rdProb+RLSBluPupaeProb)=0,1,RLSBluEggsProb)</f>
        <v>0</v>
      </c>
      <c r="D31" s="175">
        <f>IF((RLSCheEggsProb+RLSChe1stProb+RLSChe2ndProb+RLSChe3rdProb+RLSChePupaeProb)=0,1,RLSCheEggsProb)</f>
        <v>0</v>
      </c>
      <c r="E31" s="176">
        <f>IF((RLSGraEggsProb+RLSGra1stProb+RLSGra2ndProb+RLSGra3rdProb+RLSGraPupaeProb)=0,1,RLSGraEggsProb)</f>
        <v>0</v>
      </c>
      <c r="F31" s="175">
        <f>IF((RLSRasEggsProb+RLSRas1stProb+RLSRas2ndProb+RLSRas3rdProb+RLSRasPupaeProb)=0,1,RLSRasEggsProb)</f>
        <v>1.9417475728155345E-2</v>
      </c>
      <c r="G31" s="177">
        <f>IF((RLSStrEggsProb+RLSStr1stProb+RLSStr2ndProb+RLSStr3rdProb+RLSStrPupaeProb)=0,1,RLSStrEggsProb)</f>
        <v>0</v>
      </c>
      <c r="H31" s="120"/>
      <c r="I31" s="120"/>
      <c r="J31" s="120"/>
      <c r="K31" s="120"/>
      <c r="L31" s="120"/>
      <c r="M31" s="147"/>
    </row>
    <row r="32" spans="1:13" ht="13.8" customHeight="1" x14ac:dyDescent="0.25">
      <c r="A32" s="126" t="s">
        <v>9</v>
      </c>
      <c r="B32" s="178">
        <f>RLSBla1stProb</f>
        <v>3.7974683544303833E-2</v>
      </c>
      <c r="C32" s="179">
        <f>RLSBlu1stProb</f>
        <v>0.15068493150684936</v>
      </c>
      <c r="D32" s="178">
        <f>RLSChe1stProb</f>
        <v>4.1666666666666685E-2</v>
      </c>
      <c r="E32" s="179">
        <f>RLSGra1stProb</f>
        <v>0.2407407407407407</v>
      </c>
      <c r="F32" s="178">
        <f>RLSRas1stProb</f>
        <v>0.15533980582524276</v>
      </c>
      <c r="G32" s="180">
        <f>RLSStr1stProb</f>
        <v>0.18566775244299674</v>
      </c>
      <c r="H32" s="120"/>
      <c r="I32" s="120"/>
      <c r="J32" s="120"/>
      <c r="K32" s="120"/>
      <c r="L32" s="120"/>
      <c r="M32" s="147"/>
    </row>
    <row r="33" spans="1:13" x14ac:dyDescent="0.25">
      <c r="A33" s="126" t="s">
        <v>10</v>
      </c>
      <c r="B33" s="178">
        <f>RLSBla2ndProb</f>
        <v>0.96202531645569689</v>
      </c>
      <c r="C33" s="179">
        <f>RLSBlu2ndProb</f>
        <v>0.63013698630136983</v>
      </c>
      <c r="D33" s="178">
        <f>RLSChe2ndProb</f>
        <v>0.95833333333333348</v>
      </c>
      <c r="E33" s="179">
        <f>RLSGra2ndProb</f>
        <v>0.62037037037037035</v>
      </c>
      <c r="F33" s="178">
        <f>RLSRas2ndProb</f>
        <v>0.82524271844660169</v>
      </c>
      <c r="G33" s="180">
        <f>RLSStr2ndProb</f>
        <v>0.79153094462540718</v>
      </c>
      <c r="H33" s="120"/>
      <c r="I33" s="120"/>
      <c r="J33" s="120"/>
      <c r="K33" s="120"/>
      <c r="L33" s="120"/>
      <c r="M33" s="147"/>
    </row>
    <row r="34" spans="1:13" x14ac:dyDescent="0.25">
      <c r="A34" s="126" t="s">
        <v>11</v>
      </c>
      <c r="B34" s="178">
        <f>RLSBla3rdProb</f>
        <v>0</v>
      </c>
      <c r="C34" s="179">
        <f>RLSBlu3rdProb</f>
        <v>0.21917808219178081</v>
      </c>
      <c r="D34" s="178">
        <f>RLSChe3rdProb</f>
        <v>0</v>
      </c>
      <c r="E34" s="179">
        <f>RLSGra3rdProb</f>
        <v>0.13888888888888887</v>
      </c>
      <c r="F34" s="178">
        <f>RLSRas3rdProb</f>
        <v>0</v>
      </c>
      <c r="G34" s="180">
        <f>RLSStr3rdProb</f>
        <v>2.2801302931596098E-2</v>
      </c>
      <c r="H34" s="120"/>
      <c r="I34" s="120"/>
      <c r="J34" s="120"/>
      <c r="K34" s="120"/>
      <c r="L34" s="120"/>
      <c r="M34" s="147"/>
    </row>
    <row r="35" spans="1:13" ht="14.4" thickBot="1" x14ac:dyDescent="0.3">
      <c r="A35" s="133" t="s">
        <v>12</v>
      </c>
      <c r="B35" s="181">
        <f>RLSBlaPupaeProb</f>
        <v>0</v>
      </c>
      <c r="C35" s="182">
        <f>RLSBluPupaeProb</f>
        <v>0</v>
      </c>
      <c r="D35" s="181">
        <f>RLSChePupaeProb</f>
        <v>0</v>
      </c>
      <c r="E35" s="182">
        <f>RLSGraPupaeProb</f>
        <v>0</v>
      </c>
      <c r="F35" s="181">
        <f>RLSRasPupaeProb</f>
        <v>0</v>
      </c>
      <c r="G35" s="183">
        <f>RLSStrPupaeProb</f>
        <v>0</v>
      </c>
      <c r="H35" s="119"/>
      <c r="I35" s="119"/>
      <c r="J35" s="119"/>
      <c r="K35" s="119"/>
      <c r="L35" s="119"/>
      <c r="M35" s="151"/>
    </row>
    <row r="36" spans="1:13" ht="14.4" thickBot="1" x14ac:dyDescent="0.3">
      <c r="A36" s="212" t="s">
        <v>110</v>
      </c>
      <c r="B36" s="213"/>
      <c r="C36" s="213"/>
      <c r="D36" s="213"/>
      <c r="E36" s="213"/>
      <c r="F36" s="213"/>
      <c r="G36" s="213"/>
      <c r="H36" s="213"/>
      <c r="I36" s="213"/>
      <c r="J36" s="213"/>
      <c r="K36" s="213"/>
      <c r="L36" s="213"/>
      <c r="M36" s="214"/>
    </row>
    <row r="37" spans="1:13" x14ac:dyDescent="0.25">
      <c r="A37" s="120"/>
      <c r="B37" s="120"/>
      <c r="C37" s="120"/>
      <c r="D37" s="120"/>
      <c r="E37" s="120"/>
      <c r="F37" s="120"/>
      <c r="G37" s="120"/>
      <c r="H37" s="120"/>
      <c r="I37" s="120"/>
      <c r="J37" s="120"/>
      <c r="K37" s="120"/>
      <c r="L37" s="120"/>
      <c r="M37" s="120"/>
    </row>
    <row r="38" spans="1:13" x14ac:dyDescent="0.25">
      <c r="A38" s="120"/>
      <c r="B38" s="120"/>
      <c r="C38" s="120"/>
      <c r="D38" s="120"/>
      <c r="E38" s="120"/>
      <c r="F38" s="120"/>
      <c r="G38" s="120"/>
      <c r="H38" s="120"/>
      <c r="I38" s="120"/>
      <c r="J38" s="120"/>
      <c r="K38" s="120"/>
      <c r="L38" s="120"/>
      <c r="M38" s="120"/>
    </row>
    <row r="39" spans="1:13" x14ac:dyDescent="0.25">
      <c r="A39" s="120"/>
      <c r="B39" s="120"/>
      <c r="C39" s="120"/>
      <c r="D39" s="120"/>
      <c r="E39" s="120"/>
      <c r="F39" s="120"/>
      <c r="G39" s="120"/>
      <c r="H39" s="120"/>
      <c r="I39" s="120"/>
      <c r="J39" s="120"/>
      <c r="K39" s="120"/>
      <c r="L39" s="120"/>
      <c r="M39" s="120"/>
    </row>
  </sheetData>
  <sheetProtection password="9FC0" sheet="1" objects="1" scenarios="1" selectLockedCells="1"/>
  <mergeCells count="18">
    <mergeCell ref="A1:M1"/>
    <mergeCell ref="A29:A30"/>
    <mergeCell ref="L11:M11"/>
    <mergeCell ref="A11:A12"/>
    <mergeCell ref="A22:M22"/>
    <mergeCell ref="A24:C24"/>
    <mergeCell ref="B11:C11"/>
    <mergeCell ref="A36:M36"/>
    <mergeCell ref="A2:M2"/>
    <mergeCell ref="A26:C26"/>
    <mergeCell ref="A5:C5"/>
    <mergeCell ref="A4:C4"/>
    <mergeCell ref="D11:E11"/>
    <mergeCell ref="F11:G11"/>
    <mergeCell ref="H11:I11"/>
    <mergeCell ref="J11:K11"/>
    <mergeCell ref="A25:C25"/>
    <mergeCell ref="A20:M20"/>
  </mergeCells>
  <pageMargins left="0.25" right="0.25"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B577"/>
  <sheetViews>
    <sheetView topLeftCell="A233" workbookViewId="0">
      <selection activeCell="O259" sqref="O259"/>
    </sheetView>
  </sheetViews>
  <sheetFormatPr defaultRowHeight="14.4" x14ac:dyDescent="0.3"/>
  <cols>
    <col min="1" max="1" width="16" bestFit="1" customWidth="1"/>
    <col min="2" max="2" width="11" customWidth="1"/>
    <col min="11" max="11" width="9.88671875" bestFit="1" customWidth="1"/>
    <col min="13" max="13" width="10.21875" bestFit="1" customWidth="1"/>
    <col min="21" max="21" width="9.88671875" bestFit="1" customWidth="1"/>
    <col min="22" max="22" width="8.88671875" style="1"/>
  </cols>
  <sheetData>
    <row r="2" spans="1:132" x14ac:dyDescent="0.3">
      <c r="A2" s="11" t="s">
        <v>0</v>
      </c>
    </row>
    <row r="3" spans="1:132" ht="43.2" x14ac:dyDescent="0.3">
      <c r="A3" s="35" t="s">
        <v>33</v>
      </c>
      <c r="B3" s="4">
        <v>1</v>
      </c>
      <c r="C3" s="4">
        <v>2</v>
      </c>
      <c r="D3" s="4">
        <v>3</v>
      </c>
      <c r="E3" s="4">
        <v>4</v>
      </c>
      <c r="F3" s="4">
        <v>5</v>
      </c>
      <c r="G3" s="4">
        <v>6</v>
      </c>
      <c r="H3" s="4">
        <v>7</v>
      </c>
      <c r="I3" s="4">
        <v>8</v>
      </c>
      <c r="J3" s="4">
        <v>9</v>
      </c>
      <c r="K3" s="4">
        <v>10</v>
      </c>
      <c r="L3" s="28">
        <v>11</v>
      </c>
      <c r="M3" s="28">
        <v>12</v>
      </c>
      <c r="N3" s="28">
        <v>13</v>
      </c>
      <c r="O3" s="28">
        <v>14</v>
      </c>
      <c r="P3" s="28">
        <v>15</v>
      </c>
      <c r="Q3" s="28">
        <v>16</v>
      </c>
      <c r="R3" s="28">
        <v>17</v>
      </c>
      <c r="S3" s="28">
        <v>18</v>
      </c>
      <c r="T3" s="28">
        <v>19</v>
      </c>
      <c r="U3" s="28">
        <v>20</v>
      </c>
      <c r="V3" s="60"/>
    </row>
    <row r="4" spans="1:132" x14ac:dyDescent="0.3">
      <c r="A4" s="19" t="s">
        <v>8</v>
      </c>
      <c r="B4" s="36">
        <f>SUM('Raw Data'!B3:B6)/'Raw Data'!B23</f>
        <v>0.89015151515151514</v>
      </c>
      <c r="C4" s="36">
        <f>SUM('Raw Data'!C3:C6)/'Raw Data'!C23</f>
        <v>0</v>
      </c>
      <c r="D4" s="36">
        <f>SUM('Raw Data'!D3:D6)/'Raw Data'!D23</f>
        <v>0</v>
      </c>
      <c r="E4" s="36">
        <f>SUM('Raw Data'!E3:E6)/'Raw Data'!E23</f>
        <v>0</v>
      </c>
      <c r="F4" s="36">
        <f>SUM('Raw Data'!F3:F6)/'Raw Data'!F23</f>
        <v>0</v>
      </c>
      <c r="G4" s="36">
        <f>SUM('Raw Data'!G3:G6)/'Raw Data'!G23</f>
        <v>0</v>
      </c>
      <c r="H4" s="36">
        <f>SUM('Raw Data'!H3:H6)/'Raw Data'!H23</f>
        <v>0</v>
      </c>
      <c r="I4" s="36">
        <f>SUM('Raw Data'!I3:I6)/'Raw Data'!I23</f>
        <v>0</v>
      </c>
      <c r="J4" s="36">
        <f>SUM('Raw Data'!J3:J6)/'Raw Data'!J23</f>
        <v>0</v>
      </c>
      <c r="K4" s="36">
        <v>0</v>
      </c>
      <c r="L4" s="36">
        <v>0</v>
      </c>
      <c r="M4" s="36">
        <v>0</v>
      </c>
      <c r="N4" s="36">
        <v>0</v>
      </c>
      <c r="O4" s="36">
        <v>0</v>
      </c>
      <c r="P4" s="36">
        <v>0</v>
      </c>
      <c r="Q4" s="36">
        <v>0</v>
      </c>
      <c r="R4" s="36">
        <v>0</v>
      </c>
      <c r="S4" s="36">
        <v>0</v>
      </c>
      <c r="T4" s="36">
        <v>0</v>
      </c>
      <c r="U4" s="36">
        <v>0</v>
      </c>
      <c r="V4" s="36"/>
      <c r="X4" s="19" t="s">
        <v>8</v>
      </c>
      <c r="Y4" s="30">
        <f>HLOOKUP(LSHT,A14:U34,(LSIT+1))</f>
        <v>0</v>
      </c>
    </row>
    <row r="5" spans="1:132" x14ac:dyDescent="0.3">
      <c r="A5" s="19" t="s">
        <v>25</v>
      </c>
      <c r="B5" s="36">
        <f>SUM('Raw Data'!B7:B10)/'Raw Data'!B23</f>
        <v>0.10984848484848485</v>
      </c>
      <c r="C5" s="36">
        <f>SUM('Raw Data'!C7:C10)/'Raw Data'!C23</f>
        <v>0.94818652849740936</v>
      </c>
      <c r="D5" s="36">
        <f>SUM('Raw Data'!D7:D10)/'Raw Data'!D23</f>
        <v>3.3834586466165412E-2</v>
      </c>
      <c r="E5" s="36">
        <f>SUM('Raw Data'!E7:E10)/'Raw Data'!E23</f>
        <v>0</v>
      </c>
      <c r="F5" s="36">
        <f>SUM('Raw Data'!F7:F10)/'Raw Data'!F23</f>
        <v>0</v>
      </c>
      <c r="G5" s="36">
        <f>SUM('Raw Data'!G7:G10)/'Raw Data'!G23</f>
        <v>0</v>
      </c>
      <c r="H5" s="36">
        <f>SUM('Raw Data'!H7:H10)/'Raw Data'!H23</f>
        <v>0</v>
      </c>
      <c r="I5" s="36">
        <f>SUM('Raw Data'!I7:I10)/'Raw Data'!I23</f>
        <v>0</v>
      </c>
      <c r="J5" s="36">
        <f>SUM('Raw Data'!J7:J10)/'Raw Data'!J23</f>
        <v>0</v>
      </c>
      <c r="K5" s="36">
        <v>0</v>
      </c>
      <c r="L5" s="36">
        <v>0</v>
      </c>
      <c r="M5" s="36">
        <v>0</v>
      </c>
      <c r="N5" s="36">
        <v>0</v>
      </c>
      <c r="O5" s="36">
        <v>0</v>
      </c>
      <c r="P5" s="36">
        <v>0</v>
      </c>
      <c r="Q5" s="36">
        <v>0</v>
      </c>
      <c r="R5" s="36">
        <v>0</v>
      </c>
      <c r="S5" s="36">
        <v>0</v>
      </c>
      <c r="T5" s="36">
        <v>0</v>
      </c>
      <c r="U5" s="36">
        <v>0</v>
      </c>
      <c r="V5" s="36"/>
      <c r="X5" s="19" t="s">
        <v>25</v>
      </c>
      <c r="Y5" s="30">
        <f>HLOOKUP(LSHT,X14:AR34,(LSIT+1))</f>
        <v>3.3834586466165412E-2</v>
      </c>
    </row>
    <row r="6" spans="1:132" x14ac:dyDescent="0.3">
      <c r="A6" s="19" t="s">
        <v>26</v>
      </c>
      <c r="B6" s="36">
        <f>SUM('Raw Data'!B11:B14)/'Raw Data'!B23</f>
        <v>0</v>
      </c>
      <c r="C6" s="36">
        <f>SUM('Raw Data'!C11:C14)/'Raw Data'!C23</f>
        <v>5.181347150259067E-2</v>
      </c>
      <c r="D6" s="36">
        <f>SUM('Raw Data'!D11:D14)/'Raw Data'!D23</f>
        <v>0.8571428571428571</v>
      </c>
      <c r="E6" s="36">
        <f>SUM('Raw Data'!E11:E14)/'Raw Data'!E23</f>
        <v>8.9219330855018583E-2</v>
      </c>
      <c r="F6" s="36">
        <f>SUM('Raw Data'!F11:F14)/'Raw Data'!F23</f>
        <v>1.3468013468013467E-2</v>
      </c>
      <c r="G6" s="36">
        <f>SUM('Raw Data'!G11:G14)/'Raw Data'!G23</f>
        <v>2.8653295128939827E-3</v>
      </c>
      <c r="H6" s="36">
        <f>SUM('Raw Data'!H11:H14)/'Raw Data'!H23</f>
        <v>0</v>
      </c>
      <c r="I6" s="36">
        <f>SUM('Raw Data'!I11:I14)/'Raw Data'!I23</f>
        <v>0</v>
      </c>
      <c r="J6" s="36">
        <f>SUM('Raw Data'!J11:J14)/'Raw Data'!J23</f>
        <v>0</v>
      </c>
      <c r="K6" s="36">
        <v>0</v>
      </c>
      <c r="L6" s="36">
        <v>0</v>
      </c>
      <c r="M6" s="36">
        <v>0</v>
      </c>
      <c r="N6" s="36">
        <v>0</v>
      </c>
      <c r="O6" s="36">
        <v>0</v>
      </c>
      <c r="P6" s="36">
        <v>0</v>
      </c>
      <c r="Q6" s="36">
        <v>0</v>
      </c>
      <c r="R6" s="36">
        <v>0</v>
      </c>
      <c r="S6" s="36">
        <v>0</v>
      </c>
      <c r="T6" s="36">
        <v>0</v>
      </c>
      <c r="U6" s="36">
        <v>0</v>
      </c>
      <c r="V6" s="36"/>
      <c r="X6" s="19" t="s">
        <v>26</v>
      </c>
      <c r="Y6" s="30">
        <f>HLOOKUP(LSHT,AT14:BN34,(LSIT+1))</f>
        <v>0.8571428571428571</v>
      </c>
    </row>
    <row r="7" spans="1:132" x14ac:dyDescent="0.3">
      <c r="A7" s="19" t="s">
        <v>27</v>
      </c>
      <c r="B7" s="36">
        <f>SUM('Raw Data'!B15:B18)/'Raw Data'!B23</f>
        <v>0</v>
      </c>
      <c r="C7" s="36">
        <f>SUM('Raw Data'!C15:C18)/'Raw Data'!C23</f>
        <v>0</v>
      </c>
      <c r="D7" s="36">
        <f>SUM('Raw Data'!D15:D18)/'Raw Data'!D23</f>
        <v>0.10902255639097744</v>
      </c>
      <c r="E7" s="36">
        <f>SUM('Raw Data'!E15:E18)/'Raw Data'!E23</f>
        <v>0.91078066914498146</v>
      </c>
      <c r="F7" s="36">
        <f>SUM('Raw Data'!F15:F18)/'Raw Data'!F23</f>
        <v>0.96296296296296291</v>
      </c>
      <c r="G7" s="36">
        <f>SUM('Raw Data'!G15:G18)/'Raw Data'!G23</f>
        <v>0.8452722063037249</v>
      </c>
      <c r="H7" s="36">
        <f>SUM('Raw Data'!H15:H18)/'Raw Data'!H23</f>
        <v>0.42946058091286304</v>
      </c>
      <c r="I7" s="42">
        <v>2.1276595744699998E-2</v>
      </c>
      <c r="J7" s="36">
        <f>SUM('Raw Data'!J15:J18)/'Raw Data'!J23</f>
        <v>0</v>
      </c>
      <c r="K7" s="36">
        <v>0</v>
      </c>
      <c r="L7" s="36">
        <v>0</v>
      </c>
      <c r="M7" s="36">
        <v>0</v>
      </c>
      <c r="N7" s="36">
        <v>0</v>
      </c>
      <c r="O7" s="36">
        <v>0</v>
      </c>
      <c r="P7" s="36">
        <v>0</v>
      </c>
      <c r="Q7" s="36">
        <v>0</v>
      </c>
      <c r="R7" s="36">
        <v>0</v>
      </c>
      <c r="S7" s="36">
        <v>0</v>
      </c>
      <c r="T7" s="36">
        <v>0</v>
      </c>
      <c r="U7" s="36">
        <v>0</v>
      </c>
      <c r="V7" s="36"/>
      <c r="X7" s="19" t="s">
        <v>27</v>
      </c>
      <c r="Y7" s="30">
        <f>HLOOKUP(LSHT,BP14:CJ34,(LSIT+1))</f>
        <v>0.10902255639097744</v>
      </c>
    </row>
    <row r="8" spans="1:132" x14ac:dyDescent="0.3">
      <c r="A8" s="37" t="s">
        <v>12</v>
      </c>
      <c r="B8" s="38">
        <f>SUM('Raw Data'!B19:B22)/'Raw Data'!B23</f>
        <v>0</v>
      </c>
      <c r="C8" s="39">
        <f>SUM('Raw Data'!C19:C22)/'Raw Data'!C23</f>
        <v>0</v>
      </c>
      <c r="D8" s="39">
        <f>SUM('Raw Data'!D19:D22)/'Raw Data'!D23</f>
        <v>0</v>
      </c>
      <c r="E8" s="39">
        <f>SUM('Raw Data'!E19:E22)/'Raw Data'!E23</f>
        <v>0</v>
      </c>
      <c r="F8" s="39">
        <f>SUM('Raw Data'!F19:F22)/'Raw Data'!F23</f>
        <v>2.3569023569023569E-2</v>
      </c>
      <c r="G8" s="39">
        <f>SUM('Raw Data'!G19:G22)/'Raw Data'!G23</f>
        <v>0.15186246418338109</v>
      </c>
      <c r="H8" s="39">
        <f>SUM('Raw Data'!H19:H22)/'Raw Data'!H23</f>
        <v>0.5705394190871369</v>
      </c>
      <c r="I8" s="43">
        <v>0.960992907801</v>
      </c>
      <c r="J8" s="39">
        <f>J11</f>
        <v>0.5737951807228916</v>
      </c>
      <c r="K8" s="39">
        <f>K11</f>
        <v>0.11566265060240966</v>
      </c>
      <c r="L8" s="39">
        <f t="shared" ref="L8:U8" si="0">L11</f>
        <v>5.4819277108433706E-2</v>
      </c>
      <c r="M8" s="39">
        <f t="shared" si="0"/>
        <v>2.3192771084337371E-2</v>
      </c>
      <c r="N8" s="39">
        <f t="shared" si="0"/>
        <v>5.4216867469879526E-3</v>
      </c>
      <c r="O8" s="39">
        <f t="shared" si="0"/>
        <v>1.5060240963855609E-3</v>
      </c>
      <c r="P8" s="39">
        <f t="shared" si="0"/>
        <v>6.0240963855417995E-4</v>
      </c>
      <c r="Q8" s="39">
        <f t="shared" si="0"/>
        <v>0</v>
      </c>
      <c r="R8" s="39">
        <f t="shared" si="0"/>
        <v>0</v>
      </c>
      <c r="S8" s="39">
        <f t="shared" si="0"/>
        <v>0</v>
      </c>
      <c r="T8" s="39">
        <f t="shared" si="0"/>
        <v>0</v>
      </c>
      <c r="U8" s="39">
        <f t="shared" si="0"/>
        <v>0</v>
      </c>
      <c r="V8" s="61"/>
      <c r="X8" s="37" t="s">
        <v>12</v>
      </c>
      <c r="Y8" s="30">
        <f>HLOOKUP(LSHT,CL14:DF34,(LSIT+1))</f>
        <v>0</v>
      </c>
    </row>
    <row r="9" spans="1:132" x14ac:dyDescent="0.3">
      <c r="A9" s="40" t="s">
        <v>30</v>
      </c>
      <c r="B9" s="41">
        <f>'Raw Data'!B44/'Raw Data'!$V44</f>
        <v>0</v>
      </c>
      <c r="C9" s="41">
        <f>'Raw Data'!C44/'Raw Data'!$V44</f>
        <v>0</v>
      </c>
      <c r="D9" s="41">
        <f>'Raw Data'!D44/'Raw Data'!$V44</f>
        <v>0</v>
      </c>
      <c r="E9" s="41">
        <f>'Raw Data'!E44/'Raw Data'!$V44</f>
        <v>0</v>
      </c>
      <c r="F9" s="41">
        <f>'Raw Data'!F44/'Raw Data'!$V44</f>
        <v>0</v>
      </c>
      <c r="G9" s="41">
        <f>'Raw Data'!G44/'Raw Data'!$V44</f>
        <v>0</v>
      </c>
      <c r="H9" s="41">
        <f>'Raw Data'!H44/'Raw Data'!$V44</f>
        <v>3.0120481927710846E-4</v>
      </c>
      <c r="I9" s="44">
        <v>1.7730496453899999E-2</v>
      </c>
      <c r="J9" s="41">
        <f>1-J8</f>
        <v>0.4262048192771084</v>
      </c>
      <c r="K9" s="41">
        <f>1-K8</f>
        <v>0.88433734939759034</v>
      </c>
      <c r="L9" s="41">
        <f t="shared" ref="L9:U9" si="1">1-L8</f>
        <v>0.94518072289156629</v>
      </c>
      <c r="M9" s="41">
        <f t="shared" si="1"/>
        <v>0.97680722891566263</v>
      </c>
      <c r="N9" s="41">
        <f t="shared" si="1"/>
        <v>0.99457831325301205</v>
      </c>
      <c r="O9" s="41">
        <f t="shared" si="1"/>
        <v>0.99849397590361444</v>
      </c>
      <c r="P9" s="41">
        <f t="shared" si="1"/>
        <v>0.99939759036144582</v>
      </c>
      <c r="Q9" s="41">
        <f t="shared" si="1"/>
        <v>1</v>
      </c>
      <c r="R9" s="41">
        <f t="shared" si="1"/>
        <v>1</v>
      </c>
      <c r="S9" s="41">
        <f t="shared" si="1"/>
        <v>1</v>
      </c>
      <c r="T9" s="41">
        <f t="shared" si="1"/>
        <v>1</v>
      </c>
      <c r="U9" s="41">
        <f t="shared" si="1"/>
        <v>1</v>
      </c>
      <c r="V9" s="62"/>
      <c r="X9" s="40" t="s">
        <v>30</v>
      </c>
      <c r="Y9" s="30">
        <f>HLOOKUP(LSHT,DH14:EB34,(LSIT+1))</f>
        <v>0</v>
      </c>
    </row>
    <row r="10" spans="1:132" x14ac:dyDescent="0.3">
      <c r="A10" s="32" t="s">
        <v>31</v>
      </c>
      <c r="B10" s="33">
        <f>'Raw Data'!B44/'Raw Data'!$V44</f>
        <v>0</v>
      </c>
      <c r="C10" s="33">
        <f>SUM('Raw Data'!$B44:C44)/'Raw Data'!$V44</f>
        <v>0</v>
      </c>
      <c r="D10" s="33">
        <f>SUM('Raw Data'!$B44:D44)/'Raw Data'!$V44</f>
        <v>0</v>
      </c>
      <c r="E10" s="33">
        <f>SUM('Raw Data'!$B44:E44)/'Raw Data'!$V44</f>
        <v>0</v>
      </c>
      <c r="F10" s="33">
        <f>SUM('Raw Data'!$B44:F44)/'Raw Data'!$V44</f>
        <v>0</v>
      </c>
      <c r="G10" s="33">
        <f>SUM('Raw Data'!$B44:G44)/'Raw Data'!$V44</f>
        <v>0</v>
      </c>
      <c r="H10" s="33">
        <f>SUM('Raw Data'!$B44:H44)/'Raw Data'!$V44</f>
        <v>3.0120481927710846E-4</v>
      </c>
      <c r="I10" s="33">
        <f>SUM('Raw Data'!$B44:I44)/'Raw Data'!$V44</f>
        <v>1.8072289156626505E-2</v>
      </c>
      <c r="J10" s="33">
        <f>SUM('Raw Data'!$B44:J44)/'Raw Data'!$V44</f>
        <v>0.42620481927710846</v>
      </c>
      <c r="K10" s="33">
        <f>SUM('Raw Data'!$B44:K44)/'Raw Data'!$V44</f>
        <v>0.88433734939759034</v>
      </c>
      <c r="L10" s="33">
        <f>SUM('Raw Data'!$B44:L44)/'Raw Data'!$V44</f>
        <v>0.94518072289156629</v>
      </c>
      <c r="M10" s="33">
        <f>SUM('Raw Data'!$B44:M44)/'Raw Data'!$V44</f>
        <v>0.97680722891566263</v>
      </c>
      <c r="N10" s="33">
        <f>SUM('Raw Data'!$B44:N44)/'Raw Data'!$V44</f>
        <v>0.99457831325301205</v>
      </c>
      <c r="O10" s="33">
        <f>SUM('Raw Data'!$B44:O44)/'Raw Data'!$V44</f>
        <v>0.99849397590361444</v>
      </c>
      <c r="P10" s="33">
        <f>SUM('Raw Data'!$B44:P44)/'Raw Data'!$V44</f>
        <v>0.99939759036144582</v>
      </c>
      <c r="Q10" s="33">
        <f>SUM('Raw Data'!$B44:Q44)/'Raw Data'!$V44</f>
        <v>1</v>
      </c>
      <c r="R10" s="33">
        <f>SUM('Raw Data'!$B44:R44)/'Raw Data'!$V44</f>
        <v>1</v>
      </c>
      <c r="S10" s="33">
        <f>SUM('Raw Data'!$B44:S44)/'Raw Data'!$V44</f>
        <v>1</v>
      </c>
      <c r="T10" s="33">
        <f>SUM('Raw Data'!$B44:T44)/'Raw Data'!$V44</f>
        <v>1</v>
      </c>
      <c r="U10" s="33">
        <f>SUM('Raw Data'!$B44:U44)/'Raw Data'!$V44</f>
        <v>1</v>
      </c>
      <c r="V10" s="33"/>
    </row>
    <row r="11" spans="1:132" ht="28.8" x14ac:dyDescent="0.3">
      <c r="A11" s="34" t="s">
        <v>32</v>
      </c>
      <c r="B11" s="31">
        <f>1-B10</f>
        <v>1</v>
      </c>
      <c r="C11" s="31">
        <f t="shared" ref="C11:U11" si="2">1-C10</f>
        <v>1</v>
      </c>
      <c r="D11" s="31">
        <f t="shared" si="2"/>
        <v>1</v>
      </c>
      <c r="E11" s="31">
        <f t="shared" si="2"/>
        <v>1</v>
      </c>
      <c r="F11" s="31">
        <f t="shared" si="2"/>
        <v>1</v>
      </c>
      <c r="G11" s="31">
        <f t="shared" si="2"/>
        <v>1</v>
      </c>
      <c r="H11" s="31">
        <f t="shared" si="2"/>
        <v>0.99969879518072291</v>
      </c>
      <c r="I11" s="31">
        <f t="shared" si="2"/>
        <v>0.98192771084337349</v>
      </c>
      <c r="J11" s="31">
        <f t="shared" si="2"/>
        <v>0.5737951807228916</v>
      </c>
      <c r="K11" s="31">
        <f t="shared" si="2"/>
        <v>0.11566265060240966</v>
      </c>
      <c r="L11" s="31">
        <f t="shared" si="2"/>
        <v>5.4819277108433706E-2</v>
      </c>
      <c r="M11" s="31">
        <f t="shared" si="2"/>
        <v>2.3192771084337371E-2</v>
      </c>
      <c r="N11" s="31">
        <f t="shared" si="2"/>
        <v>5.4216867469879526E-3</v>
      </c>
      <c r="O11" s="31">
        <f t="shared" si="2"/>
        <v>1.5060240963855609E-3</v>
      </c>
      <c r="P11" s="31">
        <f t="shared" si="2"/>
        <v>6.0240963855417995E-4</v>
      </c>
      <c r="Q11" s="31">
        <f t="shared" si="2"/>
        <v>0</v>
      </c>
      <c r="R11" s="31">
        <f t="shared" si="2"/>
        <v>0</v>
      </c>
      <c r="S11" s="31">
        <f t="shared" si="2"/>
        <v>0</v>
      </c>
      <c r="T11" s="31">
        <f t="shared" si="2"/>
        <v>0</v>
      </c>
      <c r="U11" s="31">
        <f t="shared" si="2"/>
        <v>0</v>
      </c>
      <c r="V11" s="30"/>
    </row>
    <row r="12" spans="1:132" x14ac:dyDescent="0.3">
      <c r="A12" s="13"/>
      <c r="B12" s="13"/>
      <c r="C12" s="13"/>
      <c r="D12" s="13"/>
      <c r="E12" s="13"/>
      <c r="F12" s="13"/>
      <c r="G12" s="13"/>
    </row>
    <row r="13" spans="1:132" x14ac:dyDescent="0.3">
      <c r="A13" s="13" t="s">
        <v>40</v>
      </c>
      <c r="B13" s="13" t="s">
        <v>38</v>
      </c>
      <c r="C13" s="13"/>
      <c r="D13" s="13"/>
      <c r="X13" s="13" t="s">
        <v>41</v>
      </c>
      <c r="Y13" s="13" t="s">
        <v>38</v>
      </c>
      <c r="Z13" s="13"/>
      <c r="AA13" s="13"/>
      <c r="AB13" s="1"/>
      <c r="AC13" s="1"/>
      <c r="AD13" s="1"/>
      <c r="AE13" s="1"/>
      <c r="AF13" s="1"/>
      <c r="AG13" s="1"/>
      <c r="AH13" s="1"/>
      <c r="AI13" s="1"/>
      <c r="AJ13" s="1"/>
      <c r="AK13" s="1"/>
      <c r="AL13" s="1"/>
      <c r="AM13" s="1"/>
      <c r="AN13" s="1"/>
      <c r="AO13" s="1"/>
      <c r="AP13" s="1"/>
      <c r="AQ13" s="1"/>
      <c r="AR13" s="1"/>
      <c r="AT13" s="13" t="s">
        <v>42</v>
      </c>
      <c r="AU13" s="13" t="s">
        <v>38</v>
      </c>
      <c r="AV13" s="13"/>
      <c r="AW13" s="13"/>
      <c r="AX13" s="1"/>
      <c r="AY13" s="1"/>
      <c r="AZ13" s="1"/>
      <c r="BA13" s="1"/>
      <c r="BB13" s="1"/>
      <c r="BC13" s="1"/>
      <c r="BD13" s="1"/>
      <c r="BE13" s="1"/>
      <c r="BF13" s="1"/>
      <c r="BG13" s="1"/>
      <c r="BH13" s="1"/>
      <c r="BI13" s="1"/>
      <c r="BJ13" s="1"/>
      <c r="BK13" s="1"/>
      <c r="BL13" s="1"/>
      <c r="BM13" s="1"/>
      <c r="BN13" s="1"/>
      <c r="BP13" s="13" t="s">
        <v>43</v>
      </c>
      <c r="BQ13" s="13" t="s">
        <v>38</v>
      </c>
      <c r="BR13" s="13"/>
      <c r="BS13" s="13"/>
      <c r="BT13" s="1"/>
      <c r="BU13" s="1"/>
      <c r="BV13" s="1"/>
      <c r="BW13" s="1"/>
      <c r="BX13" s="1"/>
      <c r="BY13" s="1"/>
      <c r="BZ13" s="1"/>
      <c r="CA13" s="1"/>
      <c r="CB13" s="1"/>
      <c r="CC13" s="1"/>
      <c r="CD13" s="1"/>
      <c r="CE13" s="1"/>
      <c r="CF13" s="1"/>
      <c r="CG13" s="1"/>
      <c r="CH13" s="1"/>
      <c r="CI13" s="1"/>
      <c r="CJ13" s="1"/>
      <c r="CL13" s="13" t="s">
        <v>44</v>
      </c>
      <c r="CM13" s="13" t="s">
        <v>38</v>
      </c>
      <c r="CN13" s="13"/>
      <c r="CO13" s="13"/>
      <c r="CP13" s="1"/>
      <c r="CQ13" s="1"/>
      <c r="CR13" s="1"/>
      <c r="CS13" s="1"/>
      <c r="CT13" s="1"/>
      <c r="CU13" s="1"/>
      <c r="CV13" s="1"/>
      <c r="CW13" s="1"/>
      <c r="CX13" s="1"/>
      <c r="CY13" s="1"/>
      <c r="CZ13" s="1"/>
      <c r="DA13" s="1"/>
      <c r="DB13" s="1"/>
      <c r="DC13" s="1"/>
      <c r="DD13" s="1"/>
      <c r="DE13" s="1"/>
      <c r="DF13" s="1"/>
      <c r="DH13" s="13" t="s">
        <v>45</v>
      </c>
      <c r="DI13" s="13" t="s">
        <v>38</v>
      </c>
      <c r="DJ13" s="13"/>
      <c r="DK13" s="13"/>
      <c r="DL13" s="1"/>
      <c r="DM13" s="1"/>
      <c r="DN13" s="1"/>
      <c r="DO13" s="1"/>
      <c r="DP13" s="1"/>
      <c r="DQ13" s="1"/>
      <c r="DR13" s="1"/>
      <c r="DS13" s="1"/>
      <c r="DT13" s="1"/>
      <c r="DU13" s="1"/>
      <c r="DV13" s="1"/>
      <c r="DW13" s="1"/>
      <c r="DX13" s="1"/>
      <c r="DY13" s="1"/>
      <c r="DZ13" s="1"/>
      <c r="EA13" s="1"/>
      <c r="EB13" s="1"/>
    </row>
    <row r="14" spans="1:132" x14ac:dyDescent="0.3">
      <c r="A14" s="13" t="s">
        <v>39</v>
      </c>
      <c r="B14" s="13">
        <v>0</v>
      </c>
      <c r="C14" s="13">
        <v>1</v>
      </c>
      <c r="D14" s="13">
        <v>2</v>
      </c>
      <c r="E14" s="29">
        <v>3</v>
      </c>
      <c r="F14" s="29">
        <v>4</v>
      </c>
      <c r="G14" s="29">
        <v>5</v>
      </c>
      <c r="H14" s="29">
        <v>6</v>
      </c>
      <c r="I14" s="29">
        <v>7</v>
      </c>
      <c r="J14" s="29">
        <v>8</v>
      </c>
      <c r="K14" s="29">
        <v>9</v>
      </c>
      <c r="L14" s="29">
        <v>10</v>
      </c>
      <c r="M14" s="29">
        <v>11</v>
      </c>
      <c r="N14" s="29">
        <v>12</v>
      </c>
      <c r="O14" s="29">
        <v>13</v>
      </c>
      <c r="P14" s="29">
        <v>14</v>
      </c>
      <c r="Q14" s="29">
        <v>15</v>
      </c>
      <c r="R14" s="29">
        <v>16</v>
      </c>
      <c r="S14" s="29">
        <v>17</v>
      </c>
      <c r="T14" s="29">
        <v>18</v>
      </c>
      <c r="U14" s="29">
        <v>19</v>
      </c>
      <c r="V14" s="68" t="s">
        <v>39</v>
      </c>
      <c r="W14" s="68" t="s">
        <v>76</v>
      </c>
      <c r="X14" s="13" t="s">
        <v>39</v>
      </c>
      <c r="Y14" s="13">
        <v>0</v>
      </c>
      <c r="Z14" s="13">
        <v>1</v>
      </c>
      <c r="AA14" s="13">
        <v>2</v>
      </c>
      <c r="AB14" s="29">
        <v>3</v>
      </c>
      <c r="AC14" s="29">
        <v>4</v>
      </c>
      <c r="AD14" s="29">
        <v>5</v>
      </c>
      <c r="AE14" s="29">
        <v>6</v>
      </c>
      <c r="AF14" s="29">
        <v>7</v>
      </c>
      <c r="AG14" s="29">
        <v>8</v>
      </c>
      <c r="AH14" s="29">
        <v>9</v>
      </c>
      <c r="AI14" s="29">
        <v>10</v>
      </c>
      <c r="AJ14" s="29">
        <v>11</v>
      </c>
      <c r="AK14" s="29">
        <v>12</v>
      </c>
      <c r="AL14" s="29">
        <v>13</v>
      </c>
      <c r="AM14" s="29">
        <v>14</v>
      </c>
      <c r="AN14" s="29">
        <v>15</v>
      </c>
      <c r="AO14" s="29">
        <v>16</v>
      </c>
      <c r="AP14" s="29">
        <v>17</v>
      </c>
      <c r="AQ14" s="29">
        <v>18</v>
      </c>
      <c r="AR14" s="29">
        <v>19</v>
      </c>
      <c r="AT14" s="13" t="s">
        <v>39</v>
      </c>
      <c r="AU14" s="13">
        <v>0</v>
      </c>
      <c r="AV14" s="13">
        <v>1</v>
      </c>
      <c r="AW14" s="13">
        <v>2</v>
      </c>
      <c r="AX14" s="29">
        <v>3</v>
      </c>
      <c r="AY14" s="29">
        <v>4</v>
      </c>
      <c r="AZ14" s="29">
        <v>5</v>
      </c>
      <c r="BA14" s="29">
        <v>6</v>
      </c>
      <c r="BB14" s="29">
        <v>7</v>
      </c>
      <c r="BC14" s="29">
        <v>8</v>
      </c>
      <c r="BD14" s="29">
        <v>9</v>
      </c>
      <c r="BE14" s="29">
        <v>10</v>
      </c>
      <c r="BF14" s="29">
        <v>11</v>
      </c>
      <c r="BG14" s="29">
        <v>12</v>
      </c>
      <c r="BH14" s="29">
        <v>13</v>
      </c>
      <c r="BI14" s="29">
        <v>14</v>
      </c>
      <c r="BJ14" s="29">
        <v>15</v>
      </c>
      <c r="BK14" s="29">
        <v>16</v>
      </c>
      <c r="BL14" s="29">
        <v>17</v>
      </c>
      <c r="BM14" s="29">
        <v>18</v>
      </c>
      <c r="BN14" s="29">
        <v>19</v>
      </c>
      <c r="BP14" s="13" t="s">
        <v>39</v>
      </c>
      <c r="BQ14" s="13">
        <v>0</v>
      </c>
      <c r="BR14" s="13">
        <v>1</v>
      </c>
      <c r="BS14" s="13">
        <v>2</v>
      </c>
      <c r="BT14" s="29">
        <v>3</v>
      </c>
      <c r="BU14" s="29">
        <v>4</v>
      </c>
      <c r="BV14" s="29">
        <v>5</v>
      </c>
      <c r="BW14" s="29">
        <v>6</v>
      </c>
      <c r="BX14" s="29">
        <v>7</v>
      </c>
      <c r="BY14" s="29">
        <v>8</v>
      </c>
      <c r="BZ14" s="29">
        <v>9</v>
      </c>
      <c r="CA14" s="29">
        <v>10</v>
      </c>
      <c r="CB14" s="29">
        <v>11</v>
      </c>
      <c r="CC14" s="29">
        <v>12</v>
      </c>
      <c r="CD14" s="29">
        <v>13</v>
      </c>
      <c r="CE14" s="29">
        <v>14</v>
      </c>
      <c r="CF14" s="29">
        <v>15</v>
      </c>
      <c r="CG14" s="29">
        <v>16</v>
      </c>
      <c r="CH14" s="29">
        <v>17</v>
      </c>
      <c r="CI14" s="29">
        <v>18</v>
      </c>
      <c r="CJ14" s="29">
        <v>19</v>
      </c>
      <c r="CL14" s="13" t="s">
        <v>39</v>
      </c>
      <c r="CM14" s="13">
        <v>0</v>
      </c>
      <c r="CN14" s="13">
        <v>1</v>
      </c>
      <c r="CO14" s="13">
        <v>2</v>
      </c>
      <c r="CP14" s="29">
        <v>3</v>
      </c>
      <c r="CQ14" s="29">
        <v>4</v>
      </c>
      <c r="CR14" s="29">
        <v>5</v>
      </c>
      <c r="CS14" s="29">
        <v>6</v>
      </c>
      <c r="CT14" s="29">
        <v>7</v>
      </c>
      <c r="CU14" s="29">
        <v>8</v>
      </c>
      <c r="CV14" s="29">
        <v>9</v>
      </c>
      <c r="CW14" s="29">
        <v>10</v>
      </c>
      <c r="CX14" s="29">
        <v>11</v>
      </c>
      <c r="CY14" s="29">
        <v>12</v>
      </c>
      <c r="CZ14" s="29">
        <v>13</v>
      </c>
      <c r="DA14" s="29">
        <v>14</v>
      </c>
      <c r="DB14" s="29">
        <v>15</v>
      </c>
      <c r="DC14" s="29">
        <v>16</v>
      </c>
      <c r="DD14" s="29">
        <v>17</v>
      </c>
      <c r="DE14" s="29">
        <v>18</v>
      </c>
      <c r="DF14" s="29">
        <v>19</v>
      </c>
      <c r="DH14" s="13" t="s">
        <v>39</v>
      </c>
      <c r="DI14" s="13">
        <v>0</v>
      </c>
      <c r="DJ14" s="13">
        <v>1</v>
      </c>
      <c r="DK14" s="13">
        <v>2</v>
      </c>
      <c r="DL14" s="29">
        <v>3</v>
      </c>
      <c r="DM14" s="29">
        <v>4</v>
      </c>
      <c r="DN14" s="29">
        <v>5</v>
      </c>
      <c r="DO14" s="29">
        <v>6</v>
      </c>
      <c r="DP14" s="29">
        <v>7</v>
      </c>
      <c r="DQ14" s="29">
        <v>8</v>
      </c>
      <c r="DR14" s="29">
        <v>9</v>
      </c>
      <c r="DS14" s="29">
        <v>10</v>
      </c>
      <c r="DT14" s="29">
        <v>11</v>
      </c>
      <c r="DU14" s="29">
        <v>12</v>
      </c>
      <c r="DV14" s="29">
        <v>13</v>
      </c>
      <c r="DW14" s="29">
        <v>14</v>
      </c>
      <c r="DX14" s="29">
        <v>15</v>
      </c>
      <c r="DY14" s="29">
        <v>16</v>
      </c>
      <c r="DZ14" s="29">
        <v>17</v>
      </c>
      <c r="EA14" s="29">
        <v>18</v>
      </c>
      <c r="EB14" s="29">
        <v>19</v>
      </c>
    </row>
    <row r="15" spans="1:132" x14ac:dyDescent="0.3">
      <c r="A15" s="13">
        <v>1</v>
      </c>
      <c r="B15" s="30">
        <f t="shared" ref="B15:U15" si="3">B4</f>
        <v>0.89015151515151514</v>
      </c>
      <c r="C15" s="30">
        <f t="shared" si="3"/>
        <v>0</v>
      </c>
      <c r="D15" s="30">
        <f t="shared" si="3"/>
        <v>0</v>
      </c>
      <c r="E15" s="30">
        <f t="shared" si="3"/>
        <v>0</v>
      </c>
      <c r="F15" s="30">
        <f t="shared" si="3"/>
        <v>0</v>
      </c>
      <c r="G15" s="30">
        <f t="shared" si="3"/>
        <v>0</v>
      </c>
      <c r="H15" s="30">
        <f t="shared" si="3"/>
        <v>0</v>
      </c>
      <c r="I15" s="30">
        <f t="shared" si="3"/>
        <v>0</v>
      </c>
      <c r="J15" s="30">
        <f t="shared" si="3"/>
        <v>0</v>
      </c>
      <c r="K15" s="30">
        <f t="shared" si="3"/>
        <v>0</v>
      </c>
      <c r="L15" s="30">
        <f t="shared" si="3"/>
        <v>0</v>
      </c>
      <c r="M15" s="30">
        <f t="shared" si="3"/>
        <v>0</v>
      </c>
      <c r="N15" s="30">
        <f t="shared" si="3"/>
        <v>0</v>
      </c>
      <c r="O15" s="30">
        <f t="shared" si="3"/>
        <v>0</v>
      </c>
      <c r="P15" s="30">
        <f t="shared" si="3"/>
        <v>0</v>
      </c>
      <c r="Q15" s="30">
        <f t="shared" si="3"/>
        <v>0</v>
      </c>
      <c r="R15" s="30">
        <f t="shared" si="3"/>
        <v>0</v>
      </c>
      <c r="S15" s="30">
        <f t="shared" si="3"/>
        <v>0</v>
      </c>
      <c r="T15" s="30">
        <f t="shared" si="3"/>
        <v>0</v>
      </c>
      <c r="U15" s="30">
        <f t="shared" si="3"/>
        <v>0</v>
      </c>
      <c r="V15" s="65">
        <v>1</v>
      </c>
      <c r="W15" s="69">
        <f>'Raw Data'!B23</f>
        <v>264</v>
      </c>
      <c r="X15" s="13">
        <v>1</v>
      </c>
      <c r="Y15" s="30">
        <f t="shared" ref="Y15:AR15" si="4">B5</f>
        <v>0.10984848484848485</v>
      </c>
      <c r="Z15" s="30">
        <f t="shared" si="4"/>
        <v>0.94818652849740936</v>
      </c>
      <c r="AA15" s="30">
        <f t="shared" si="4"/>
        <v>3.3834586466165412E-2</v>
      </c>
      <c r="AB15" s="30">
        <f t="shared" si="4"/>
        <v>0</v>
      </c>
      <c r="AC15" s="30">
        <f t="shared" si="4"/>
        <v>0</v>
      </c>
      <c r="AD15" s="30">
        <f t="shared" si="4"/>
        <v>0</v>
      </c>
      <c r="AE15" s="30">
        <f t="shared" si="4"/>
        <v>0</v>
      </c>
      <c r="AF15" s="30">
        <f t="shared" si="4"/>
        <v>0</v>
      </c>
      <c r="AG15" s="30">
        <f t="shared" si="4"/>
        <v>0</v>
      </c>
      <c r="AH15" s="30">
        <f t="shared" si="4"/>
        <v>0</v>
      </c>
      <c r="AI15" s="30">
        <f t="shared" si="4"/>
        <v>0</v>
      </c>
      <c r="AJ15" s="30">
        <f t="shared" si="4"/>
        <v>0</v>
      </c>
      <c r="AK15" s="30">
        <f t="shared" si="4"/>
        <v>0</v>
      </c>
      <c r="AL15" s="30">
        <f t="shared" si="4"/>
        <v>0</v>
      </c>
      <c r="AM15" s="30">
        <f t="shared" si="4"/>
        <v>0</v>
      </c>
      <c r="AN15" s="30">
        <f t="shared" si="4"/>
        <v>0</v>
      </c>
      <c r="AO15" s="30">
        <f t="shared" si="4"/>
        <v>0</v>
      </c>
      <c r="AP15" s="30">
        <f t="shared" si="4"/>
        <v>0</v>
      </c>
      <c r="AQ15" s="30">
        <f t="shared" si="4"/>
        <v>0</v>
      </c>
      <c r="AR15" s="30">
        <f t="shared" si="4"/>
        <v>0</v>
      </c>
      <c r="AT15" s="13">
        <v>1</v>
      </c>
      <c r="AU15" s="30">
        <f t="shared" ref="AU15:BN15" si="5">B6</f>
        <v>0</v>
      </c>
      <c r="AV15" s="30">
        <f t="shared" si="5"/>
        <v>5.181347150259067E-2</v>
      </c>
      <c r="AW15" s="30">
        <f t="shared" si="5"/>
        <v>0.8571428571428571</v>
      </c>
      <c r="AX15" s="30">
        <f t="shared" si="5"/>
        <v>8.9219330855018583E-2</v>
      </c>
      <c r="AY15" s="30">
        <f t="shared" si="5"/>
        <v>1.3468013468013467E-2</v>
      </c>
      <c r="AZ15" s="30">
        <f t="shared" si="5"/>
        <v>2.8653295128939827E-3</v>
      </c>
      <c r="BA15" s="30">
        <f t="shared" si="5"/>
        <v>0</v>
      </c>
      <c r="BB15" s="30">
        <f t="shared" si="5"/>
        <v>0</v>
      </c>
      <c r="BC15" s="30">
        <f t="shared" si="5"/>
        <v>0</v>
      </c>
      <c r="BD15" s="30">
        <f t="shared" si="5"/>
        <v>0</v>
      </c>
      <c r="BE15" s="30">
        <f t="shared" si="5"/>
        <v>0</v>
      </c>
      <c r="BF15" s="30">
        <f t="shared" si="5"/>
        <v>0</v>
      </c>
      <c r="BG15" s="30">
        <f t="shared" si="5"/>
        <v>0</v>
      </c>
      <c r="BH15" s="30">
        <f t="shared" si="5"/>
        <v>0</v>
      </c>
      <c r="BI15" s="30">
        <f t="shared" si="5"/>
        <v>0</v>
      </c>
      <c r="BJ15" s="30">
        <f t="shared" si="5"/>
        <v>0</v>
      </c>
      <c r="BK15" s="30">
        <f t="shared" si="5"/>
        <v>0</v>
      </c>
      <c r="BL15" s="30">
        <f t="shared" si="5"/>
        <v>0</v>
      </c>
      <c r="BM15" s="30">
        <f t="shared" si="5"/>
        <v>0</v>
      </c>
      <c r="BN15" s="30">
        <f t="shared" si="5"/>
        <v>0</v>
      </c>
      <c r="BP15" s="13">
        <v>1</v>
      </c>
      <c r="BQ15" s="30">
        <f t="shared" ref="BQ15:CJ15" si="6">B7</f>
        <v>0</v>
      </c>
      <c r="BR15" s="30">
        <f t="shared" si="6"/>
        <v>0</v>
      </c>
      <c r="BS15" s="30">
        <f t="shared" si="6"/>
        <v>0.10902255639097744</v>
      </c>
      <c r="BT15" s="30">
        <f t="shared" si="6"/>
        <v>0.91078066914498146</v>
      </c>
      <c r="BU15" s="30">
        <f t="shared" si="6"/>
        <v>0.96296296296296291</v>
      </c>
      <c r="BV15" s="30">
        <f t="shared" si="6"/>
        <v>0.8452722063037249</v>
      </c>
      <c r="BW15" s="30">
        <f t="shared" si="6"/>
        <v>0.42946058091286304</v>
      </c>
      <c r="BX15" s="30">
        <f t="shared" si="6"/>
        <v>2.1276595744699998E-2</v>
      </c>
      <c r="BY15" s="30">
        <f t="shared" si="6"/>
        <v>0</v>
      </c>
      <c r="BZ15" s="30">
        <f t="shared" si="6"/>
        <v>0</v>
      </c>
      <c r="CA15" s="30">
        <f t="shared" si="6"/>
        <v>0</v>
      </c>
      <c r="CB15" s="30">
        <f t="shared" si="6"/>
        <v>0</v>
      </c>
      <c r="CC15" s="30">
        <f t="shared" si="6"/>
        <v>0</v>
      </c>
      <c r="CD15" s="30">
        <f t="shared" si="6"/>
        <v>0</v>
      </c>
      <c r="CE15" s="30">
        <f t="shared" si="6"/>
        <v>0</v>
      </c>
      <c r="CF15" s="30">
        <f t="shared" si="6"/>
        <v>0</v>
      </c>
      <c r="CG15" s="30">
        <f t="shared" si="6"/>
        <v>0</v>
      </c>
      <c r="CH15" s="30">
        <f t="shared" si="6"/>
        <v>0</v>
      </c>
      <c r="CI15" s="30">
        <f t="shared" si="6"/>
        <v>0</v>
      </c>
      <c r="CJ15" s="30">
        <f t="shared" si="6"/>
        <v>0</v>
      </c>
      <c r="CL15" s="13">
        <v>1</v>
      </c>
      <c r="CM15" s="30">
        <f t="shared" ref="CM15:DF15" si="7">B8</f>
        <v>0</v>
      </c>
      <c r="CN15" s="30">
        <f t="shared" si="7"/>
        <v>0</v>
      </c>
      <c r="CO15" s="30">
        <f t="shared" si="7"/>
        <v>0</v>
      </c>
      <c r="CP15" s="30">
        <f t="shared" si="7"/>
        <v>0</v>
      </c>
      <c r="CQ15" s="30">
        <f t="shared" si="7"/>
        <v>2.3569023569023569E-2</v>
      </c>
      <c r="CR15" s="30">
        <f t="shared" si="7"/>
        <v>0.15186246418338109</v>
      </c>
      <c r="CS15" s="30">
        <f t="shared" si="7"/>
        <v>0.5705394190871369</v>
      </c>
      <c r="CT15" s="30">
        <f t="shared" si="7"/>
        <v>0.960992907801</v>
      </c>
      <c r="CU15" s="30">
        <f t="shared" si="7"/>
        <v>0.5737951807228916</v>
      </c>
      <c r="CV15" s="30">
        <f t="shared" si="7"/>
        <v>0.11566265060240966</v>
      </c>
      <c r="CW15" s="30">
        <f t="shared" si="7"/>
        <v>5.4819277108433706E-2</v>
      </c>
      <c r="CX15" s="30">
        <f t="shared" si="7"/>
        <v>2.3192771084337371E-2</v>
      </c>
      <c r="CY15" s="30">
        <f t="shared" si="7"/>
        <v>5.4216867469879526E-3</v>
      </c>
      <c r="CZ15" s="30">
        <f t="shared" si="7"/>
        <v>1.5060240963855609E-3</v>
      </c>
      <c r="DA15" s="30">
        <f t="shared" si="7"/>
        <v>6.0240963855417995E-4</v>
      </c>
      <c r="DB15" s="30">
        <f t="shared" si="7"/>
        <v>0</v>
      </c>
      <c r="DC15" s="30">
        <f t="shared" si="7"/>
        <v>0</v>
      </c>
      <c r="DD15" s="30">
        <f t="shared" si="7"/>
        <v>0</v>
      </c>
      <c r="DE15" s="30">
        <f t="shared" si="7"/>
        <v>0</v>
      </c>
      <c r="DF15" s="30">
        <f t="shared" si="7"/>
        <v>0</v>
      </c>
      <c r="DH15" s="13">
        <v>1</v>
      </c>
      <c r="DI15" s="30">
        <f t="shared" ref="DI15:EB15" si="8">B9</f>
        <v>0</v>
      </c>
      <c r="DJ15" s="30">
        <f t="shared" si="8"/>
        <v>0</v>
      </c>
      <c r="DK15" s="30">
        <f t="shared" si="8"/>
        <v>0</v>
      </c>
      <c r="DL15" s="30">
        <f t="shared" si="8"/>
        <v>0</v>
      </c>
      <c r="DM15" s="30">
        <f t="shared" si="8"/>
        <v>0</v>
      </c>
      <c r="DN15" s="30">
        <f t="shared" si="8"/>
        <v>0</v>
      </c>
      <c r="DO15" s="30">
        <f t="shared" si="8"/>
        <v>3.0120481927710846E-4</v>
      </c>
      <c r="DP15" s="30">
        <f t="shared" si="8"/>
        <v>1.7730496453899999E-2</v>
      </c>
      <c r="DQ15" s="30">
        <f t="shared" si="8"/>
        <v>0.4262048192771084</v>
      </c>
      <c r="DR15" s="30">
        <f t="shared" si="8"/>
        <v>0.88433734939759034</v>
      </c>
      <c r="DS15" s="30">
        <f t="shared" si="8"/>
        <v>0.94518072289156629</v>
      </c>
      <c r="DT15" s="30">
        <f t="shared" si="8"/>
        <v>0.97680722891566263</v>
      </c>
      <c r="DU15" s="30">
        <f t="shared" si="8"/>
        <v>0.99457831325301205</v>
      </c>
      <c r="DV15" s="30">
        <f t="shared" si="8"/>
        <v>0.99849397590361444</v>
      </c>
      <c r="DW15" s="30">
        <f t="shared" si="8"/>
        <v>0.99939759036144582</v>
      </c>
      <c r="DX15" s="30">
        <f t="shared" si="8"/>
        <v>1</v>
      </c>
      <c r="DY15" s="30">
        <f t="shared" si="8"/>
        <v>1</v>
      </c>
      <c r="DZ15" s="30">
        <f t="shared" si="8"/>
        <v>1</v>
      </c>
      <c r="EA15" s="30">
        <f t="shared" si="8"/>
        <v>1</v>
      </c>
      <c r="EB15" s="30">
        <f t="shared" si="8"/>
        <v>1</v>
      </c>
    </row>
    <row r="16" spans="1:132" s="1" customFormat="1" x14ac:dyDescent="0.3">
      <c r="A16" s="13">
        <v>2</v>
      </c>
      <c r="B16" s="30">
        <f>SUM($B4:C4)/SUM($B4:C9)</f>
        <v>0.44507575757575757</v>
      </c>
      <c r="C16" s="30">
        <f>SUM($C4:D4)/SUM($C4:D9)</f>
        <v>0</v>
      </c>
      <c r="D16" s="30">
        <f t="shared" ref="D16:T16" si="9">SUM(D4:E4)/SUM(D4:E9)</f>
        <v>0</v>
      </c>
      <c r="E16" s="30">
        <f t="shared" si="9"/>
        <v>0</v>
      </c>
      <c r="F16" s="30">
        <f t="shared" si="9"/>
        <v>0</v>
      </c>
      <c r="G16" s="30">
        <f t="shared" si="9"/>
        <v>0</v>
      </c>
      <c r="H16" s="30">
        <f t="shared" si="9"/>
        <v>0</v>
      </c>
      <c r="I16" s="30">
        <f t="shared" si="9"/>
        <v>0</v>
      </c>
      <c r="J16" s="30">
        <f t="shared" si="9"/>
        <v>0</v>
      </c>
      <c r="K16" s="30">
        <f t="shared" si="9"/>
        <v>0</v>
      </c>
      <c r="L16" s="30">
        <f t="shared" si="9"/>
        <v>0</v>
      </c>
      <c r="M16" s="30">
        <f t="shared" si="9"/>
        <v>0</v>
      </c>
      <c r="N16" s="30">
        <f t="shared" si="9"/>
        <v>0</v>
      </c>
      <c r="O16" s="30">
        <f t="shared" si="9"/>
        <v>0</v>
      </c>
      <c r="P16" s="30">
        <f t="shared" si="9"/>
        <v>0</v>
      </c>
      <c r="Q16" s="30">
        <f t="shared" si="9"/>
        <v>0</v>
      </c>
      <c r="R16" s="30">
        <f t="shared" si="9"/>
        <v>0</v>
      </c>
      <c r="S16" s="30">
        <f t="shared" si="9"/>
        <v>0</v>
      </c>
      <c r="T16" s="30">
        <f t="shared" si="9"/>
        <v>0</v>
      </c>
      <c r="U16" s="30"/>
      <c r="V16" s="65">
        <v>2</v>
      </c>
      <c r="W16" s="69">
        <f>SUM('Raw Data'!B23:C23)</f>
        <v>457</v>
      </c>
      <c r="X16" s="13">
        <v>2</v>
      </c>
      <c r="Y16" s="30">
        <f t="shared" ref="Y16:AQ16" si="10">SUM(B5:C5)/SUM(B4:C9)</f>
        <v>0.52901750667294711</v>
      </c>
      <c r="Z16" s="30">
        <f t="shared" si="10"/>
        <v>0.4910105574817874</v>
      </c>
      <c r="AA16" s="30">
        <f t="shared" si="10"/>
        <v>1.6917293233082706E-2</v>
      </c>
      <c r="AB16" s="30">
        <f t="shared" si="10"/>
        <v>0</v>
      </c>
      <c r="AC16" s="30">
        <f t="shared" si="10"/>
        <v>0</v>
      </c>
      <c r="AD16" s="30">
        <f t="shared" si="10"/>
        <v>0</v>
      </c>
      <c r="AE16" s="30">
        <f t="shared" si="10"/>
        <v>0</v>
      </c>
      <c r="AF16" s="30">
        <f t="shared" si="10"/>
        <v>0</v>
      </c>
      <c r="AG16" s="30">
        <f t="shared" si="10"/>
        <v>0</v>
      </c>
      <c r="AH16" s="30">
        <f t="shared" si="10"/>
        <v>0</v>
      </c>
      <c r="AI16" s="30">
        <f t="shared" si="10"/>
        <v>0</v>
      </c>
      <c r="AJ16" s="30">
        <f t="shared" si="10"/>
        <v>0</v>
      </c>
      <c r="AK16" s="30">
        <f t="shared" si="10"/>
        <v>0</v>
      </c>
      <c r="AL16" s="30">
        <f t="shared" si="10"/>
        <v>0</v>
      </c>
      <c r="AM16" s="30">
        <f t="shared" si="10"/>
        <v>0</v>
      </c>
      <c r="AN16" s="30">
        <f t="shared" si="10"/>
        <v>0</v>
      </c>
      <c r="AO16" s="30">
        <f t="shared" si="10"/>
        <v>0</v>
      </c>
      <c r="AP16" s="30">
        <f t="shared" si="10"/>
        <v>0</v>
      </c>
      <c r="AQ16" s="30">
        <f t="shared" si="10"/>
        <v>0</v>
      </c>
      <c r="AR16" s="30"/>
      <c r="AT16" s="13">
        <v>2</v>
      </c>
      <c r="AU16" s="30">
        <f t="shared" ref="AU16:BM16" si="11">SUM(B6:C6)/SUM(B4:C9)</f>
        <v>2.5906735751295335E-2</v>
      </c>
      <c r="AV16" s="30">
        <f t="shared" si="11"/>
        <v>0.45447816432272387</v>
      </c>
      <c r="AW16" s="30">
        <f t="shared" si="11"/>
        <v>0.47318109399893782</v>
      </c>
      <c r="AX16" s="30">
        <f t="shared" si="11"/>
        <v>5.134367216151603E-2</v>
      </c>
      <c r="AY16" s="30">
        <f t="shared" si="11"/>
        <v>8.1666714904537266E-3</v>
      </c>
      <c r="AZ16" s="30">
        <f t="shared" si="11"/>
        <v>1.4324490261719656E-3</v>
      </c>
      <c r="BA16" s="30">
        <f t="shared" si="11"/>
        <v>0</v>
      </c>
      <c r="BB16" s="30">
        <f t="shared" si="11"/>
        <v>0</v>
      </c>
      <c r="BC16" s="30">
        <f t="shared" si="11"/>
        <v>0</v>
      </c>
      <c r="BD16" s="30">
        <f t="shared" si="11"/>
        <v>0</v>
      </c>
      <c r="BE16" s="30">
        <f t="shared" si="11"/>
        <v>0</v>
      </c>
      <c r="BF16" s="30">
        <f t="shared" si="11"/>
        <v>0</v>
      </c>
      <c r="BG16" s="30">
        <f t="shared" si="11"/>
        <v>0</v>
      </c>
      <c r="BH16" s="30">
        <f t="shared" si="11"/>
        <v>0</v>
      </c>
      <c r="BI16" s="30">
        <f t="shared" si="11"/>
        <v>0</v>
      </c>
      <c r="BJ16" s="30">
        <f t="shared" si="11"/>
        <v>0</v>
      </c>
      <c r="BK16" s="30">
        <f t="shared" si="11"/>
        <v>0</v>
      </c>
      <c r="BL16" s="30">
        <f t="shared" si="11"/>
        <v>0</v>
      </c>
      <c r="BM16" s="30">
        <f t="shared" si="11"/>
        <v>0</v>
      </c>
      <c r="BN16" s="30"/>
      <c r="BP16" s="13">
        <v>2</v>
      </c>
      <c r="BQ16" s="30">
        <f t="shared" ref="BQ16:CI16" si="12">SUM(B7:C7)/SUM(B4:C9)</f>
        <v>0</v>
      </c>
      <c r="BR16" s="30">
        <f t="shared" si="12"/>
        <v>5.4511278195488719E-2</v>
      </c>
      <c r="BS16" s="30">
        <f t="shared" si="12"/>
        <v>0.50990161276797941</v>
      </c>
      <c r="BT16" s="30">
        <f t="shared" si="12"/>
        <v>0.9368718160539723</v>
      </c>
      <c r="BU16" s="30">
        <f t="shared" si="12"/>
        <v>0.90411758463334402</v>
      </c>
      <c r="BV16" s="30">
        <f t="shared" si="12"/>
        <v>0.63727041914757898</v>
      </c>
      <c r="BW16" s="30">
        <f t="shared" si="12"/>
        <v>0.22533465238720202</v>
      </c>
      <c r="BX16" s="30">
        <f t="shared" si="12"/>
        <v>1.0638297872352126E-2</v>
      </c>
      <c r="BY16" s="30">
        <f t="shared" si="12"/>
        <v>0</v>
      </c>
      <c r="BZ16" s="30">
        <f t="shared" si="12"/>
        <v>0</v>
      </c>
      <c r="CA16" s="30">
        <f t="shared" si="12"/>
        <v>0</v>
      </c>
      <c r="CB16" s="30">
        <f t="shared" si="12"/>
        <v>0</v>
      </c>
      <c r="CC16" s="30">
        <f t="shared" si="12"/>
        <v>0</v>
      </c>
      <c r="CD16" s="30">
        <f t="shared" si="12"/>
        <v>0</v>
      </c>
      <c r="CE16" s="30">
        <f t="shared" si="12"/>
        <v>0</v>
      </c>
      <c r="CF16" s="30">
        <f t="shared" si="12"/>
        <v>0</v>
      </c>
      <c r="CG16" s="30">
        <f t="shared" si="12"/>
        <v>0</v>
      </c>
      <c r="CH16" s="30">
        <f t="shared" si="12"/>
        <v>0</v>
      </c>
      <c r="CI16" s="30">
        <f t="shared" si="12"/>
        <v>0</v>
      </c>
      <c r="CJ16" s="30"/>
      <c r="CL16" s="13">
        <v>2</v>
      </c>
      <c r="CM16" s="30">
        <f t="shared" ref="CM16:DE16" si="13">SUM(B8:C8)/SUM(B4:C9)</f>
        <v>0</v>
      </c>
      <c r="CN16" s="30">
        <f t="shared" si="13"/>
        <v>0</v>
      </c>
      <c r="CO16" s="30">
        <f t="shared" si="13"/>
        <v>0</v>
      </c>
      <c r="CP16" s="30">
        <f t="shared" si="13"/>
        <v>1.1784511784511786E-2</v>
      </c>
      <c r="CQ16" s="30">
        <f t="shared" si="13"/>
        <v>8.7715743876202346E-2</v>
      </c>
      <c r="CR16" s="30">
        <f t="shared" si="13"/>
        <v>0.36114655209428098</v>
      </c>
      <c r="CS16" s="30">
        <f t="shared" si="13"/>
        <v>0.76565085458058002</v>
      </c>
      <c r="CT16" s="30">
        <f t="shared" si="13"/>
        <v>0.76739404426209923</v>
      </c>
      <c r="CU16" s="30">
        <f t="shared" si="13"/>
        <v>0.34472891566265063</v>
      </c>
      <c r="CV16" s="30">
        <f t="shared" si="13"/>
        <v>8.5240963855421681E-2</v>
      </c>
      <c r="CW16" s="30">
        <f t="shared" si="13"/>
        <v>3.9006024096385539E-2</v>
      </c>
      <c r="CX16" s="30">
        <f t="shared" si="13"/>
        <v>1.4307228915662662E-2</v>
      </c>
      <c r="CY16" s="30">
        <f t="shared" si="13"/>
        <v>3.4638554216867568E-3</v>
      </c>
      <c r="CZ16" s="30">
        <f t="shared" si="13"/>
        <v>1.0542168674698704E-3</v>
      </c>
      <c r="DA16" s="30">
        <f t="shared" si="13"/>
        <v>3.0120481927708997E-4</v>
      </c>
      <c r="DB16" s="30">
        <f t="shared" si="13"/>
        <v>0</v>
      </c>
      <c r="DC16" s="30">
        <f t="shared" si="13"/>
        <v>0</v>
      </c>
      <c r="DD16" s="30">
        <f t="shared" si="13"/>
        <v>0</v>
      </c>
      <c r="DE16" s="30">
        <f t="shared" si="13"/>
        <v>0</v>
      </c>
      <c r="DF16" s="30"/>
      <c r="DH16" s="13">
        <v>2</v>
      </c>
      <c r="DI16" s="30">
        <f t="shared" ref="DI16:EA16" si="14">SUM(B9:C9)/SUM(B4:C9)</f>
        <v>0</v>
      </c>
      <c r="DJ16" s="30">
        <f t="shared" si="14"/>
        <v>0</v>
      </c>
      <c r="DK16" s="30">
        <f t="shared" si="14"/>
        <v>0</v>
      </c>
      <c r="DL16" s="30">
        <f t="shared" si="14"/>
        <v>0</v>
      </c>
      <c r="DM16" s="30">
        <f t="shared" si="14"/>
        <v>0</v>
      </c>
      <c r="DN16" s="30">
        <f t="shared" si="14"/>
        <v>1.5057973196807713E-4</v>
      </c>
      <c r="DO16" s="30">
        <f t="shared" si="14"/>
        <v>9.0144930322180357E-3</v>
      </c>
      <c r="DP16" s="30">
        <f t="shared" si="14"/>
        <v>0.22196765786554859</v>
      </c>
      <c r="DQ16" s="30">
        <f t="shared" si="14"/>
        <v>0.65527108433734937</v>
      </c>
      <c r="DR16" s="30">
        <f t="shared" si="14"/>
        <v>0.91475903614457832</v>
      </c>
      <c r="DS16" s="30">
        <f t="shared" si="14"/>
        <v>0.96099397590361446</v>
      </c>
      <c r="DT16" s="30">
        <f t="shared" si="14"/>
        <v>0.98569277108433728</v>
      </c>
      <c r="DU16" s="30">
        <f t="shared" si="14"/>
        <v>0.99653614457831319</v>
      </c>
      <c r="DV16" s="30">
        <f t="shared" si="14"/>
        <v>0.99894578313253013</v>
      </c>
      <c r="DW16" s="30">
        <f t="shared" si="14"/>
        <v>0.99969879518072291</v>
      </c>
      <c r="DX16" s="30">
        <f t="shared" si="14"/>
        <v>1</v>
      </c>
      <c r="DY16" s="30">
        <f t="shared" si="14"/>
        <v>1</v>
      </c>
      <c r="DZ16" s="30">
        <f t="shared" si="14"/>
        <v>1</v>
      </c>
      <c r="EA16" s="30">
        <f t="shared" si="14"/>
        <v>1</v>
      </c>
      <c r="EB16" s="30"/>
    </row>
    <row r="17" spans="1:132" x14ac:dyDescent="0.3">
      <c r="A17" s="13">
        <v>3</v>
      </c>
      <c r="B17" s="30">
        <f>SUM($B4:D4)/SUM($B4:D9)</f>
        <v>0.29671717171717171</v>
      </c>
      <c r="C17" s="30">
        <f t="shared" ref="C17:S17" si="15">SUM(C4:E4)/SUM(C4:E9)</f>
        <v>0</v>
      </c>
      <c r="D17" s="30">
        <f t="shared" si="15"/>
        <v>0</v>
      </c>
      <c r="E17" s="30">
        <f t="shared" si="15"/>
        <v>0</v>
      </c>
      <c r="F17" s="30">
        <f t="shared" si="15"/>
        <v>0</v>
      </c>
      <c r="G17" s="30">
        <f t="shared" si="15"/>
        <v>0</v>
      </c>
      <c r="H17" s="30">
        <f t="shared" si="15"/>
        <v>0</v>
      </c>
      <c r="I17" s="30">
        <f t="shared" si="15"/>
        <v>0</v>
      </c>
      <c r="J17" s="30">
        <f t="shared" si="15"/>
        <v>0</v>
      </c>
      <c r="K17" s="30">
        <f t="shared" si="15"/>
        <v>0</v>
      </c>
      <c r="L17" s="30">
        <f t="shared" si="15"/>
        <v>0</v>
      </c>
      <c r="M17" s="30">
        <f t="shared" si="15"/>
        <v>0</v>
      </c>
      <c r="N17" s="30">
        <f t="shared" si="15"/>
        <v>0</v>
      </c>
      <c r="O17" s="30">
        <f t="shared" si="15"/>
        <v>0</v>
      </c>
      <c r="P17" s="30">
        <f t="shared" si="15"/>
        <v>0</v>
      </c>
      <c r="Q17" s="30">
        <f t="shared" si="15"/>
        <v>0</v>
      </c>
      <c r="R17" s="30">
        <f t="shared" si="15"/>
        <v>0</v>
      </c>
      <c r="S17" s="30">
        <f t="shared" si="15"/>
        <v>0</v>
      </c>
      <c r="T17" s="30"/>
      <c r="U17" s="30"/>
      <c r="V17" s="65">
        <v>3</v>
      </c>
      <c r="W17" s="69">
        <f>SUM('Raw Data'!B23:D23)</f>
        <v>723</v>
      </c>
      <c r="X17" s="13">
        <v>3</v>
      </c>
      <c r="Y17" s="30">
        <f t="shared" ref="Y17:AP17" si="16">SUM(B5:D5)/SUM(B4:D9)</f>
        <v>0.3639565332706865</v>
      </c>
      <c r="Z17" s="30">
        <f t="shared" si="16"/>
        <v>0.3273403716545249</v>
      </c>
      <c r="AA17" s="30">
        <f t="shared" si="16"/>
        <v>1.1278195488721806E-2</v>
      </c>
      <c r="AB17" s="30">
        <f t="shared" si="16"/>
        <v>0</v>
      </c>
      <c r="AC17" s="30">
        <f t="shared" si="16"/>
        <v>0</v>
      </c>
      <c r="AD17" s="30">
        <f t="shared" si="16"/>
        <v>0</v>
      </c>
      <c r="AE17" s="30">
        <f t="shared" si="16"/>
        <v>0</v>
      </c>
      <c r="AF17" s="30">
        <f t="shared" si="16"/>
        <v>0</v>
      </c>
      <c r="AG17" s="30">
        <f t="shared" si="16"/>
        <v>0</v>
      </c>
      <c r="AH17" s="30">
        <f t="shared" si="16"/>
        <v>0</v>
      </c>
      <c r="AI17" s="30">
        <f t="shared" si="16"/>
        <v>0</v>
      </c>
      <c r="AJ17" s="30">
        <f t="shared" si="16"/>
        <v>0</v>
      </c>
      <c r="AK17" s="30">
        <f t="shared" si="16"/>
        <v>0</v>
      </c>
      <c r="AL17" s="30">
        <f t="shared" si="16"/>
        <v>0</v>
      </c>
      <c r="AM17" s="30">
        <f t="shared" si="16"/>
        <v>0</v>
      </c>
      <c r="AN17" s="30">
        <f t="shared" si="16"/>
        <v>0</v>
      </c>
      <c r="AO17" s="30">
        <f t="shared" si="16"/>
        <v>0</v>
      </c>
      <c r="AP17" s="30">
        <f t="shared" si="16"/>
        <v>0</v>
      </c>
      <c r="AQ17" s="30"/>
      <c r="AR17" s="30"/>
      <c r="AT17" s="13">
        <v>3</v>
      </c>
      <c r="AU17" s="30">
        <f t="shared" ref="AU17:BL17" si="17">SUM(B6:D6)/SUM(B4:D9)</f>
        <v>0.30298544288181589</v>
      </c>
      <c r="AV17" s="30">
        <f t="shared" si="17"/>
        <v>0.33272521983348868</v>
      </c>
      <c r="AW17" s="30">
        <f t="shared" si="17"/>
        <v>0.31994340048862979</v>
      </c>
      <c r="AX17" s="30">
        <f t="shared" si="17"/>
        <v>3.5184224611975345E-2</v>
      </c>
      <c r="AY17" s="30">
        <f t="shared" si="17"/>
        <v>5.4439010838884397E-3</v>
      </c>
      <c r="AZ17" s="30">
        <f t="shared" si="17"/>
        <v>9.5501395269644528E-4</v>
      </c>
      <c r="BA17" s="30">
        <f t="shared" si="17"/>
        <v>0</v>
      </c>
      <c r="BB17" s="30">
        <f t="shared" si="17"/>
        <v>0</v>
      </c>
      <c r="BC17" s="30">
        <f t="shared" si="17"/>
        <v>0</v>
      </c>
      <c r="BD17" s="30">
        <f t="shared" si="17"/>
        <v>0</v>
      </c>
      <c r="BE17" s="30">
        <f t="shared" si="17"/>
        <v>0</v>
      </c>
      <c r="BF17" s="30">
        <f t="shared" si="17"/>
        <v>0</v>
      </c>
      <c r="BG17" s="30">
        <f t="shared" si="17"/>
        <v>0</v>
      </c>
      <c r="BH17" s="30">
        <f t="shared" si="17"/>
        <v>0</v>
      </c>
      <c r="BI17" s="30">
        <f t="shared" si="17"/>
        <v>0</v>
      </c>
      <c r="BJ17" s="30">
        <f t="shared" si="17"/>
        <v>0</v>
      </c>
      <c r="BK17" s="30">
        <f t="shared" si="17"/>
        <v>0</v>
      </c>
      <c r="BL17" s="30">
        <f t="shared" si="17"/>
        <v>0</v>
      </c>
      <c r="BM17" s="30"/>
      <c r="BN17" s="30"/>
      <c r="BP17" s="13">
        <v>3</v>
      </c>
      <c r="BQ17" s="30">
        <f t="shared" ref="BQ17:CH17" si="18">SUM(B7:D7)/SUM(B4:D9)</f>
        <v>3.6340852130325813E-2</v>
      </c>
      <c r="BR17" s="30">
        <f t="shared" si="18"/>
        <v>0.3399344085119862</v>
      </c>
      <c r="BS17" s="30">
        <f t="shared" si="18"/>
        <v>0.66092206283297394</v>
      </c>
      <c r="BT17" s="30">
        <f t="shared" si="18"/>
        <v>0.90633861280388983</v>
      </c>
      <c r="BU17" s="30">
        <f t="shared" si="18"/>
        <v>0.74582370149544341</v>
      </c>
      <c r="BV17" s="30">
        <f t="shared" si="18"/>
        <v>0.43195975820018573</v>
      </c>
      <c r="BW17" s="30">
        <f t="shared" si="18"/>
        <v>0.15023064215473436</v>
      </c>
      <c r="BX17" s="30">
        <f t="shared" si="18"/>
        <v>7.092198581567611E-3</v>
      </c>
      <c r="BY17" s="30">
        <f t="shared" si="18"/>
        <v>0</v>
      </c>
      <c r="BZ17" s="30">
        <f t="shared" si="18"/>
        <v>0</v>
      </c>
      <c r="CA17" s="30">
        <f t="shared" si="18"/>
        <v>0</v>
      </c>
      <c r="CB17" s="30">
        <f t="shared" si="18"/>
        <v>0</v>
      </c>
      <c r="CC17" s="30">
        <f t="shared" si="18"/>
        <v>0</v>
      </c>
      <c r="CD17" s="30">
        <f t="shared" si="18"/>
        <v>0</v>
      </c>
      <c r="CE17" s="30">
        <f t="shared" si="18"/>
        <v>0</v>
      </c>
      <c r="CF17" s="30">
        <f t="shared" si="18"/>
        <v>0</v>
      </c>
      <c r="CG17" s="30">
        <f t="shared" si="18"/>
        <v>0</v>
      </c>
      <c r="CH17" s="30">
        <f t="shared" si="18"/>
        <v>0</v>
      </c>
      <c r="CI17" s="30"/>
      <c r="CJ17" s="30"/>
      <c r="CL17" s="13">
        <v>3</v>
      </c>
      <c r="CM17" s="30">
        <f t="shared" ref="CM17:DD17" si="19">SUM(B8:D8)/SUM(B4:D9)</f>
        <v>0</v>
      </c>
      <c r="CN17" s="30">
        <f t="shared" si="19"/>
        <v>0</v>
      </c>
      <c r="CO17" s="30">
        <f t="shared" si="19"/>
        <v>7.8563411896745237E-3</v>
      </c>
      <c r="CP17" s="30">
        <f t="shared" si="19"/>
        <v>5.8477162584134899E-2</v>
      </c>
      <c r="CQ17" s="30">
        <f t="shared" si="19"/>
        <v>0.24863200589371337</v>
      </c>
      <c r="CR17" s="30">
        <f t="shared" si="19"/>
        <v>0.56107526416606612</v>
      </c>
      <c r="CS17" s="30">
        <f t="shared" si="19"/>
        <v>0.70170538352269329</v>
      </c>
      <c r="CT17" s="30">
        <f t="shared" si="19"/>
        <v>0.55015024637550702</v>
      </c>
      <c r="CU17" s="30">
        <f t="shared" si="19"/>
        <v>0.24809236947791166</v>
      </c>
      <c r="CV17" s="30">
        <f t="shared" si="19"/>
        <v>6.4558232931726911E-2</v>
      </c>
      <c r="CW17" s="30">
        <f t="shared" si="19"/>
        <v>2.7811244979919672E-2</v>
      </c>
      <c r="CX17" s="30">
        <f t="shared" si="19"/>
        <v>1.0040160642570295E-2</v>
      </c>
      <c r="CY17" s="30">
        <f t="shared" si="19"/>
        <v>2.5100401606425646E-3</v>
      </c>
      <c r="CZ17" s="30">
        <f t="shared" si="19"/>
        <v>7.0281124497991365E-4</v>
      </c>
      <c r="DA17" s="30">
        <f t="shared" si="19"/>
        <v>2.0080321285139333E-4</v>
      </c>
      <c r="DB17" s="30">
        <f t="shared" si="19"/>
        <v>0</v>
      </c>
      <c r="DC17" s="30">
        <f t="shared" si="19"/>
        <v>0</v>
      </c>
      <c r="DD17" s="30">
        <f t="shared" si="19"/>
        <v>0</v>
      </c>
      <c r="DE17" s="30"/>
      <c r="DF17" s="30"/>
      <c r="DH17" s="13">
        <v>3</v>
      </c>
      <c r="DI17" s="30">
        <f t="shared" ref="DI17:DZ17" si="20">SUM(B9:D9)/SUM(B4:D9)</f>
        <v>0</v>
      </c>
      <c r="DJ17" s="30">
        <f t="shared" si="20"/>
        <v>0</v>
      </c>
      <c r="DK17" s="30">
        <f t="shared" si="20"/>
        <v>0</v>
      </c>
      <c r="DL17" s="30">
        <f t="shared" si="20"/>
        <v>0</v>
      </c>
      <c r="DM17" s="30">
        <f t="shared" si="20"/>
        <v>1.0039152695512502E-4</v>
      </c>
      <c r="DN17" s="30">
        <f t="shared" si="20"/>
        <v>6.0099636810516995E-3</v>
      </c>
      <c r="DO17" s="30">
        <f t="shared" si="20"/>
        <v>0.14806397432257248</v>
      </c>
      <c r="DP17" s="30">
        <f t="shared" si="20"/>
        <v>0.44275755504292524</v>
      </c>
      <c r="DQ17" s="30">
        <f t="shared" si="20"/>
        <v>0.75190763052208831</v>
      </c>
      <c r="DR17" s="30">
        <f t="shared" si="20"/>
        <v>0.9354417670682732</v>
      </c>
      <c r="DS17" s="30">
        <f t="shared" si="20"/>
        <v>0.97218875502008018</v>
      </c>
      <c r="DT17" s="30">
        <f t="shared" si="20"/>
        <v>0.98995983935742959</v>
      </c>
      <c r="DU17" s="30">
        <f t="shared" si="20"/>
        <v>0.99748995983935751</v>
      </c>
      <c r="DV17" s="30">
        <f t="shared" si="20"/>
        <v>0.99929718875502005</v>
      </c>
      <c r="DW17" s="30">
        <f t="shared" si="20"/>
        <v>0.99979919678714868</v>
      </c>
      <c r="DX17" s="30">
        <f t="shared" si="20"/>
        <v>1</v>
      </c>
      <c r="DY17" s="30">
        <f t="shared" si="20"/>
        <v>1</v>
      </c>
      <c r="DZ17" s="30">
        <f t="shared" si="20"/>
        <v>1</v>
      </c>
      <c r="EA17" s="30"/>
      <c r="EB17" s="30"/>
    </row>
    <row r="18" spans="1:132" x14ac:dyDescent="0.3">
      <c r="A18" s="29">
        <v>4</v>
      </c>
      <c r="B18" s="30">
        <f>SUM($B4:E4)/SUM($B4:E9)</f>
        <v>0.22253787878787878</v>
      </c>
      <c r="C18" s="30">
        <f t="shared" ref="C18:R18" si="21">SUM(C4:F4)/SUM(C4:F9)</f>
        <v>0</v>
      </c>
      <c r="D18" s="30">
        <f t="shared" si="21"/>
        <v>0</v>
      </c>
      <c r="E18" s="30">
        <f t="shared" si="21"/>
        <v>0</v>
      </c>
      <c r="F18" s="30">
        <f t="shared" si="21"/>
        <v>0</v>
      </c>
      <c r="G18" s="30">
        <f t="shared" si="21"/>
        <v>0</v>
      </c>
      <c r="H18" s="30">
        <f t="shared" si="21"/>
        <v>0</v>
      </c>
      <c r="I18" s="30">
        <f t="shared" si="21"/>
        <v>0</v>
      </c>
      <c r="J18" s="30">
        <f t="shared" si="21"/>
        <v>0</v>
      </c>
      <c r="K18" s="30">
        <f t="shared" si="21"/>
        <v>0</v>
      </c>
      <c r="L18" s="30">
        <f t="shared" si="21"/>
        <v>0</v>
      </c>
      <c r="M18" s="30">
        <f t="shared" si="21"/>
        <v>0</v>
      </c>
      <c r="N18" s="30">
        <f t="shared" si="21"/>
        <v>0</v>
      </c>
      <c r="O18" s="30">
        <f t="shared" si="21"/>
        <v>0</v>
      </c>
      <c r="P18" s="30">
        <f t="shared" si="21"/>
        <v>0</v>
      </c>
      <c r="Q18" s="30">
        <f t="shared" si="21"/>
        <v>0</v>
      </c>
      <c r="R18" s="30">
        <f t="shared" si="21"/>
        <v>0</v>
      </c>
      <c r="V18" s="66">
        <v>4</v>
      </c>
      <c r="W18" s="69">
        <f>SUM('Raw Data'!B23:E23)</f>
        <v>992</v>
      </c>
      <c r="X18" s="5">
        <v>4</v>
      </c>
      <c r="Y18" s="30">
        <f t="shared" ref="Y18:AO18" si="22">SUM(B5:E5)/SUM(B4:E9)</f>
        <v>0.27296739995301489</v>
      </c>
      <c r="Z18" s="30">
        <f t="shared" si="22"/>
        <v>0.2455052787408937</v>
      </c>
      <c r="AA18" s="30">
        <f t="shared" si="22"/>
        <v>8.4586466165413546E-3</v>
      </c>
      <c r="AB18" s="30">
        <f t="shared" si="22"/>
        <v>0</v>
      </c>
      <c r="AC18" s="30">
        <f t="shared" si="22"/>
        <v>0</v>
      </c>
      <c r="AD18" s="30">
        <f t="shared" si="22"/>
        <v>0</v>
      </c>
      <c r="AE18" s="30">
        <f t="shared" si="22"/>
        <v>0</v>
      </c>
      <c r="AF18" s="30">
        <f t="shared" si="22"/>
        <v>0</v>
      </c>
      <c r="AG18" s="30">
        <f t="shared" si="22"/>
        <v>0</v>
      </c>
      <c r="AH18" s="30">
        <f t="shared" si="22"/>
        <v>0</v>
      </c>
      <c r="AI18" s="30">
        <f t="shared" si="22"/>
        <v>0</v>
      </c>
      <c r="AJ18" s="30">
        <f t="shared" si="22"/>
        <v>0</v>
      </c>
      <c r="AK18" s="30">
        <f t="shared" si="22"/>
        <v>0</v>
      </c>
      <c r="AL18" s="30">
        <f t="shared" si="22"/>
        <v>0</v>
      </c>
      <c r="AM18" s="30">
        <f t="shared" si="22"/>
        <v>0</v>
      </c>
      <c r="AN18" s="30">
        <f t="shared" si="22"/>
        <v>0</v>
      </c>
      <c r="AO18" s="30">
        <f t="shared" si="22"/>
        <v>0</v>
      </c>
      <c r="AP18" s="1"/>
      <c r="AQ18" s="1"/>
      <c r="AR18" s="1"/>
      <c r="AT18" s="29">
        <v>4</v>
      </c>
      <c r="AU18" s="30">
        <f t="shared" ref="AU18:BK18" si="23">SUM(B6:E6)/SUM(B4:E9)</f>
        <v>0.24954391487511657</v>
      </c>
      <c r="AV18" s="30">
        <f t="shared" si="23"/>
        <v>0.25291091824211992</v>
      </c>
      <c r="AW18" s="30">
        <f t="shared" si="23"/>
        <v>0.24067388274469581</v>
      </c>
      <c r="AX18" s="30">
        <f t="shared" si="23"/>
        <v>2.6386181547720385E-2</v>
      </c>
      <c r="AY18" s="30">
        <f t="shared" si="23"/>
        <v>4.0830282882778537E-3</v>
      </c>
      <c r="AZ18" s="30">
        <f t="shared" si="23"/>
        <v>7.1627844159392927E-4</v>
      </c>
      <c r="BA18" s="30">
        <f t="shared" si="23"/>
        <v>0</v>
      </c>
      <c r="BB18" s="30">
        <f t="shared" si="23"/>
        <v>0</v>
      </c>
      <c r="BC18" s="30">
        <f t="shared" si="23"/>
        <v>0</v>
      </c>
      <c r="BD18" s="30">
        <f t="shared" si="23"/>
        <v>0</v>
      </c>
      <c r="BE18" s="30">
        <f t="shared" si="23"/>
        <v>0</v>
      </c>
      <c r="BF18" s="30">
        <f t="shared" si="23"/>
        <v>0</v>
      </c>
      <c r="BG18" s="30">
        <f t="shared" si="23"/>
        <v>0</v>
      </c>
      <c r="BH18" s="30">
        <f t="shared" si="23"/>
        <v>0</v>
      </c>
      <c r="BI18" s="30">
        <f t="shared" si="23"/>
        <v>0</v>
      </c>
      <c r="BJ18" s="30">
        <f t="shared" si="23"/>
        <v>0</v>
      </c>
      <c r="BK18" s="30">
        <f t="shared" si="23"/>
        <v>0</v>
      </c>
      <c r="BL18" s="30"/>
      <c r="BM18" s="30"/>
      <c r="BN18" s="30"/>
      <c r="BP18" s="29">
        <v>4</v>
      </c>
      <c r="BQ18" s="30">
        <f t="shared" ref="BQ18:CG18" si="24">SUM(B7:E7)/SUM(B4:E9)</f>
        <v>0.2549508063839897</v>
      </c>
      <c r="BR18" s="30">
        <f t="shared" si="24"/>
        <v>0.4956915471247304</v>
      </c>
      <c r="BS18" s="30">
        <f t="shared" si="24"/>
        <v>0.70700959870066171</v>
      </c>
      <c r="BT18" s="30">
        <f t="shared" si="24"/>
        <v>0.78705983827704595</v>
      </c>
      <c r="BU18" s="30">
        <f t="shared" si="24"/>
        <v>0.56470056384829947</v>
      </c>
      <c r="BV18" s="30">
        <f t="shared" si="24"/>
        <v>0.32397794981039879</v>
      </c>
      <c r="BW18" s="30">
        <f t="shared" si="24"/>
        <v>0.11267580954018967</v>
      </c>
      <c r="BX18" s="30">
        <f t="shared" si="24"/>
        <v>5.3191489361755313E-3</v>
      </c>
      <c r="BY18" s="30">
        <f t="shared" si="24"/>
        <v>0</v>
      </c>
      <c r="BZ18" s="30">
        <f t="shared" si="24"/>
        <v>0</v>
      </c>
      <c r="CA18" s="30">
        <f t="shared" si="24"/>
        <v>0</v>
      </c>
      <c r="CB18" s="30">
        <f t="shared" si="24"/>
        <v>0</v>
      </c>
      <c r="CC18" s="30">
        <f t="shared" si="24"/>
        <v>0</v>
      </c>
      <c r="CD18" s="30">
        <f t="shared" si="24"/>
        <v>0</v>
      </c>
      <c r="CE18" s="30">
        <f t="shared" si="24"/>
        <v>0</v>
      </c>
      <c r="CF18" s="30">
        <f t="shared" si="24"/>
        <v>0</v>
      </c>
      <c r="CG18" s="30">
        <f t="shared" si="24"/>
        <v>0</v>
      </c>
      <c r="CH18" s="30"/>
      <c r="CI18" s="30"/>
      <c r="CJ18" s="30"/>
      <c r="CL18" s="29">
        <v>4</v>
      </c>
      <c r="CM18" s="30">
        <f t="shared" ref="CM18:DC18" si="25">SUM(B8:E8)/SUM(B4:E9)</f>
        <v>0</v>
      </c>
      <c r="CN18" s="30">
        <f t="shared" si="25"/>
        <v>5.8922558922558923E-3</v>
      </c>
      <c r="CO18" s="30">
        <f t="shared" si="25"/>
        <v>4.3857871938101173E-2</v>
      </c>
      <c r="CP18" s="30">
        <f t="shared" si="25"/>
        <v>0.18647868464025891</v>
      </c>
      <c r="CQ18" s="30">
        <f t="shared" si="25"/>
        <v>0.42670882197177673</v>
      </c>
      <c r="CR18" s="30">
        <f t="shared" si="25"/>
        <v>0.56425500386704242</v>
      </c>
      <c r="CS18" s="30">
        <f t="shared" si="25"/>
        <v>0.55520573189288103</v>
      </c>
      <c r="CT18" s="30">
        <f t="shared" si="25"/>
        <v>0.42631750405872637</v>
      </c>
      <c r="CU18" s="30">
        <f t="shared" si="25"/>
        <v>0.19186746987951808</v>
      </c>
      <c r="CV18" s="30">
        <f t="shared" si="25"/>
        <v>4.9774096385542171E-2</v>
      </c>
      <c r="CW18" s="30">
        <f t="shared" si="25"/>
        <v>2.1234939759036148E-2</v>
      </c>
      <c r="CX18" s="30">
        <f t="shared" si="25"/>
        <v>7.6807228915662662E-3</v>
      </c>
      <c r="CY18" s="30">
        <f t="shared" si="25"/>
        <v>1.8825301204819234E-3</v>
      </c>
      <c r="CZ18" s="30">
        <f t="shared" si="25"/>
        <v>5.2710843373493521E-4</v>
      </c>
      <c r="DA18" s="30">
        <f t="shared" si="25"/>
        <v>1.5060240963854499E-4</v>
      </c>
      <c r="DB18" s="30">
        <f t="shared" si="25"/>
        <v>0</v>
      </c>
      <c r="DC18" s="30">
        <f t="shared" si="25"/>
        <v>0</v>
      </c>
      <c r="DD18" s="30"/>
      <c r="DE18" s="30"/>
      <c r="DF18" s="30"/>
      <c r="DH18" s="29">
        <v>4</v>
      </c>
      <c r="DI18" s="30">
        <f t="shared" ref="DI18:DY18" si="26">SUM(B9:E9)/SUM(B4:E9)</f>
        <v>0</v>
      </c>
      <c r="DJ18" s="30">
        <f t="shared" si="26"/>
        <v>0</v>
      </c>
      <c r="DK18" s="30">
        <f t="shared" si="26"/>
        <v>0</v>
      </c>
      <c r="DL18" s="30">
        <f t="shared" si="26"/>
        <v>7.5295534974776016E-5</v>
      </c>
      <c r="DM18" s="30">
        <f t="shared" si="26"/>
        <v>4.5075858916462617E-3</v>
      </c>
      <c r="DN18" s="30">
        <f t="shared" si="26"/>
        <v>0.11105076788096495</v>
      </c>
      <c r="DO18" s="30">
        <f t="shared" si="26"/>
        <v>0.3321184585669294</v>
      </c>
      <c r="DP18" s="30">
        <f t="shared" si="26"/>
        <v>0.56836334700509816</v>
      </c>
      <c r="DQ18" s="30">
        <f t="shared" si="26"/>
        <v>0.80813253012048181</v>
      </c>
      <c r="DR18" s="30">
        <f t="shared" si="26"/>
        <v>0.95022590361445791</v>
      </c>
      <c r="DS18" s="30">
        <f t="shared" si="26"/>
        <v>0.97876506024096388</v>
      </c>
      <c r="DT18" s="30">
        <f t="shared" si="26"/>
        <v>0.99231927710843371</v>
      </c>
      <c r="DU18" s="30">
        <f t="shared" si="26"/>
        <v>0.9981174698795181</v>
      </c>
      <c r="DV18" s="30">
        <f t="shared" si="26"/>
        <v>0.99947289156626506</v>
      </c>
      <c r="DW18" s="30">
        <f t="shared" si="26"/>
        <v>0.99984939759036151</v>
      </c>
      <c r="DX18" s="30">
        <f t="shared" si="26"/>
        <v>1</v>
      </c>
      <c r="DY18" s="30">
        <f t="shared" si="26"/>
        <v>1</v>
      </c>
      <c r="DZ18" s="30"/>
      <c r="EA18" s="30"/>
      <c r="EB18" s="30"/>
    </row>
    <row r="19" spans="1:132" x14ac:dyDescent="0.3">
      <c r="A19" s="29">
        <v>5</v>
      </c>
      <c r="B19" s="30">
        <f>SUM($B4:F4)/SUM($B4:F9)</f>
        <v>0.17803030303030307</v>
      </c>
      <c r="C19" s="30">
        <f t="shared" ref="C19:Q19" si="27">SUM(C4:G4)/SUM(C4:G9)</f>
        <v>0</v>
      </c>
      <c r="D19" s="30">
        <f t="shared" si="27"/>
        <v>0</v>
      </c>
      <c r="E19" s="30">
        <f t="shared" si="27"/>
        <v>0</v>
      </c>
      <c r="F19" s="30">
        <f t="shared" si="27"/>
        <v>0</v>
      </c>
      <c r="G19" s="30">
        <f t="shared" si="27"/>
        <v>0</v>
      </c>
      <c r="H19" s="30">
        <f t="shared" si="27"/>
        <v>0</v>
      </c>
      <c r="I19" s="30">
        <f t="shared" si="27"/>
        <v>0</v>
      </c>
      <c r="J19" s="30">
        <f t="shared" si="27"/>
        <v>0</v>
      </c>
      <c r="K19" s="30">
        <f t="shared" si="27"/>
        <v>0</v>
      </c>
      <c r="L19" s="30">
        <f t="shared" si="27"/>
        <v>0</v>
      </c>
      <c r="M19" s="30">
        <f t="shared" si="27"/>
        <v>0</v>
      </c>
      <c r="N19" s="30">
        <f t="shared" si="27"/>
        <v>0</v>
      </c>
      <c r="O19" s="30">
        <f t="shared" si="27"/>
        <v>0</v>
      </c>
      <c r="P19" s="30">
        <f t="shared" si="27"/>
        <v>0</v>
      </c>
      <c r="Q19" s="30">
        <f t="shared" si="27"/>
        <v>0</v>
      </c>
      <c r="V19" s="66">
        <v>5</v>
      </c>
      <c r="W19" s="69">
        <f>SUM('Raw Data'!B23:F23)</f>
        <v>1289</v>
      </c>
      <c r="X19" s="29">
        <v>5</v>
      </c>
      <c r="Y19" s="30">
        <f t="shared" ref="Y19:AN19" si="28">SUM(B5:F5)/SUM(B4:F9)</f>
        <v>0.21837391996241196</v>
      </c>
      <c r="Z19" s="30">
        <f t="shared" si="28"/>
        <v>0.19640422299271496</v>
      </c>
      <c r="AA19" s="30">
        <f t="shared" si="28"/>
        <v>6.7665096721684949E-3</v>
      </c>
      <c r="AB19" s="30">
        <f t="shared" si="28"/>
        <v>0</v>
      </c>
      <c r="AC19" s="30">
        <f t="shared" si="28"/>
        <v>0</v>
      </c>
      <c r="AD19" s="30">
        <f t="shared" si="28"/>
        <v>0</v>
      </c>
      <c r="AE19" s="30">
        <f t="shared" si="28"/>
        <v>0</v>
      </c>
      <c r="AF19" s="30">
        <f t="shared" si="28"/>
        <v>0</v>
      </c>
      <c r="AG19" s="30">
        <f t="shared" si="28"/>
        <v>0</v>
      </c>
      <c r="AH19" s="30">
        <f t="shared" si="28"/>
        <v>0</v>
      </c>
      <c r="AI19" s="30">
        <f t="shared" si="28"/>
        <v>0</v>
      </c>
      <c r="AJ19" s="30">
        <f t="shared" si="28"/>
        <v>0</v>
      </c>
      <c r="AK19" s="30">
        <f t="shared" si="28"/>
        <v>0</v>
      </c>
      <c r="AL19" s="30">
        <f t="shared" si="28"/>
        <v>0</v>
      </c>
      <c r="AM19" s="30">
        <f t="shared" si="28"/>
        <v>0</v>
      </c>
      <c r="AN19" s="30">
        <f t="shared" si="28"/>
        <v>0</v>
      </c>
      <c r="AO19" s="30"/>
      <c r="AP19" s="1"/>
      <c r="AQ19" s="1"/>
      <c r="AR19" s="1"/>
      <c r="AT19" s="29">
        <v>5</v>
      </c>
      <c r="AU19" s="30">
        <f t="shared" ref="AU19:BJ19" si="29">SUM(B6:F6)/SUM(B4:F9)</f>
        <v>0.20232873459369596</v>
      </c>
      <c r="AV19" s="30">
        <f t="shared" si="29"/>
        <v>0.20290180049627474</v>
      </c>
      <c r="AW19" s="30">
        <f t="shared" si="29"/>
        <v>0.19252750815309683</v>
      </c>
      <c r="AX19" s="30">
        <f t="shared" si="29"/>
        <v>2.1109263124829979E-2</v>
      </c>
      <c r="AY19" s="30">
        <f t="shared" si="29"/>
        <v>3.2664718207708623E-3</v>
      </c>
      <c r="AZ19" s="30">
        <f t="shared" si="29"/>
        <v>5.7303138261603423E-4</v>
      </c>
      <c r="BA19" s="30">
        <f t="shared" si="29"/>
        <v>0</v>
      </c>
      <c r="BB19" s="30">
        <f t="shared" si="29"/>
        <v>0</v>
      </c>
      <c r="BC19" s="30">
        <f t="shared" si="29"/>
        <v>0</v>
      </c>
      <c r="BD19" s="30">
        <f t="shared" si="29"/>
        <v>0</v>
      </c>
      <c r="BE19" s="30">
        <f t="shared" si="29"/>
        <v>0</v>
      </c>
      <c r="BF19" s="30">
        <f t="shared" si="29"/>
        <v>0</v>
      </c>
      <c r="BG19" s="30">
        <f t="shared" si="29"/>
        <v>0</v>
      </c>
      <c r="BH19" s="30">
        <f t="shared" si="29"/>
        <v>0</v>
      </c>
      <c r="BI19" s="30">
        <f t="shared" si="29"/>
        <v>0</v>
      </c>
      <c r="BJ19" s="30">
        <f t="shared" si="29"/>
        <v>0</v>
      </c>
      <c r="BK19" s="30"/>
      <c r="BL19" s="30"/>
      <c r="BM19" s="30"/>
      <c r="BN19" s="30"/>
      <c r="BP19" s="29">
        <v>5</v>
      </c>
      <c r="BQ19" s="30">
        <f t="shared" ref="BQ19:CF19" si="30">SUM(B7:F7)/SUM(B4:F9)</f>
        <v>0.3965532376997844</v>
      </c>
      <c r="BR19" s="30">
        <f t="shared" si="30"/>
        <v>0.56560767896052933</v>
      </c>
      <c r="BS19" s="30">
        <f t="shared" si="30"/>
        <v>0.65146055053162411</v>
      </c>
      <c r="BT19" s="30">
        <f t="shared" si="30"/>
        <v>0.63391241551898647</v>
      </c>
      <c r="BU19" s="30">
        <f t="shared" si="30"/>
        <v>0.45176725429004971</v>
      </c>
      <c r="BV19" s="30">
        <f t="shared" si="30"/>
        <v>0.25918626296197944</v>
      </c>
      <c r="BW19" s="30">
        <f t="shared" si="30"/>
        <v>9.0142005090249319E-2</v>
      </c>
      <c r="BX19" s="30">
        <f t="shared" si="30"/>
        <v>4.2553191489403397E-3</v>
      </c>
      <c r="BY19" s="30">
        <f t="shared" si="30"/>
        <v>0</v>
      </c>
      <c r="BZ19" s="30">
        <f t="shared" si="30"/>
        <v>0</v>
      </c>
      <c r="CA19" s="30">
        <f t="shared" si="30"/>
        <v>0</v>
      </c>
      <c r="CB19" s="30">
        <f t="shared" si="30"/>
        <v>0</v>
      </c>
      <c r="CC19" s="30">
        <f t="shared" si="30"/>
        <v>0</v>
      </c>
      <c r="CD19" s="30">
        <f t="shared" si="30"/>
        <v>0</v>
      </c>
      <c r="CE19" s="30">
        <f t="shared" si="30"/>
        <v>0</v>
      </c>
      <c r="CF19" s="30">
        <f t="shared" si="30"/>
        <v>0</v>
      </c>
      <c r="CG19" s="30"/>
      <c r="CH19" s="30"/>
      <c r="CI19" s="30"/>
      <c r="CJ19" s="30"/>
      <c r="CL19" s="29">
        <v>5</v>
      </c>
      <c r="CM19" s="30">
        <f t="shared" ref="CM19:DB19" si="31">SUM(B8:F8)/SUM(B4:F9)</f>
        <v>4.7138047138047144E-3</v>
      </c>
      <c r="CN19" s="30">
        <f t="shared" si="31"/>
        <v>3.5086297550480934E-2</v>
      </c>
      <c r="CO19" s="30">
        <f t="shared" si="31"/>
        <v>0.14918519430801025</v>
      </c>
      <c r="CP19" s="30">
        <f t="shared" si="31"/>
        <v>0.34137219833787441</v>
      </c>
      <c r="CQ19" s="30">
        <f t="shared" si="31"/>
        <v>0.45612432170394585</v>
      </c>
      <c r="CR19" s="30">
        <f t="shared" si="31"/>
        <v>0.47454193761569008</v>
      </c>
      <c r="CS19" s="30">
        <f t="shared" si="31"/>
        <v>0.45513446932529489</v>
      </c>
      <c r="CT19" s="30">
        <f t="shared" si="31"/>
        <v>0.34569255746384209</v>
      </c>
      <c r="CU19" s="30">
        <f t="shared" si="31"/>
        <v>0.15457831325301205</v>
      </c>
      <c r="CV19" s="30">
        <f t="shared" si="31"/>
        <v>4.0120481927710852E-2</v>
      </c>
      <c r="CW19" s="30">
        <f t="shared" si="31"/>
        <v>1.7108433734939754E-2</v>
      </c>
      <c r="CX19" s="30">
        <f t="shared" si="31"/>
        <v>6.1445783132530133E-3</v>
      </c>
      <c r="CY19" s="30">
        <f t="shared" si="31"/>
        <v>1.5060240963855388E-3</v>
      </c>
      <c r="CZ19" s="30">
        <f t="shared" si="31"/>
        <v>4.2168674698794817E-4</v>
      </c>
      <c r="DA19" s="30">
        <f t="shared" si="31"/>
        <v>1.20481927710836E-4</v>
      </c>
      <c r="DB19" s="30">
        <f t="shared" si="31"/>
        <v>0</v>
      </c>
      <c r="DC19" s="30"/>
      <c r="DD19" s="30"/>
      <c r="DE19" s="30"/>
      <c r="DF19" s="30"/>
      <c r="DH19" s="29">
        <v>5</v>
      </c>
      <c r="DI19" s="30">
        <f t="shared" ref="DI19:DX19" si="32">SUM(B9:F9)/SUM(B4:F9)</f>
        <v>0</v>
      </c>
      <c r="DJ19" s="30">
        <f t="shared" si="32"/>
        <v>0</v>
      </c>
      <c r="DK19" s="30">
        <f t="shared" si="32"/>
        <v>6.0237335100295175E-5</v>
      </c>
      <c r="DL19" s="30">
        <f t="shared" si="32"/>
        <v>3.6061230183093065E-3</v>
      </c>
      <c r="DM19" s="30">
        <f t="shared" si="32"/>
        <v>8.8841952185233788E-2</v>
      </c>
      <c r="DN19" s="30">
        <f t="shared" si="32"/>
        <v>0.26569876803971454</v>
      </c>
      <c r="DO19" s="30">
        <f t="shared" si="32"/>
        <v>0.45472352558445589</v>
      </c>
      <c r="DP19" s="30">
        <f t="shared" si="32"/>
        <v>0.65005212338721752</v>
      </c>
      <c r="DQ19" s="30">
        <f t="shared" si="32"/>
        <v>0.84542168674698781</v>
      </c>
      <c r="DR19" s="30">
        <f t="shared" si="32"/>
        <v>0.95987951807228922</v>
      </c>
      <c r="DS19" s="30">
        <f t="shared" si="32"/>
        <v>0.98289156626506036</v>
      </c>
      <c r="DT19" s="30">
        <f t="shared" si="32"/>
        <v>0.99385542168674701</v>
      </c>
      <c r="DU19" s="30">
        <f t="shared" si="32"/>
        <v>0.99849397590361444</v>
      </c>
      <c r="DV19" s="30">
        <f t="shared" si="32"/>
        <v>0.99957831325301216</v>
      </c>
      <c r="DW19" s="30">
        <f t="shared" si="32"/>
        <v>0.99987951807228925</v>
      </c>
      <c r="DX19" s="30">
        <f t="shared" si="32"/>
        <v>1</v>
      </c>
      <c r="DY19" s="30"/>
      <c r="DZ19" s="30"/>
      <c r="EA19" s="30"/>
      <c r="EB19" s="30"/>
    </row>
    <row r="20" spans="1:132" x14ac:dyDescent="0.3">
      <c r="A20" s="29">
        <v>6</v>
      </c>
      <c r="B20" s="30">
        <f>SUM($B4:G4)/SUM($B4:G9)</f>
        <v>0.14835858585858588</v>
      </c>
      <c r="C20" s="30">
        <f t="shared" ref="C20:P20" si="33">SUM(C4:H4)/SUM(C4:H9)</f>
        <v>0</v>
      </c>
      <c r="D20" s="30">
        <f t="shared" si="33"/>
        <v>0</v>
      </c>
      <c r="E20" s="30">
        <f t="shared" si="33"/>
        <v>0</v>
      </c>
      <c r="F20" s="30">
        <f t="shared" si="33"/>
        <v>0</v>
      </c>
      <c r="G20" s="30">
        <f t="shared" si="33"/>
        <v>0</v>
      </c>
      <c r="H20" s="30">
        <f t="shared" si="33"/>
        <v>0</v>
      </c>
      <c r="I20" s="30">
        <f t="shared" si="33"/>
        <v>0</v>
      </c>
      <c r="J20" s="30">
        <f t="shared" si="33"/>
        <v>0</v>
      </c>
      <c r="K20" s="30">
        <f t="shared" si="33"/>
        <v>0</v>
      </c>
      <c r="L20" s="30">
        <f t="shared" si="33"/>
        <v>0</v>
      </c>
      <c r="M20" s="30">
        <f t="shared" si="33"/>
        <v>0</v>
      </c>
      <c r="N20" s="30">
        <f t="shared" si="33"/>
        <v>0</v>
      </c>
      <c r="O20" s="30">
        <f t="shared" si="33"/>
        <v>0</v>
      </c>
      <c r="P20" s="30">
        <f t="shared" si="33"/>
        <v>0</v>
      </c>
      <c r="V20" s="66">
        <v>6</v>
      </c>
      <c r="W20" s="69">
        <f>SUM('Raw Data'!B23:G23)</f>
        <v>1638</v>
      </c>
      <c r="X20" s="29">
        <v>6</v>
      </c>
      <c r="Y20" s="30">
        <f t="shared" ref="Y20:AM20" si="34">SUM(B5:G5)/SUM(B4:G9)</f>
        <v>0.18197826663534328</v>
      </c>
      <c r="Z20" s="30">
        <f t="shared" si="34"/>
        <v>0.16366196986491985</v>
      </c>
      <c r="AA20" s="30">
        <f t="shared" si="34"/>
        <v>5.6388146713356093E-3</v>
      </c>
      <c r="AB20" s="30">
        <f t="shared" si="34"/>
        <v>0</v>
      </c>
      <c r="AC20" s="30">
        <f t="shared" si="34"/>
        <v>0</v>
      </c>
      <c r="AD20" s="30">
        <f t="shared" si="34"/>
        <v>0</v>
      </c>
      <c r="AE20" s="30">
        <f t="shared" si="34"/>
        <v>0</v>
      </c>
      <c r="AF20" s="30">
        <f t="shared" si="34"/>
        <v>0</v>
      </c>
      <c r="AG20" s="30">
        <f t="shared" si="34"/>
        <v>0</v>
      </c>
      <c r="AH20" s="30">
        <f t="shared" si="34"/>
        <v>0</v>
      </c>
      <c r="AI20" s="30">
        <f t="shared" si="34"/>
        <v>0</v>
      </c>
      <c r="AJ20" s="30">
        <f t="shared" si="34"/>
        <v>0</v>
      </c>
      <c r="AK20" s="30">
        <f t="shared" si="34"/>
        <v>0</v>
      </c>
      <c r="AL20" s="30">
        <f t="shared" si="34"/>
        <v>0</v>
      </c>
      <c r="AM20" s="30">
        <f t="shared" si="34"/>
        <v>0</v>
      </c>
      <c r="AN20" s="30"/>
      <c r="AO20" s="30"/>
      <c r="AP20" s="1"/>
      <c r="AQ20" s="1"/>
      <c r="AR20" s="1"/>
      <c r="AT20" s="29">
        <v>6</v>
      </c>
      <c r="AU20" s="30">
        <f t="shared" ref="AU20:BI20" si="35">SUM(B6:G6)/SUM(B4:G9)</f>
        <v>0.16908483374689565</v>
      </c>
      <c r="AV20" s="30">
        <f t="shared" si="35"/>
        <v>0.1690763459785232</v>
      </c>
      <c r="AW20" s="30">
        <f t="shared" si="35"/>
        <v>0.16044120088598834</v>
      </c>
      <c r="AX20" s="30">
        <f t="shared" si="35"/>
        <v>1.7591229212152896E-2</v>
      </c>
      <c r="AY20" s="30">
        <f t="shared" si="35"/>
        <v>2.7220871791886129E-3</v>
      </c>
      <c r="AZ20" s="30">
        <f t="shared" si="35"/>
        <v>4.7753094637862845E-4</v>
      </c>
      <c r="BA20" s="30">
        <f t="shared" si="35"/>
        <v>0</v>
      </c>
      <c r="BB20" s="30">
        <f t="shared" si="35"/>
        <v>0</v>
      </c>
      <c r="BC20" s="30">
        <f t="shared" si="35"/>
        <v>0</v>
      </c>
      <c r="BD20" s="30">
        <f t="shared" si="35"/>
        <v>0</v>
      </c>
      <c r="BE20" s="30">
        <f t="shared" si="35"/>
        <v>0</v>
      </c>
      <c r="BF20" s="30">
        <f t="shared" si="35"/>
        <v>0</v>
      </c>
      <c r="BG20" s="30">
        <f t="shared" si="35"/>
        <v>0</v>
      </c>
      <c r="BH20" s="30">
        <f t="shared" si="35"/>
        <v>0</v>
      </c>
      <c r="BI20" s="30">
        <f t="shared" si="35"/>
        <v>0</v>
      </c>
      <c r="BJ20" s="30"/>
      <c r="BK20" s="30"/>
      <c r="BL20" s="30"/>
      <c r="BM20" s="30"/>
      <c r="BN20" s="30"/>
      <c r="BP20" s="29">
        <v>6</v>
      </c>
      <c r="BQ20" s="30">
        <f t="shared" ref="BQ20:CE20" si="36">SUM(B7:G7)/SUM(B4:G9)</f>
        <v>0.47133973246710781</v>
      </c>
      <c r="BR20" s="30">
        <f t="shared" si="36"/>
        <v>0.5428892424765569</v>
      </c>
      <c r="BS20" s="30">
        <f t="shared" si="36"/>
        <v>0.54643516375928025</v>
      </c>
      <c r="BT20" s="30">
        <f t="shared" si="36"/>
        <v>0.52826564981831003</v>
      </c>
      <c r="BU20" s="30">
        <f t="shared" si="36"/>
        <v>0.37647649156513302</v>
      </c>
      <c r="BV20" s="30">
        <f t="shared" si="36"/>
        <v>0.21599072091921906</v>
      </c>
      <c r="BW20" s="30">
        <f t="shared" si="36"/>
        <v>7.5119091737523666E-2</v>
      </c>
      <c r="BX20" s="30">
        <f t="shared" si="36"/>
        <v>3.5460992907835691E-3</v>
      </c>
      <c r="BY20" s="30">
        <f t="shared" si="36"/>
        <v>0</v>
      </c>
      <c r="BZ20" s="30">
        <f t="shared" si="36"/>
        <v>0</v>
      </c>
      <c r="CA20" s="30">
        <f t="shared" si="36"/>
        <v>0</v>
      </c>
      <c r="CB20" s="30">
        <f t="shared" si="36"/>
        <v>0</v>
      </c>
      <c r="CC20" s="30">
        <f t="shared" si="36"/>
        <v>0</v>
      </c>
      <c r="CD20" s="30">
        <f t="shared" si="36"/>
        <v>0</v>
      </c>
      <c r="CE20" s="30">
        <f t="shared" si="36"/>
        <v>0</v>
      </c>
      <c r="CF20" s="30"/>
      <c r="CG20" s="30"/>
      <c r="CH20" s="30"/>
      <c r="CI20" s="30"/>
      <c r="CJ20" s="30"/>
      <c r="CL20" s="29">
        <v>6</v>
      </c>
      <c r="CM20" s="30">
        <f t="shared" ref="CM20:DA20" si="37">SUM(B8:G8)/SUM(B4:G9)</f>
        <v>2.923858129206745E-2</v>
      </c>
      <c r="CN20" s="30">
        <f t="shared" si="37"/>
        <v>0.12432224339678119</v>
      </c>
      <c r="CO20" s="30">
        <f t="shared" si="37"/>
        <v>0.28447968799794071</v>
      </c>
      <c r="CP20" s="30">
        <f t="shared" si="37"/>
        <v>0.38010741752959709</v>
      </c>
      <c r="CQ20" s="30">
        <f t="shared" si="37"/>
        <v>0.39938355828558453</v>
      </c>
      <c r="CR20" s="30">
        <f t="shared" si="37"/>
        <v>0.40459167242397359</v>
      </c>
      <c r="CS20" s="30">
        <f t="shared" si="37"/>
        <v>0.38314780007374749</v>
      </c>
      <c r="CT20" s="30">
        <f t="shared" si="37"/>
        <v>0.28898074567769599</v>
      </c>
      <c r="CU20" s="30">
        <f t="shared" si="37"/>
        <v>0.12906626506024096</v>
      </c>
      <c r="CV20" s="30">
        <f t="shared" si="37"/>
        <v>3.3534136546184735E-2</v>
      </c>
      <c r="CW20" s="30">
        <f t="shared" si="37"/>
        <v>1.4257028112449796E-2</v>
      </c>
      <c r="CX20" s="30">
        <f t="shared" si="37"/>
        <v>5.1204819277108444E-3</v>
      </c>
      <c r="CY20" s="30">
        <f t="shared" si="37"/>
        <v>1.2550200803212823E-3</v>
      </c>
      <c r="CZ20" s="30">
        <f t="shared" si="37"/>
        <v>3.5140562248995683E-4</v>
      </c>
      <c r="DA20" s="30">
        <f t="shared" si="37"/>
        <v>1.0040160642569666E-4</v>
      </c>
      <c r="DB20" s="30"/>
      <c r="DC20" s="30"/>
      <c r="DD20" s="30"/>
      <c r="DE20" s="30"/>
      <c r="DF20" s="30"/>
      <c r="DH20" s="29">
        <v>6</v>
      </c>
      <c r="DI20" s="30">
        <f t="shared" ref="DI20:DW20" si="38">SUM(B9:G9)/SUM(B4:G9)</f>
        <v>0</v>
      </c>
      <c r="DJ20" s="30">
        <f t="shared" si="38"/>
        <v>5.0198283218713919E-5</v>
      </c>
      <c r="DK20" s="30">
        <f t="shared" si="38"/>
        <v>3.0051326854551477E-3</v>
      </c>
      <c r="DL20" s="30">
        <f t="shared" si="38"/>
        <v>7.4035703439940093E-2</v>
      </c>
      <c r="DM20" s="30">
        <f t="shared" si="38"/>
        <v>0.22141786297009403</v>
      </c>
      <c r="DN20" s="30">
        <f t="shared" si="38"/>
        <v>0.37894007571042876</v>
      </c>
      <c r="DO20" s="30">
        <f t="shared" si="38"/>
        <v>0.54173310818872888</v>
      </c>
      <c r="DP20" s="30">
        <f t="shared" si="38"/>
        <v>0.70747315503152031</v>
      </c>
      <c r="DQ20" s="30">
        <f t="shared" si="38"/>
        <v>0.8709337349397589</v>
      </c>
      <c r="DR20" s="30">
        <f t="shared" si="38"/>
        <v>0.96646586345381535</v>
      </c>
      <c r="DS20" s="30">
        <f t="shared" si="38"/>
        <v>0.98574297188755022</v>
      </c>
      <c r="DT20" s="30">
        <f t="shared" si="38"/>
        <v>0.99487951807228914</v>
      </c>
      <c r="DU20" s="30">
        <f t="shared" si="38"/>
        <v>0.9987449799196787</v>
      </c>
      <c r="DV20" s="30">
        <f t="shared" si="38"/>
        <v>0.99964859437751008</v>
      </c>
      <c r="DW20" s="30">
        <f t="shared" si="38"/>
        <v>0.99989959839357434</v>
      </c>
      <c r="DX20" s="30"/>
      <c r="DY20" s="30"/>
      <c r="DZ20" s="30"/>
      <c r="EA20" s="30"/>
      <c r="EB20" s="30"/>
    </row>
    <row r="21" spans="1:132" x14ac:dyDescent="0.3">
      <c r="A21" s="29">
        <v>7</v>
      </c>
      <c r="B21" s="30">
        <f>SUM($B4:H4)/SUM($B4:H9)</f>
        <v>0.12715903060552602</v>
      </c>
      <c r="C21" s="30">
        <f t="shared" ref="C21:O21" si="39">SUM(C4:I4)/SUM(C4:I9)</f>
        <v>0</v>
      </c>
      <c r="D21" s="30">
        <f t="shared" si="39"/>
        <v>0</v>
      </c>
      <c r="E21" s="30">
        <f t="shared" si="39"/>
        <v>0</v>
      </c>
      <c r="F21" s="30">
        <f t="shared" si="39"/>
        <v>0</v>
      </c>
      <c r="G21" s="30">
        <f t="shared" si="39"/>
        <v>0</v>
      </c>
      <c r="H21" s="30">
        <f t="shared" si="39"/>
        <v>0</v>
      </c>
      <c r="I21" s="30">
        <f t="shared" si="39"/>
        <v>0</v>
      </c>
      <c r="J21" s="30">
        <f t="shared" si="39"/>
        <v>0</v>
      </c>
      <c r="K21" s="30">
        <f t="shared" si="39"/>
        <v>0</v>
      </c>
      <c r="L21" s="30">
        <f t="shared" si="39"/>
        <v>0</v>
      </c>
      <c r="M21" s="30">
        <f t="shared" si="39"/>
        <v>0</v>
      </c>
      <c r="N21" s="30">
        <f t="shared" si="39"/>
        <v>0</v>
      </c>
      <c r="O21" s="30">
        <f t="shared" si="39"/>
        <v>0</v>
      </c>
      <c r="V21" s="66">
        <v>7</v>
      </c>
      <c r="W21" s="69">
        <f>SUM('Raw Data'!B23:H23)</f>
        <v>2120</v>
      </c>
      <c r="X21" s="29">
        <v>7</v>
      </c>
      <c r="Y21" s="30">
        <f t="shared" ref="Y21:AL21" si="40">SUM(B5:H5)/SUM(B4:H9)</f>
        <v>0.15597465992754347</v>
      </c>
      <c r="Z21" s="30">
        <f t="shared" si="40"/>
        <v>0.14028269444857169</v>
      </c>
      <c r="AA21" s="30">
        <f t="shared" si="40"/>
        <v>4.8333043787993461E-3</v>
      </c>
      <c r="AB21" s="30">
        <f t="shared" si="40"/>
        <v>0</v>
      </c>
      <c r="AC21" s="30">
        <f t="shared" si="40"/>
        <v>0</v>
      </c>
      <c r="AD21" s="30">
        <f t="shared" si="40"/>
        <v>0</v>
      </c>
      <c r="AE21" s="30">
        <f t="shared" si="40"/>
        <v>0</v>
      </c>
      <c r="AF21" s="30">
        <f t="shared" si="40"/>
        <v>0</v>
      </c>
      <c r="AG21" s="30">
        <f t="shared" si="40"/>
        <v>0</v>
      </c>
      <c r="AH21" s="30">
        <f t="shared" si="40"/>
        <v>0</v>
      </c>
      <c r="AI21" s="30">
        <f t="shared" si="40"/>
        <v>0</v>
      </c>
      <c r="AJ21" s="30">
        <f t="shared" si="40"/>
        <v>0</v>
      </c>
      <c r="AK21" s="30">
        <f t="shared" si="40"/>
        <v>0</v>
      </c>
      <c r="AL21" s="30">
        <f t="shared" si="40"/>
        <v>0</v>
      </c>
      <c r="AM21" s="30"/>
      <c r="AN21" s="30"/>
      <c r="AO21" s="30"/>
      <c r="AP21" s="1"/>
      <c r="AQ21" s="1"/>
      <c r="AR21" s="1"/>
      <c r="AT21" s="29">
        <v>7</v>
      </c>
      <c r="AU21" s="30">
        <f t="shared" ref="AU21:BH21" si="41">SUM(B6:H6)/SUM(B4:H9)</f>
        <v>0.14492362154116264</v>
      </c>
      <c r="AV21" s="30">
        <f t="shared" si="41"/>
        <v>0.14492362154117092</v>
      </c>
      <c r="AW21" s="30">
        <f t="shared" si="41"/>
        <v>0.13752201552642929</v>
      </c>
      <c r="AX21" s="30">
        <f t="shared" si="41"/>
        <v>1.5078304596845853E-2</v>
      </c>
      <c r="AY21" s="30">
        <f t="shared" si="41"/>
        <v>2.3332343142126351E-3</v>
      </c>
      <c r="AZ21" s="30">
        <f t="shared" si="41"/>
        <v>4.0931517502726074E-4</v>
      </c>
      <c r="BA21" s="30">
        <f t="shared" si="41"/>
        <v>0</v>
      </c>
      <c r="BB21" s="30">
        <f t="shared" si="41"/>
        <v>0</v>
      </c>
      <c r="BC21" s="30">
        <f t="shared" si="41"/>
        <v>0</v>
      </c>
      <c r="BD21" s="30">
        <f t="shared" si="41"/>
        <v>0</v>
      </c>
      <c r="BE21" s="30">
        <f t="shared" si="41"/>
        <v>0</v>
      </c>
      <c r="BF21" s="30">
        <f t="shared" si="41"/>
        <v>0</v>
      </c>
      <c r="BG21" s="30">
        <f t="shared" si="41"/>
        <v>0</v>
      </c>
      <c r="BH21" s="30">
        <f t="shared" si="41"/>
        <v>0</v>
      </c>
      <c r="BI21" s="30"/>
      <c r="BJ21" s="30"/>
      <c r="BK21" s="30"/>
      <c r="BL21" s="30"/>
      <c r="BM21" s="30"/>
      <c r="BN21" s="30"/>
      <c r="BP21" s="29">
        <v>7</v>
      </c>
      <c r="BQ21" s="30">
        <f t="shared" ref="BQ21:CD21" si="42">SUM(B7:H7)/SUM(B4:H9)</f>
        <v>0.46533697342521801</v>
      </c>
      <c r="BR21" s="30">
        <f t="shared" si="42"/>
        <v>0.46837635632066249</v>
      </c>
      <c r="BS21" s="30">
        <f t="shared" si="42"/>
        <v>0.4683763563206626</v>
      </c>
      <c r="BT21" s="30">
        <f t="shared" si="42"/>
        <v>0.4528023755445314</v>
      </c>
      <c r="BU21" s="30">
        <f t="shared" si="42"/>
        <v>0.32269644974265066</v>
      </c>
      <c r="BV21" s="30">
        <f t="shared" si="42"/>
        <v>0.18513623129089635</v>
      </c>
      <c r="BW21" s="30">
        <f t="shared" si="42"/>
        <v>6.4388254657854443E-2</v>
      </c>
      <c r="BX21" s="30">
        <f t="shared" si="42"/>
        <v>3.0395136778144593E-3</v>
      </c>
      <c r="BY21" s="30">
        <f t="shared" si="42"/>
        <v>0</v>
      </c>
      <c r="BZ21" s="30">
        <f t="shared" si="42"/>
        <v>0</v>
      </c>
      <c r="CA21" s="30">
        <f t="shared" si="42"/>
        <v>0</v>
      </c>
      <c r="CB21" s="30">
        <f t="shared" si="42"/>
        <v>0</v>
      </c>
      <c r="CC21" s="30">
        <f t="shared" si="42"/>
        <v>0</v>
      </c>
      <c r="CD21" s="30">
        <f t="shared" si="42"/>
        <v>0</v>
      </c>
      <c r="CE21" s="30"/>
      <c r="CF21" s="30"/>
      <c r="CG21" s="30"/>
      <c r="CH21" s="30"/>
      <c r="CI21" s="30"/>
      <c r="CJ21" s="30"/>
      <c r="CL21" s="29">
        <v>7</v>
      </c>
      <c r="CM21" s="30">
        <f t="shared" ref="CM21:CZ21" si="43">SUM(B8:H8)/SUM(B4:H9)</f>
        <v>0.10656268709209063</v>
      </c>
      <c r="CN21" s="30">
        <f t="shared" si="43"/>
        <v>0.24384148120162311</v>
      </c>
      <c r="CO21" s="30">
        <f t="shared" si="43"/>
        <v>0.32580869431638187</v>
      </c>
      <c r="CP21" s="30">
        <f t="shared" si="43"/>
        <v>0.34233121916471121</v>
      </c>
      <c r="CQ21" s="30">
        <f t="shared" si="43"/>
        <v>0.35016220750428401</v>
      </c>
      <c r="CR21" s="30">
        <f t="shared" si="43"/>
        <v>0.35010845946206726</v>
      </c>
      <c r="CS21" s="30">
        <f t="shared" si="43"/>
        <v>0.32918924853788795</v>
      </c>
      <c r="CT21" s="30">
        <f t="shared" si="43"/>
        <v>0.24791292830893505</v>
      </c>
      <c r="CU21" s="30">
        <f t="shared" si="43"/>
        <v>0.11071428571428572</v>
      </c>
      <c r="CV21" s="30">
        <f t="shared" si="43"/>
        <v>2.874354561101549E-2</v>
      </c>
      <c r="CW21" s="30">
        <f t="shared" si="43"/>
        <v>1.2220309810671253E-2</v>
      </c>
      <c r="CX21" s="30">
        <f t="shared" si="43"/>
        <v>4.3889845094664381E-3</v>
      </c>
      <c r="CY21" s="30">
        <f t="shared" si="43"/>
        <v>1.0757314974182419E-3</v>
      </c>
      <c r="CZ21" s="30">
        <f t="shared" si="43"/>
        <v>3.0120481927710586E-4</v>
      </c>
      <c r="DA21" s="30"/>
      <c r="DB21" s="30"/>
      <c r="DC21" s="30"/>
      <c r="DD21" s="30"/>
      <c r="DE21" s="30"/>
      <c r="DF21" s="30"/>
      <c r="DH21" s="29">
        <v>7</v>
      </c>
      <c r="DI21" s="30">
        <f t="shared" ref="DI21:DV21" si="44">SUM(B9:H9)/SUM(B4:H9)</f>
        <v>4.302740845918851E-5</v>
      </c>
      <c r="DJ21" s="30">
        <f t="shared" si="44"/>
        <v>2.5758464879717491E-3</v>
      </c>
      <c r="DK21" s="30">
        <f t="shared" si="44"/>
        <v>6.3459629457726971E-2</v>
      </c>
      <c r="DL21" s="30">
        <f t="shared" si="44"/>
        <v>0.18978810069391167</v>
      </c>
      <c r="DM21" s="30">
        <f t="shared" si="44"/>
        <v>0.32480810843885299</v>
      </c>
      <c r="DN21" s="30">
        <f t="shared" si="44"/>
        <v>0.46434599407200922</v>
      </c>
      <c r="DO21" s="30">
        <f t="shared" si="44"/>
        <v>0.60642249680425786</v>
      </c>
      <c r="DP21" s="30">
        <f t="shared" si="44"/>
        <v>0.74904755801325063</v>
      </c>
      <c r="DQ21" s="30">
        <f t="shared" si="44"/>
        <v>0.88928571428571423</v>
      </c>
      <c r="DR21" s="30">
        <f t="shared" si="44"/>
        <v>0.97125645438898456</v>
      </c>
      <c r="DS21" s="30">
        <f t="shared" si="44"/>
        <v>0.98777969018932876</v>
      </c>
      <c r="DT21" s="30">
        <f t="shared" si="44"/>
        <v>0.99561101549053355</v>
      </c>
      <c r="DU21" s="30">
        <f t="shared" si="44"/>
        <v>0.99892426850258176</v>
      </c>
      <c r="DV21" s="30">
        <f t="shared" si="44"/>
        <v>0.99969879518072291</v>
      </c>
      <c r="DW21" s="30"/>
      <c r="DX21" s="30"/>
      <c r="DY21" s="30"/>
      <c r="DZ21" s="30"/>
      <c r="EA21" s="30"/>
      <c r="EB21" s="30"/>
    </row>
    <row r="22" spans="1:132" x14ac:dyDescent="0.3">
      <c r="A22" s="29">
        <v>8</v>
      </c>
      <c r="B22" s="30">
        <f>SUM($B4:I4)/SUM($B4:I9)</f>
        <v>0.11126475020907263</v>
      </c>
      <c r="C22" s="30">
        <f t="shared" ref="C22:N22" si="45">SUM(C4:J4)/SUM(C4:J9)</f>
        <v>0</v>
      </c>
      <c r="D22" s="30">
        <f t="shared" si="45"/>
        <v>0</v>
      </c>
      <c r="E22" s="30">
        <f t="shared" si="45"/>
        <v>0</v>
      </c>
      <c r="F22" s="30">
        <f t="shared" si="45"/>
        <v>0</v>
      </c>
      <c r="G22" s="30">
        <f t="shared" si="45"/>
        <v>0</v>
      </c>
      <c r="H22" s="30">
        <f t="shared" si="45"/>
        <v>0</v>
      </c>
      <c r="I22" s="30">
        <f t="shared" si="45"/>
        <v>0</v>
      </c>
      <c r="J22" s="30">
        <f t="shared" si="45"/>
        <v>0</v>
      </c>
      <c r="K22" s="30">
        <f t="shared" si="45"/>
        <v>0</v>
      </c>
      <c r="L22" s="30">
        <f t="shared" si="45"/>
        <v>0</v>
      </c>
      <c r="M22" s="30">
        <f t="shared" si="45"/>
        <v>0</v>
      </c>
      <c r="N22" s="30">
        <f t="shared" si="45"/>
        <v>0</v>
      </c>
      <c r="V22" s="66">
        <v>8</v>
      </c>
      <c r="W22" s="69">
        <f>SUM('Raw Data'!B23:I23)</f>
        <v>2397</v>
      </c>
      <c r="X22" s="29">
        <v>8</v>
      </c>
      <c r="Y22" s="30">
        <f t="shared" ref="Y22:AK22" si="46">SUM(B5:I5)/SUM(B4:I9)</f>
        <v>0.13647856147645868</v>
      </c>
      <c r="Z22" s="30">
        <f t="shared" si="46"/>
        <v>0.12274801783363697</v>
      </c>
      <c r="AA22" s="30">
        <f t="shared" si="46"/>
        <v>4.2291640776956742E-3</v>
      </c>
      <c r="AB22" s="30">
        <f t="shared" si="46"/>
        <v>0</v>
      </c>
      <c r="AC22" s="30">
        <f t="shared" si="46"/>
        <v>0</v>
      </c>
      <c r="AD22" s="30">
        <f t="shared" si="46"/>
        <v>0</v>
      </c>
      <c r="AE22" s="30">
        <f t="shared" si="46"/>
        <v>0</v>
      </c>
      <c r="AF22" s="30">
        <f t="shared" si="46"/>
        <v>0</v>
      </c>
      <c r="AG22" s="30">
        <f t="shared" si="46"/>
        <v>0</v>
      </c>
      <c r="AH22" s="30">
        <f t="shared" si="46"/>
        <v>0</v>
      </c>
      <c r="AI22" s="30">
        <f t="shared" si="46"/>
        <v>0</v>
      </c>
      <c r="AJ22" s="30">
        <f t="shared" si="46"/>
        <v>0</v>
      </c>
      <c r="AK22" s="30">
        <f t="shared" si="46"/>
        <v>0</v>
      </c>
      <c r="AL22" s="30"/>
      <c r="AM22" s="30"/>
      <c r="AN22" s="30"/>
      <c r="AO22" s="30"/>
      <c r="AP22" s="1"/>
      <c r="AQ22" s="1"/>
      <c r="AR22" s="1"/>
      <c r="AT22" s="29">
        <v>8</v>
      </c>
      <c r="AU22" s="30">
        <f t="shared" ref="AU22:BG22" si="47">SUM(B6:I6)/SUM(B4:I9)</f>
        <v>0.12680885088055152</v>
      </c>
      <c r="AV22" s="30">
        <f t="shared" si="47"/>
        <v>0.12680885088055152</v>
      </c>
      <c r="AW22" s="30">
        <f t="shared" si="47"/>
        <v>0.1203324107845985</v>
      </c>
      <c r="AX22" s="30">
        <f t="shared" si="47"/>
        <v>1.3193587482974738E-2</v>
      </c>
      <c r="AY22" s="30">
        <f t="shared" si="47"/>
        <v>2.0415910054823031E-3</v>
      </c>
      <c r="AZ22" s="30">
        <f t="shared" si="47"/>
        <v>3.5815270444668879E-4</v>
      </c>
      <c r="BA22" s="30">
        <f t="shared" si="47"/>
        <v>0</v>
      </c>
      <c r="BB22" s="30">
        <f t="shared" si="47"/>
        <v>0</v>
      </c>
      <c r="BC22" s="30">
        <f t="shared" si="47"/>
        <v>0</v>
      </c>
      <c r="BD22" s="30">
        <f t="shared" si="47"/>
        <v>0</v>
      </c>
      <c r="BE22" s="30">
        <f t="shared" si="47"/>
        <v>0</v>
      </c>
      <c r="BF22" s="30">
        <f t="shared" si="47"/>
        <v>0</v>
      </c>
      <c r="BG22" s="30">
        <f t="shared" si="47"/>
        <v>0</v>
      </c>
      <c r="BH22" s="30"/>
      <c r="BI22" s="30"/>
      <c r="BJ22" s="30"/>
      <c r="BK22" s="30"/>
      <c r="BL22" s="30"/>
      <c r="BM22" s="30"/>
      <c r="BN22" s="30"/>
      <c r="BP22" s="29">
        <v>8</v>
      </c>
      <c r="BQ22" s="30">
        <f t="shared" ref="BQ22:CC22" si="48">SUM(B7:I7)/SUM(B4:I9)</f>
        <v>0.40983151602908174</v>
      </c>
      <c r="BR22" s="30">
        <f t="shared" si="48"/>
        <v>0.40983151602908174</v>
      </c>
      <c r="BS22" s="30">
        <f t="shared" si="48"/>
        <v>0.4098315160290818</v>
      </c>
      <c r="BT22" s="30">
        <f t="shared" si="48"/>
        <v>0.39620420955650687</v>
      </c>
      <c r="BU22" s="30">
        <f t="shared" si="48"/>
        <v>0.28236091218210496</v>
      </c>
      <c r="BV22" s="30">
        <f t="shared" si="48"/>
        <v>0.16199507365805851</v>
      </c>
      <c r="BW22" s="30">
        <f t="shared" si="48"/>
        <v>5.6340025846285322E-2</v>
      </c>
      <c r="BX22" s="30">
        <f t="shared" si="48"/>
        <v>2.6595744680876325E-3</v>
      </c>
      <c r="BY22" s="30">
        <f t="shared" si="48"/>
        <v>0</v>
      </c>
      <c r="BZ22" s="30">
        <f t="shared" si="48"/>
        <v>0</v>
      </c>
      <c r="CA22" s="30">
        <f t="shared" si="48"/>
        <v>0</v>
      </c>
      <c r="CB22" s="30">
        <f t="shared" si="48"/>
        <v>0</v>
      </c>
      <c r="CC22" s="30">
        <f t="shared" si="48"/>
        <v>0</v>
      </c>
      <c r="CD22" s="30"/>
      <c r="CE22" s="30"/>
      <c r="CF22" s="30"/>
      <c r="CG22" s="30"/>
      <c r="CH22" s="30"/>
      <c r="CI22" s="30"/>
      <c r="CJ22" s="30"/>
      <c r="CL22" s="29">
        <v>8</v>
      </c>
      <c r="CM22" s="30">
        <f t="shared" ref="CM22:CY22" si="49">SUM(B8:I8)/SUM(B4:I9)</f>
        <v>0.21336244360554504</v>
      </c>
      <c r="CN22" s="30">
        <f t="shared" si="49"/>
        <v>0.28508414083080369</v>
      </c>
      <c r="CO22" s="30">
        <f t="shared" si="49"/>
        <v>0.29954142783054094</v>
      </c>
      <c r="CP22" s="30">
        <f t="shared" si="49"/>
        <v>0.30639357948145801</v>
      </c>
      <c r="CQ22" s="30">
        <f t="shared" si="49"/>
        <v>0.30929256671838445</v>
      </c>
      <c r="CR22" s="30">
        <f t="shared" si="49"/>
        <v>0.30702423501968484</v>
      </c>
      <c r="CS22" s="30">
        <f t="shared" si="49"/>
        <v>0.28823038760848613</v>
      </c>
      <c r="CT22" s="30">
        <f t="shared" si="49"/>
        <v>0.21699911347513587</v>
      </c>
      <c r="CU22" s="30">
        <f t="shared" si="49"/>
        <v>9.6875000000000003E-2</v>
      </c>
      <c r="CV22" s="30">
        <f t="shared" si="49"/>
        <v>2.5150602409638553E-2</v>
      </c>
      <c r="CW22" s="30">
        <f t="shared" si="49"/>
        <v>1.0692771084337346E-2</v>
      </c>
      <c r="CX22" s="30">
        <f t="shared" si="49"/>
        <v>3.8403614457831331E-3</v>
      </c>
      <c r="CY22" s="30">
        <f t="shared" si="49"/>
        <v>9.4126506024096168E-4</v>
      </c>
      <c r="CZ22" s="30"/>
      <c r="DA22" s="30"/>
      <c r="DB22" s="30"/>
      <c r="DC22" s="30"/>
      <c r="DD22" s="30"/>
      <c r="DE22" s="30"/>
      <c r="DF22" s="30"/>
      <c r="DH22" s="29">
        <v>8</v>
      </c>
      <c r="DI22" s="30">
        <f t="shared" ref="DI22:DU22" si="50">SUM(B9:I9)/SUM(B4:I9)</f>
        <v>2.2538777992903501E-3</v>
      </c>
      <c r="DJ22" s="30">
        <f t="shared" si="50"/>
        <v>5.5527474425926045E-2</v>
      </c>
      <c r="DK22" s="30">
        <f t="shared" si="50"/>
        <v>0.16606548127808327</v>
      </c>
      <c r="DL22" s="30">
        <f t="shared" si="50"/>
        <v>0.28420862347906056</v>
      </c>
      <c r="DM22" s="30">
        <f t="shared" si="50"/>
        <v>0.40630493009402852</v>
      </c>
      <c r="DN22" s="30">
        <f t="shared" si="50"/>
        <v>0.53062253861781017</v>
      </c>
      <c r="DO22" s="30">
        <f t="shared" si="50"/>
        <v>0.65542958654522887</v>
      </c>
      <c r="DP22" s="30">
        <f t="shared" si="50"/>
        <v>0.78034131205677648</v>
      </c>
      <c r="DQ22" s="30">
        <f t="shared" si="50"/>
        <v>0.90312499999999996</v>
      </c>
      <c r="DR22" s="30">
        <f t="shared" si="50"/>
        <v>0.97484939759036149</v>
      </c>
      <c r="DS22" s="30">
        <f t="shared" si="50"/>
        <v>0.9893072289156627</v>
      </c>
      <c r="DT22" s="30">
        <f t="shared" si="50"/>
        <v>0.99615963855421685</v>
      </c>
      <c r="DU22" s="30">
        <f t="shared" si="50"/>
        <v>0.99905873493975905</v>
      </c>
      <c r="DV22" s="30"/>
      <c r="DW22" s="30"/>
      <c r="DX22" s="30"/>
      <c r="DY22" s="30"/>
      <c r="DZ22" s="30"/>
      <c r="EA22" s="30"/>
      <c r="EB22" s="30"/>
    </row>
    <row r="23" spans="1:132" x14ac:dyDescent="0.3">
      <c r="A23" s="29">
        <v>9</v>
      </c>
      <c r="B23" s="30">
        <f>SUM($B4:J4)/SUM($B4:J9)</f>
        <v>9.8902413918649359E-2</v>
      </c>
      <c r="C23" s="30">
        <f t="shared" ref="C23:M23" si="51">SUM(C4:K4)/SUM(C4:K10)</f>
        <v>0</v>
      </c>
      <c r="D23" s="30">
        <f t="shared" si="51"/>
        <v>0</v>
      </c>
      <c r="E23" s="30">
        <f t="shared" si="51"/>
        <v>0</v>
      </c>
      <c r="F23" s="30">
        <f t="shared" si="51"/>
        <v>0</v>
      </c>
      <c r="G23" s="30">
        <f t="shared" si="51"/>
        <v>0</v>
      </c>
      <c r="H23" s="30">
        <f t="shared" si="51"/>
        <v>0</v>
      </c>
      <c r="I23" s="30">
        <f t="shared" si="51"/>
        <v>0</v>
      </c>
      <c r="J23" s="30">
        <f t="shared" si="51"/>
        <v>0</v>
      </c>
      <c r="K23" s="30">
        <f t="shared" si="51"/>
        <v>0</v>
      </c>
      <c r="L23" s="30">
        <f t="shared" si="51"/>
        <v>0</v>
      </c>
      <c r="M23" s="30">
        <f t="shared" si="51"/>
        <v>0</v>
      </c>
      <c r="N23" s="30"/>
      <c r="V23" s="66">
        <v>9</v>
      </c>
      <c r="W23" s="69">
        <f>SUM('Raw Data'!B23:J23)</f>
        <v>2618</v>
      </c>
      <c r="X23" s="29">
        <v>9</v>
      </c>
      <c r="Y23" s="30">
        <f t="shared" ref="Y23:AJ23" si="52">SUM(B5:J5)/SUM(B4:J9)</f>
        <v>0.12131478435715669</v>
      </c>
      <c r="Z23" s="30">
        <f t="shared" si="52"/>
        <v>0.10910980561825954</v>
      </c>
      <c r="AA23" s="30">
        <f t="shared" si="52"/>
        <v>3.7592726839019504E-3</v>
      </c>
      <c r="AB23" s="30">
        <f t="shared" si="52"/>
        <v>0</v>
      </c>
      <c r="AC23" s="30">
        <f t="shared" si="52"/>
        <v>0</v>
      </c>
      <c r="AD23" s="30">
        <f t="shared" si="52"/>
        <v>0</v>
      </c>
      <c r="AE23" s="30">
        <f t="shared" si="52"/>
        <v>0</v>
      </c>
      <c r="AF23" s="30">
        <f t="shared" si="52"/>
        <v>0</v>
      </c>
      <c r="AG23" s="30">
        <f t="shared" si="52"/>
        <v>0</v>
      </c>
      <c r="AH23" s="30">
        <f t="shared" si="52"/>
        <v>0</v>
      </c>
      <c r="AI23" s="30">
        <f t="shared" si="52"/>
        <v>0</v>
      </c>
      <c r="AJ23" s="30">
        <f t="shared" si="52"/>
        <v>0</v>
      </c>
      <c r="AK23" s="30"/>
      <c r="AL23" s="30"/>
      <c r="AM23" s="30"/>
      <c r="AN23" s="30"/>
      <c r="AO23" s="30"/>
      <c r="AP23" s="1"/>
      <c r="AQ23" s="1"/>
      <c r="AR23" s="1"/>
      <c r="AT23" s="29">
        <v>9</v>
      </c>
      <c r="AU23" s="30">
        <f t="shared" ref="AU23:BF23" si="53">SUM(B6:J6)/SUM(B4:J9)</f>
        <v>0.11271945009331383</v>
      </c>
      <c r="AV23" s="30">
        <f t="shared" si="53"/>
        <v>0.11271945009331383</v>
      </c>
      <c r="AW23" s="30">
        <f t="shared" si="53"/>
        <v>0.10696259037012493</v>
      </c>
      <c r="AX23" s="30">
        <f t="shared" si="53"/>
        <v>1.1727682377942172E-2</v>
      </c>
      <c r="AY23" s="30">
        <f t="shared" si="53"/>
        <v>1.8147551519900659E-3</v>
      </c>
      <c r="AZ23" s="30">
        <f t="shared" si="53"/>
        <v>3.1835929128236833E-4</v>
      </c>
      <c r="BA23" s="30">
        <f t="shared" si="53"/>
        <v>0</v>
      </c>
      <c r="BB23" s="30">
        <f t="shared" si="53"/>
        <v>0</v>
      </c>
      <c r="BC23" s="30">
        <f t="shared" si="53"/>
        <v>0</v>
      </c>
      <c r="BD23" s="30">
        <f t="shared" si="53"/>
        <v>0</v>
      </c>
      <c r="BE23" s="30">
        <f t="shared" si="53"/>
        <v>0</v>
      </c>
      <c r="BF23" s="30">
        <f t="shared" si="53"/>
        <v>0</v>
      </c>
      <c r="BG23" s="30"/>
      <c r="BH23" s="30"/>
      <c r="BI23" s="30"/>
      <c r="BJ23" s="30"/>
      <c r="BK23" s="30"/>
      <c r="BL23" s="30"/>
      <c r="BM23" s="30"/>
      <c r="BN23" s="30"/>
      <c r="BP23" s="29">
        <v>9</v>
      </c>
      <c r="BQ23" s="30">
        <f t="shared" ref="BQ23:CB23" si="54">SUM(B7:J7)/SUM(B4:J9)</f>
        <v>0.36429620485420094</v>
      </c>
      <c r="BR23" s="30">
        <f t="shared" si="54"/>
        <v>0.36429620485420094</v>
      </c>
      <c r="BS23" s="30">
        <f t="shared" si="54"/>
        <v>0.36429620485420106</v>
      </c>
      <c r="BT23" s="30">
        <f t="shared" si="54"/>
        <v>0.35218299287273924</v>
      </c>
      <c r="BU23" s="30">
        <f t="shared" si="54"/>
        <v>0.2509885274411448</v>
      </c>
      <c r="BV23" s="30">
        <f t="shared" si="54"/>
        <v>0.14399622340054444</v>
      </c>
      <c r="BW23" s="30">
        <f t="shared" si="54"/>
        <v>5.008023247224578E-2</v>
      </c>
      <c r="BX23" s="30">
        <f t="shared" si="54"/>
        <v>2.3640661938556604E-3</v>
      </c>
      <c r="BY23" s="30">
        <f t="shared" si="54"/>
        <v>0</v>
      </c>
      <c r="BZ23" s="30">
        <f t="shared" si="54"/>
        <v>0</v>
      </c>
      <c r="CA23" s="30">
        <f t="shared" si="54"/>
        <v>0</v>
      </c>
      <c r="CB23" s="30">
        <f t="shared" si="54"/>
        <v>0</v>
      </c>
      <c r="CC23" s="30"/>
      <c r="CD23" s="30"/>
      <c r="CE23" s="30"/>
      <c r="CF23" s="30"/>
      <c r="CG23" s="30"/>
      <c r="CH23" s="30"/>
      <c r="CI23" s="30"/>
      <c r="CJ23" s="30"/>
      <c r="CL23" s="29">
        <v>9</v>
      </c>
      <c r="CM23" s="30">
        <f t="shared" ref="CM23:CX23" si="55">SUM(B8:J8)/SUM(B4:J9)</f>
        <v>0.25340918525507627</v>
      </c>
      <c r="CN23" s="30">
        <f t="shared" si="55"/>
        <v>0.26626016079137083</v>
      </c>
      <c r="CO23" s="30">
        <f t="shared" si="55"/>
        <v>0.2723509877382605</v>
      </c>
      <c r="CP23" s="30">
        <f t="shared" si="55"/>
        <v>0.27492787606194452</v>
      </c>
      <c r="CQ23" s="30">
        <f t="shared" si="55"/>
        <v>0.27553026554020832</v>
      </c>
      <c r="CR23" s="30">
        <f t="shared" si="55"/>
        <v>0.27307890319459871</v>
      </c>
      <c r="CS23" s="30">
        <f t="shared" si="55"/>
        <v>0.25627279292088473</v>
      </c>
      <c r="CT23" s="30">
        <f t="shared" si="55"/>
        <v>0.19288810086678637</v>
      </c>
      <c r="CU23" s="30">
        <f t="shared" si="55"/>
        <v>8.611111111111111E-2</v>
      </c>
      <c r="CV23" s="30">
        <f t="shared" si="55"/>
        <v>2.2356091030789824E-2</v>
      </c>
      <c r="CW23" s="30">
        <f t="shared" si="55"/>
        <v>9.5046854082998632E-3</v>
      </c>
      <c r="CX23" s="30">
        <f t="shared" si="55"/>
        <v>3.4136546184738961E-3</v>
      </c>
      <c r="CY23" s="30"/>
      <c r="CZ23" s="30"/>
      <c r="DA23" s="30"/>
      <c r="DB23" s="30"/>
      <c r="DC23" s="30"/>
      <c r="DD23" s="30"/>
      <c r="DE23" s="30"/>
      <c r="DF23" s="30"/>
      <c r="DH23" s="29">
        <v>9</v>
      </c>
      <c r="DI23" s="30">
        <f t="shared" ref="DI23:DT23" si="56">SUM(B9:J9)/SUM(B4:J9)</f>
        <v>4.9357961521602808E-2</v>
      </c>
      <c r="DJ23" s="30">
        <f t="shared" si="56"/>
        <v>0.14761437864285482</v>
      </c>
      <c r="DK23" s="30">
        <f t="shared" si="56"/>
        <v>0.2526309443535118</v>
      </c>
      <c r="DL23" s="30">
        <f t="shared" si="56"/>
        <v>0.36116144868737426</v>
      </c>
      <c r="DM23" s="30">
        <f t="shared" si="56"/>
        <v>0.47166645186665701</v>
      </c>
      <c r="DN23" s="30">
        <f t="shared" si="56"/>
        <v>0.58260651411357467</v>
      </c>
      <c r="DO23" s="30">
        <f t="shared" si="56"/>
        <v>0.69364697460686975</v>
      </c>
      <c r="DP23" s="30">
        <f t="shared" si="56"/>
        <v>0.80474783293935792</v>
      </c>
      <c r="DQ23" s="30">
        <f t="shared" si="56"/>
        <v>0.91388888888888886</v>
      </c>
      <c r="DR23" s="30">
        <f t="shared" si="56"/>
        <v>0.97764390896921016</v>
      </c>
      <c r="DS23" s="30">
        <f t="shared" si="56"/>
        <v>0.99049531459170004</v>
      </c>
      <c r="DT23" s="30">
        <f t="shared" si="56"/>
        <v>0.99658634538152613</v>
      </c>
      <c r="DU23" s="30"/>
      <c r="DV23" s="30"/>
      <c r="DW23" s="30"/>
      <c r="DX23" s="30"/>
      <c r="DY23" s="30"/>
      <c r="DZ23" s="30"/>
      <c r="EA23" s="30"/>
      <c r="EB23" s="30"/>
    </row>
    <row r="24" spans="1:132" x14ac:dyDescent="0.3">
      <c r="A24" s="29">
        <v>10</v>
      </c>
      <c r="B24" s="30">
        <f>SUM($B4:K4)/SUM($B4:K9)</f>
        <v>8.9012470416648545E-2</v>
      </c>
      <c r="C24" s="30">
        <f t="shared" ref="C24:L24" si="57">SUM(C4:L4)/SUM(C4:L9)</f>
        <v>0</v>
      </c>
      <c r="D24" s="30">
        <f t="shared" si="57"/>
        <v>0</v>
      </c>
      <c r="E24" s="30">
        <f t="shared" si="57"/>
        <v>0</v>
      </c>
      <c r="F24" s="30">
        <f t="shared" si="57"/>
        <v>0</v>
      </c>
      <c r="G24" s="30">
        <f t="shared" si="57"/>
        <v>0</v>
      </c>
      <c r="H24" s="30">
        <f t="shared" si="57"/>
        <v>0</v>
      </c>
      <c r="I24" s="30">
        <f t="shared" si="57"/>
        <v>0</v>
      </c>
      <c r="J24" s="30">
        <f t="shared" si="57"/>
        <v>0</v>
      </c>
      <c r="K24" s="30">
        <f t="shared" si="57"/>
        <v>0</v>
      </c>
      <c r="L24" s="30">
        <f t="shared" si="57"/>
        <v>0</v>
      </c>
      <c r="M24" s="30"/>
      <c r="N24" s="30"/>
      <c r="V24" s="66">
        <v>10</v>
      </c>
      <c r="W24" s="69">
        <f>SUM('Raw Data'!B23:J23,'Raw Data'!K44)</f>
        <v>4139</v>
      </c>
      <c r="X24" s="29">
        <v>10</v>
      </c>
      <c r="Y24" s="30">
        <f t="shared" ref="Y24:AI24" si="58">SUM(B5:K5)/SUM(B4:K9)</f>
        <v>0.10918367131641164</v>
      </c>
      <c r="Z24" s="30">
        <f t="shared" si="58"/>
        <v>9.8199153690527355E-2</v>
      </c>
      <c r="AA24" s="30">
        <f t="shared" si="58"/>
        <v>3.3833567382811867E-3</v>
      </c>
      <c r="AB24" s="30">
        <f t="shared" si="58"/>
        <v>0</v>
      </c>
      <c r="AC24" s="30">
        <f t="shared" si="58"/>
        <v>0</v>
      </c>
      <c r="AD24" s="30">
        <f t="shared" si="58"/>
        <v>0</v>
      </c>
      <c r="AE24" s="30">
        <f t="shared" si="58"/>
        <v>0</v>
      </c>
      <c r="AF24" s="30">
        <f t="shared" si="58"/>
        <v>0</v>
      </c>
      <c r="AG24" s="30">
        <f t="shared" si="58"/>
        <v>0</v>
      </c>
      <c r="AH24" s="30">
        <f t="shared" si="58"/>
        <v>0</v>
      </c>
      <c r="AI24" s="30">
        <f t="shared" si="58"/>
        <v>0</v>
      </c>
      <c r="AJ24" s="30"/>
      <c r="AK24" s="30"/>
      <c r="AL24" s="30"/>
      <c r="AM24" s="30"/>
      <c r="AN24" s="30"/>
      <c r="AO24" s="30"/>
      <c r="AP24" s="1"/>
      <c r="AQ24" s="1"/>
      <c r="AR24" s="1"/>
      <c r="AT24" s="29">
        <v>10</v>
      </c>
      <c r="AU24" s="30">
        <f t="shared" ref="AU24:BE24" si="59">SUM(B6:K6)/SUM(B4:K9)</f>
        <v>0.10144784459017184</v>
      </c>
      <c r="AV24" s="30">
        <f t="shared" si="59"/>
        <v>0.10144784459017184</v>
      </c>
      <c r="AW24" s="30">
        <f t="shared" si="59"/>
        <v>9.6266653499885196E-2</v>
      </c>
      <c r="AX24" s="30">
        <f t="shared" si="59"/>
        <v>1.0554949463428465E-2</v>
      </c>
      <c r="AY24" s="30">
        <f t="shared" si="59"/>
        <v>1.6332851027563904E-3</v>
      </c>
      <c r="AZ24" s="30">
        <f t="shared" si="59"/>
        <v>2.865243210387761E-4</v>
      </c>
      <c r="BA24" s="30">
        <f t="shared" si="59"/>
        <v>0</v>
      </c>
      <c r="BB24" s="30">
        <f t="shared" si="59"/>
        <v>0</v>
      </c>
      <c r="BC24" s="30">
        <f t="shared" si="59"/>
        <v>0</v>
      </c>
      <c r="BD24" s="30">
        <f t="shared" si="59"/>
        <v>0</v>
      </c>
      <c r="BE24" s="30">
        <f t="shared" si="59"/>
        <v>0</v>
      </c>
      <c r="BF24" s="30"/>
      <c r="BG24" s="30"/>
      <c r="BH24" s="30"/>
      <c r="BI24" s="30"/>
      <c r="BJ24" s="30"/>
      <c r="BK24" s="30"/>
      <c r="BL24" s="30"/>
      <c r="BM24" s="30"/>
      <c r="BN24" s="30"/>
      <c r="BP24" s="29">
        <v>10</v>
      </c>
      <c r="BQ24" s="30">
        <f t="shared" ref="BQ24:CA24" si="60">SUM(B7:K7)/SUM(B4:K9)</f>
        <v>0.32786768161345536</v>
      </c>
      <c r="BR24" s="30">
        <f t="shared" si="60"/>
        <v>0.32786768161345536</v>
      </c>
      <c r="BS24" s="30">
        <f t="shared" si="60"/>
        <v>0.32786768161345542</v>
      </c>
      <c r="BT24" s="30">
        <f t="shared" si="60"/>
        <v>0.31696575434566049</v>
      </c>
      <c r="BU24" s="30">
        <f t="shared" si="60"/>
        <v>0.22589043066379974</v>
      </c>
      <c r="BV24" s="30">
        <f t="shared" si="60"/>
        <v>0.1295970347709903</v>
      </c>
      <c r="BW24" s="30">
        <f t="shared" si="60"/>
        <v>4.5072360064551349E-2</v>
      </c>
      <c r="BX24" s="30">
        <f t="shared" si="60"/>
        <v>2.1276595744700848E-3</v>
      </c>
      <c r="BY24" s="30">
        <f t="shared" si="60"/>
        <v>0</v>
      </c>
      <c r="BZ24" s="30">
        <f t="shared" si="60"/>
        <v>0</v>
      </c>
      <c r="CA24" s="30">
        <f t="shared" si="60"/>
        <v>0</v>
      </c>
      <c r="CB24" s="30"/>
      <c r="CC24" s="30"/>
      <c r="CD24" s="30"/>
      <c r="CE24" s="30"/>
      <c r="CF24" s="30"/>
      <c r="CG24" s="30"/>
      <c r="CH24" s="30"/>
      <c r="CI24" s="30"/>
      <c r="CJ24" s="30"/>
      <c r="CL24" s="29">
        <v>10</v>
      </c>
      <c r="CM24" s="30">
        <f t="shared" ref="CM24:CW24" si="61">SUM(B8:K8)/SUM(B4:K9)</f>
        <v>0.23963494667651325</v>
      </c>
      <c r="CN24" s="30">
        <f t="shared" si="61"/>
        <v>0.2451167092740256</v>
      </c>
      <c r="CO24" s="30">
        <f t="shared" si="61"/>
        <v>0.24743591652681929</v>
      </c>
      <c r="CP24" s="30">
        <f t="shared" si="61"/>
        <v>0.24797806887162818</v>
      </c>
      <c r="CQ24" s="30">
        <f t="shared" si="61"/>
        <v>0.24812866674518624</v>
      </c>
      <c r="CR24" s="30">
        <f t="shared" si="61"/>
        <v>0.24583207452660363</v>
      </c>
      <c r="CS24" s="30">
        <f t="shared" si="61"/>
        <v>0.2306462855115485</v>
      </c>
      <c r="CT24" s="30">
        <f t="shared" si="61"/>
        <v>0.17359929078010694</v>
      </c>
      <c r="CU24" s="30">
        <f t="shared" si="61"/>
        <v>7.7499999999999999E-2</v>
      </c>
      <c r="CV24" s="30">
        <f t="shared" si="61"/>
        <v>2.0120481927710841E-2</v>
      </c>
      <c r="CW24" s="30">
        <f t="shared" si="61"/>
        <v>8.5542168674698771E-3</v>
      </c>
      <c r="CX24" s="30"/>
      <c r="CY24" s="30"/>
      <c r="CZ24" s="30"/>
      <c r="DA24" s="30"/>
      <c r="DB24" s="30"/>
      <c r="DC24" s="30"/>
      <c r="DD24" s="30"/>
      <c r="DE24" s="30"/>
      <c r="DF24" s="30"/>
      <c r="DH24" s="29">
        <v>10</v>
      </c>
      <c r="DI24" s="30">
        <f t="shared" ref="DI24:DS24" si="62">SUM(B9:K9)/SUM(B4:K9)</f>
        <v>0.13285338538679933</v>
      </c>
      <c r="DJ24" s="30">
        <f t="shared" si="62"/>
        <v>0.22736861083181983</v>
      </c>
      <c r="DK24" s="30">
        <f t="shared" si="62"/>
        <v>0.32504639162155907</v>
      </c>
      <c r="DL24" s="30">
        <f t="shared" si="62"/>
        <v>0.42450122731928297</v>
      </c>
      <c r="DM24" s="30">
        <f t="shared" si="62"/>
        <v>0.52434761748825787</v>
      </c>
      <c r="DN24" s="30">
        <f t="shared" si="62"/>
        <v>0.62428436638136753</v>
      </c>
      <c r="DO24" s="30">
        <f t="shared" si="62"/>
        <v>0.7242813544239004</v>
      </c>
      <c r="DP24" s="30">
        <f t="shared" si="62"/>
        <v>0.82427304964542292</v>
      </c>
      <c r="DQ24" s="30">
        <f t="shared" si="62"/>
        <v>0.92249999999999999</v>
      </c>
      <c r="DR24" s="30">
        <f t="shared" si="62"/>
        <v>0.97987951807228912</v>
      </c>
      <c r="DS24" s="30">
        <f t="shared" si="62"/>
        <v>0.99144578313253007</v>
      </c>
      <c r="DT24" s="30"/>
      <c r="DU24" s="30"/>
      <c r="DV24" s="30"/>
      <c r="DW24" s="30"/>
      <c r="DX24" s="30"/>
      <c r="DY24" s="30"/>
      <c r="DZ24" s="30"/>
      <c r="EA24" s="30"/>
      <c r="EB24" s="30"/>
    </row>
    <row r="25" spans="1:132" x14ac:dyDescent="0.3">
      <c r="A25" s="29">
        <v>11</v>
      </c>
      <c r="B25" s="30">
        <f>SUM($B4:L4)/SUM($B4:L9)</f>
        <v>8.092064922382021E-2</v>
      </c>
      <c r="C25" s="30">
        <f t="shared" ref="C25:K25" si="63">SUM(C4:M4)/SUM(C4:M9)</f>
        <v>0</v>
      </c>
      <c r="D25" s="30">
        <f t="shared" si="63"/>
        <v>0</v>
      </c>
      <c r="E25" s="30">
        <f t="shared" si="63"/>
        <v>0</v>
      </c>
      <c r="F25" s="30">
        <f t="shared" si="63"/>
        <v>0</v>
      </c>
      <c r="G25" s="30">
        <f t="shared" si="63"/>
        <v>0</v>
      </c>
      <c r="H25" s="30">
        <f t="shared" si="63"/>
        <v>0</v>
      </c>
      <c r="I25" s="30">
        <f t="shared" si="63"/>
        <v>0</v>
      </c>
      <c r="J25" s="30">
        <f t="shared" si="63"/>
        <v>0</v>
      </c>
      <c r="K25" s="30">
        <f t="shared" si="63"/>
        <v>0</v>
      </c>
      <c r="L25" s="30"/>
      <c r="M25" s="30"/>
      <c r="N25" s="30"/>
      <c r="V25" s="66">
        <v>11</v>
      </c>
      <c r="W25" s="69">
        <f>SUM('Raw Data'!B23:J23,'Raw Data'!K44:L44)</f>
        <v>4341</v>
      </c>
      <c r="X25" s="29">
        <v>11</v>
      </c>
      <c r="Y25" s="30">
        <f t="shared" ref="Y25:AH25" si="64">SUM(B5:L5)/SUM(B4:L9)</f>
        <v>9.9258154797956508E-2</v>
      </c>
      <c r="Z25" s="30">
        <f t="shared" si="64"/>
        <v>8.9272202340548917E-2</v>
      </c>
      <c r="AA25" s="30">
        <f t="shared" si="64"/>
        <v>3.0757872749287607E-3</v>
      </c>
      <c r="AB25" s="30">
        <f t="shared" si="64"/>
        <v>0</v>
      </c>
      <c r="AC25" s="30">
        <f t="shared" si="64"/>
        <v>0</v>
      </c>
      <c r="AD25" s="30">
        <f t="shared" si="64"/>
        <v>0</v>
      </c>
      <c r="AE25" s="30">
        <f t="shared" si="64"/>
        <v>0</v>
      </c>
      <c r="AF25" s="30">
        <f t="shared" si="64"/>
        <v>0</v>
      </c>
      <c r="AG25" s="30">
        <f t="shared" si="64"/>
        <v>0</v>
      </c>
      <c r="AH25" s="30">
        <f t="shared" si="64"/>
        <v>0</v>
      </c>
      <c r="AI25" s="30"/>
      <c r="AJ25" s="30"/>
      <c r="AK25" s="30"/>
      <c r="AL25" s="30"/>
      <c r="AM25" s="30"/>
      <c r="AN25" s="30"/>
      <c r="AO25" s="30"/>
      <c r="AP25" s="1"/>
      <c r="AQ25" s="1"/>
      <c r="AR25" s="1"/>
      <c r="AT25" s="29">
        <v>11</v>
      </c>
      <c r="AU25" s="30">
        <f t="shared" ref="AU25:BD25" si="65">SUM(B6:L6)/SUM(B4:L9)</f>
        <v>9.2225565790593989E-2</v>
      </c>
      <c r="AV25" s="30">
        <f t="shared" si="65"/>
        <v>9.2225565790593989E-2</v>
      </c>
      <c r="AW25" s="30">
        <f t="shared" si="65"/>
        <v>8.7515379174986363E-2</v>
      </c>
      <c r="AX25" s="30">
        <f t="shared" si="65"/>
        <v>9.5954348767910841E-3</v>
      </c>
      <c r="AY25" s="30">
        <f t="shared" si="65"/>
        <v>1.4848087044882321E-3</v>
      </c>
      <c r="AZ25" s="30">
        <f t="shared" si="65"/>
        <v>2.6047736871411984E-4</v>
      </c>
      <c r="BA25" s="30">
        <f t="shared" si="65"/>
        <v>0</v>
      </c>
      <c r="BB25" s="30">
        <f t="shared" si="65"/>
        <v>0</v>
      </c>
      <c r="BC25" s="30">
        <f t="shared" si="65"/>
        <v>0</v>
      </c>
      <c r="BD25" s="30">
        <f t="shared" si="65"/>
        <v>0</v>
      </c>
      <c r="BE25" s="30"/>
      <c r="BF25" s="30"/>
      <c r="BG25" s="30"/>
      <c r="BH25" s="30"/>
      <c r="BI25" s="30"/>
      <c r="BJ25" s="30"/>
      <c r="BK25" s="30"/>
      <c r="BL25" s="30"/>
      <c r="BM25" s="30"/>
      <c r="BN25" s="30"/>
      <c r="BP25" s="29">
        <v>11</v>
      </c>
      <c r="BQ25" s="30">
        <f t="shared" ref="BQ25:BZ25" si="66">SUM(B7:L7)/SUM(B4:L9)</f>
        <v>0.29806234487687333</v>
      </c>
      <c r="BR25" s="30">
        <f t="shared" si="66"/>
        <v>0.29806234487687333</v>
      </c>
      <c r="BS25" s="30">
        <f t="shared" si="66"/>
        <v>0.29806234487687339</v>
      </c>
      <c r="BT25" s="30">
        <f t="shared" si="66"/>
        <v>0.28815147476876962</v>
      </c>
      <c r="BU25" s="30">
        <f t="shared" si="66"/>
        <v>0.2053554992598447</v>
      </c>
      <c r="BV25" s="30">
        <f t="shared" si="66"/>
        <v>0.11781580875199565</v>
      </c>
      <c r="BW25" s="30">
        <f t="shared" si="66"/>
        <v>4.0974984981330301E-2</v>
      </c>
      <c r="BX25" s="30">
        <f t="shared" si="66"/>
        <v>1.9342359767909791E-3</v>
      </c>
      <c r="BY25" s="30">
        <f t="shared" si="66"/>
        <v>0</v>
      </c>
      <c r="BZ25" s="30">
        <f t="shared" si="66"/>
        <v>0</v>
      </c>
      <c r="CA25" s="30"/>
      <c r="CB25" s="30"/>
      <c r="CC25" s="30"/>
      <c r="CD25" s="30"/>
      <c r="CE25" s="30"/>
      <c r="CF25" s="30"/>
      <c r="CG25" s="30"/>
      <c r="CH25" s="30"/>
      <c r="CI25" s="30"/>
      <c r="CJ25" s="30"/>
      <c r="CL25" s="29">
        <v>11</v>
      </c>
      <c r="CM25" s="30">
        <f t="shared" ref="CM25:CV25" si="67">SUM(B8:L8)/SUM(B4:L9)</f>
        <v>0.22283398221863843</v>
      </c>
      <c r="CN25" s="30">
        <f t="shared" si="67"/>
        <v>0.22494235822148617</v>
      </c>
      <c r="CO25" s="30">
        <f t="shared" si="67"/>
        <v>0.22543522533903501</v>
      </c>
      <c r="CP25" s="30">
        <f t="shared" si="67"/>
        <v>0.22557213287168748</v>
      </c>
      <c r="CQ25" s="30">
        <f t="shared" si="67"/>
        <v>0.22562689588474849</v>
      </c>
      <c r="CR25" s="30">
        <f t="shared" si="67"/>
        <v>0.22348431604714378</v>
      </c>
      <c r="CS25" s="30">
        <f t="shared" si="67"/>
        <v>0.20967901550529541</v>
      </c>
      <c r="CT25" s="30">
        <f t="shared" si="67"/>
        <v>0.15781753707282392</v>
      </c>
      <c r="CU25" s="30">
        <f t="shared" si="67"/>
        <v>7.045454545454545E-2</v>
      </c>
      <c r="CV25" s="30">
        <f t="shared" si="67"/>
        <v>1.8291347207009857E-2</v>
      </c>
      <c r="CW25" s="30"/>
      <c r="CX25" s="30"/>
      <c r="CY25" s="30"/>
      <c r="CZ25" s="30"/>
      <c r="DA25" s="30"/>
      <c r="DB25" s="30"/>
      <c r="DC25" s="30"/>
      <c r="DD25" s="30"/>
      <c r="DE25" s="30"/>
      <c r="DF25" s="30"/>
      <c r="DH25" s="29">
        <v>11</v>
      </c>
      <c r="DI25" s="30">
        <f t="shared" ref="DI25:DR25" si="68">SUM(B9:L9)/SUM(B4:L9)</f>
        <v>0.20669930309211748</v>
      </c>
      <c r="DJ25" s="30">
        <f t="shared" si="68"/>
        <v>0.29549752877049756</v>
      </c>
      <c r="DK25" s="30">
        <f t="shared" si="68"/>
        <v>0.38591126333417658</v>
      </c>
      <c r="DL25" s="30">
        <f t="shared" si="68"/>
        <v>0.47668095748275197</v>
      </c>
      <c r="DM25" s="30">
        <f t="shared" si="68"/>
        <v>0.56753279615091889</v>
      </c>
      <c r="DN25" s="30">
        <f t="shared" si="68"/>
        <v>0.65843939783214667</v>
      </c>
      <c r="DO25" s="30">
        <f t="shared" si="68"/>
        <v>0.74934599951337455</v>
      </c>
      <c r="DP25" s="30">
        <f t="shared" si="68"/>
        <v>0.84024822695038504</v>
      </c>
      <c r="DQ25" s="30">
        <f t="shared" si="68"/>
        <v>0.92954545454545456</v>
      </c>
      <c r="DR25" s="30">
        <f t="shared" si="68"/>
        <v>0.98170865279299013</v>
      </c>
      <c r="DS25" s="30"/>
      <c r="DT25" s="30"/>
      <c r="DU25" s="30"/>
      <c r="DV25" s="30"/>
      <c r="DW25" s="30"/>
      <c r="DX25" s="30"/>
      <c r="DY25" s="30"/>
      <c r="DZ25" s="30"/>
      <c r="EA25" s="30"/>
      <c r="EB25" s="30"/>
    </row>
    <row r="26" spans="1:132" x14ac:dyDescent="0.3">
      <c r="A26" s="29">
        <v>12</v>
      </c>
      <c r="B26" s="30">
        <f>SUM($B4:M4)/SUM($B4:M9)</f>
        <v>7.4177431045986009E-2</v>
      </c>
      <c r="C26" s="30">
        <f t="shared" ref="C26:J26" si="69">SUM(C4:N4)/SUM(C4:N9)</f>
        <v>0</v>
      </c>
      <c r="D26" s="30">
        <f t="shared" si="69"/>
        <v>0</v>
      </c>
      <c r="E26" s="30">
        <f t="shared" si="69"/>
        <v>0</v>
      </c>
      <c r="F26" s="30">
        <f t="shared" si="69"/>
        <v>0</v>
      </c>
      <c r="G26" s="30">
        <f t="shared" si="69"/>
        <v>0</v>
      </c>
      <c r="H26" s="30">
        <f t="shared" si="69"/>
        <v>0</v>
      </c>
      <c r="I26" s="30">
        <f t="shared" si="69"/>
        <v>0</v>
      </c>
      <c r="J26" s="30">
        <f t="shared" si="69"/>
        <v>0</v>
      </c>
      <c r="K26" s="30"/>
      <c r="L26" s="30"/>
      <c r="M26" s="30"/>
      <c r="N26" s="30"/>
      <c r="V26" s="66">
        <v>12</v>
      </c>
      <c r="W26" s="69">
        <f>SUM('Raw Data'!B23:J23,'Raw Data'!K44:M44)</f>
        <v>4446</v>
      </c>
      <c r="X26" s="29">
        <v>12</v>
      </c>
      <c r="Y26" s="30">
        <f t="shared" ref="Y26:AG26" si="70">SUM(B5:M5)/SUM(B4:M9)</f>
        <v>9.0986849511211026E-2</v>
      </c>
      <c r="Z26" s="30">
        <f t="shared" si="70"/>
        <v>8.183303887149361E-2</v>
      </c>
      <c r="AA26" s="30">
        <f t="shared" si="70"/>
        <v>2.8194781021478612E-3</v>
      </c>
      <c r="AB26" s="30">
        <f t="shared" si="70"/>
        <v>0</v>
      </c>
      <c r="AC26" s="30">
        <f t="shared" si="70"/>
        <v>0</v>
      </c>
      <c r="AD26" s="30">
        <f t="shared" si="70"/>
        <v>0</v>
      </c>
      <c r="AE26" s="30">
        <f t="shared" si="70"/>
        <v>0</v>
      </c>
      <c r="AF26" s="30">
        <f t="shared" si="70"/>
        <v>0</v>
      </c>
      <c r="AG26" s="30">
        <f t="shared" si="70"/>
        <v>0</v>
      </c>
      <c r="AH26" s="30"/>
      <c r="AI26" s="30"/>
      <c r="AJ26" s="30"/>
      <c r="AK26" s="30"/>
      <c r="AL26" s="30"/>
      <c r="AM26" s="30"/>
      <c r="AN26" s="30"/>
      <c r="AO26" s="30"/>
      <c r="AP26" s="1"/>
      <c r="AQ26" s="1"/>
      <c r="AR26" s="1"/>
      <c r="AT26" s="29">
        <v>12</v>
      </c>
      <c r="AU26" s="30">
        <f t="shared" ref="AU26:BC26" si="71">SUM(B6:M6)/SUM(B4:M9)</f>
        <v>8.4540294878097264E-2</v>
      </c>
      <c r="AV26" s="30">
        <f t="shared" si="71"/>
        <v>8.4540294878097264E-2</v>
      </c>
      <c r="AW26" s="30">
        <f t="shared" si="71"/>
        <v>8.0222613961739589E-2</v>
      </c>
      <c r="AX26" s="30">
        <f t="shared" si="71"/>
        <v>8.7958353739937805E-3</v>
      </c>
      <c r="AY26" s="30">
        <f t="shared" si="71"/>
        <v>1.361077751477487E-3</v>
      </c>
      <c r="AZ26" s="30">
        <f t="shared" si="71"/>
        <v>2.3877146614814741E-4</v>
      </c>
      <c r="BA26" s="30">
        <f t="shared" si="71"/>
        <v>0</v>
      </c>
      <c r="BB26" s="30">
        <f t="shared" si="71"/>
        <v>0</v>
      </c>
      <c r="BC26" s="30">
        <f t="shared" si="71"/>
        <v>0</v>
      </c>
      <c r="BD26" s="30"/>
      <c r="BE26" s="30"/>
      <c r="BF26" s="30"/>
      <c r="BG26" s="30"/>
      <c r="BH26" s="30"/>
      <c r="BI26" s="30"/>
      <c r="BJ26" s="30"/>
      <c r="BK26" s="30"/>
      <c r="BL26" s="30"/>
      <c r="BM26" s="30"/>
      <c r="BN26" s="30"/>
      <c r="BP26" s="29">
        <v>12</v>
      </c>
      <c r="BQ26" s="30">
        <f t="shared" ref="BQ26:BY26" si="72">SUM(B7:M7)/SUM(B4:M9)</f>
        <v>0.2732244395785311</v>
      </c>
      <c r="BR26" s="30">
        <f t="shared" si="72"/>
        <v>0.2732244395785311</v>
      </c>
      <c r="BS26" s="30">
        <f t="shared" si="72"/>
        <v>0.27322443957853115</v>
      </c>
      <c r="BT26" s="30">
        <f t="shared" si="72"/>
        <v>0.26413945458272142</v>
      </c>
      <c r="BU26" s="30">
        <f t="shared" si="72"/>
        <v>0.18824297051953429</v>
      </c>
      <c r="BV26" s="30">
        <f t="shared" si="72"/>
        <v>0.10799807111848649</v>
      </c>
      <c r="BW26" s="30">
        <f t="shared" si="72"/>
        <v>3.7560488604782998E-2</v>
      </c>
      <c r="BX26" s="30">
        <f t="shared" si="72"/>
        <v>1.7730496453917256E-3</v>
      </c>
      <c r="BY26" s="30">
        <f t="shared" si="72"/>
        <v>0</v>
      </c>
      <c r="BZ26" s="30"/>
      <c r="CA26" s="30"/>
      <c r="CB26" s="30"/>
      <c r="CC26" s="30"/>
      <c r="CD26" s="30"/>
      <c r="CE26" s="30"/>
      <c r="CF26" s="30"/>
      <c r="CG26" s="30"/>
      <c r="CH26" s="30"/>
      <c r="CI26" s="30"/>
      <c r="CJ26" s="30"/>
      <c r="CL26" s="29">
        <v>12</v>
      </c>
      <c r="CM26" s="30">
        <f t="shared" ref="CM26:CU26" si="73">SUM(B8:M8)/SUM(B4:M9)</f>
        <v>0.20619763220317941</v>
      </c>
      <c r="CN26" s="30">
        <f t="shared" si="73"/>
        <v>0.20664942809183684</v>
      </c>
      <c r="CO26" s="30">
        <f t="shared" si="73"/>
        <v>0.20677492694979729</v>
      </c>
      <c r="CP26" s="30">
        <f t="shared" si="73"/>
        <v>0.20682512649298146</v>
      </c>
      <c r="CQ26" s="30">
        <f t="shared" si="73"/>
        <v>0.20682512649298146</v>
      </c>
      <c r="CR26" s="30">
        <f t="shared" si="73"/>
        <v>0.20486109049365508</v>
      </c>
      <c r="CS26" s="30">
        <f t="shared" si="73"/>
        <v>0.19220620278780329</v>
      </c>
      <c r="CT26" s="30">
        <f t="shared" si="73"/>
        <v>0.14466607565008816</v>
      </c>
      <c r="CU26" s="30">
        <f t="shared" si="73"/>
        <v>6.458333333333334E-2</v>
      </c>
      <c r="CV26" s="30"/>
      <c r="CW26" s="30"/>
      <c r="CX26" s="30"/>
      <c r="CY26" s="30"/>
      <c r="CZ26" s="30"/>
      <c r="DA26" s="30"/>
      <c r="DB26" s="30"/>
      <c r="DC26" s="30"/>
      <c r="DD26" s="30"/>
      <c r="DE26" s="30"/>
      <c r="DF26" s="30"/>
      <c r="DH26" s="29">
        <v>12</v>
      </c>
      <c r="DI26" s="30">
        <f t="shared" ref="DI26:DQ26" si="74">SUM(B9:M9)/SUM(B4:M9)</f>
        <v>0.27087335278299512</v>
      </c>
      <c r="DJ26" s="30">
        <f t="shared" si="74"/>
        <v>0.35375279858004111</v>
      </c>
      <c r="DK26" s="30">
        <f t="shared" si="74"/>
        <v>0.43695854140778423</v>
      </c>
      <c r="DL26" s="30">
        <f t="shared" si="74"/>
        <v>0.52023958355030364</v>
      </c>
      <c r="DM26" s="30">
        <f t="shared" si="74"/>
        <v>0.60357082523600714</v>
      </c>
      <c r="DN26" s="30">
        <f t="shared" si="74"/>
        <v>0.68690206692171052</v>
      </c>
      <c r="DO26" s="30">
        <f t="shared" si="74"/>
        <v>0.77023330860741401</v>
      </c>
      <c r="DP26" s="30">
        <f t="shared" si="74"/>
        <v>0.85356087470452013</v>
      </c>
      <c r="DQ26" s="30">
        <f t="shared" si="74"/>
        <v>0.93541666666666667</v>
      </c>
      <c r="DR26" s="30"/>
      <c r="DS26" s="30"/>
      <c r="DT26" s="30"/>
      <c r="DU26" s="30"/>
      <c r="DV26" s="30"/>
      <c r="DW26" s="30"/>
      <c r="DX26" s="30"/>
      <c r="DY26" s="30"/>
      <c r="DZ26" s="30"/>
      <c r="EA26" s="30"/>
      <c r="EB26" s="30"/>
    </row>
    <row r="27" spans="1:132" x14ac:dyDescent="0.3">
      <c r="A27" s="29">
        <v>13</v>
      </c>
      <c r="B27" s="30">
        <f>SUM($B4:N4)/SUM($B4:N9)</f>
        <v>6.8471607013348187E-2</v>
      </c>
      <c r="C27" s="30">
        <f t="shared" ref="C27:I27" si="75">SUM(C4:O4)/SUM(C4:O9)</f>
        <v>0</v>
      </c>
      <c r="D27" s="30">
        <f t="shared" si="75"/>
        <v>0</v>
      </c>
      <c r="E27" s="30">
        <f t="shared" si="75"/>
        <v>0</v>
      </c>
      <c r="F27" s="30">
        <f t="shared" si="75"/>
        <v>0</v>
      </c>
      <c r="G27" s="30">
        <f t="shared" si="75"/>
        <v>0</v>
      </c>
      <c r="H27" s="30">
        <f t="shared" si="75"/>
        <v>0</v>
      </c>
      <c r="I27" s="30">
        <f t="shared" si="75"/>
        <v>0</v>
      </c>
      <c r="J27" s="30"/>
      <c r="K27" s="30"/>
      <c r="L27" s="30"/>
      <c r="M27" s="30"/>
      <c r="N27" s="30"/>
      <c r="V27" s="66">
        <v>13</v>
      </c>
      <c r="W27" s="69">
        <f>SUM('Raw Data'!B23:J23,'Raw Data'!K44:N44)</f>
        <v>4505</v>
      </c>
      <c r="X27" s="29">
        <v>13</v>
      </c>
      <c r="Y27" s="30">
        <f t="shared" ref="Y27:AF27" si="76">SUM(B5:N5)/SUM(B4:N9)</f>
        <v>8.398802324728688E-2</v>
      </c>
      <c r="Z27" s="30">
        <f t="shared" si="76"/>
        <v>7.5538335573299253E-2</v>
      </c>
      <c r="AA27" s="30">
        <f t="shared" si="76"/>
        <v>2.6026001961880554E-3</v>
      </c>
      <c r="AB27" s="30">
        <f t="shared" si="76"/>
        <v>0</v>
      </c>
      <c r="AC27" s="30">
        <f t="shared" si="76"/>
        <v>0</v>
      </c>
      <c r="AD27" s="30">
        <f t="shared" si="76"/>
        <v>0</v>
      </c>
      <c r="AE27" s="30">
        <f t="shared" si="76"/>
        <v>0</v>
      </c>
      <c r="AF27" s="30">
        <f t="shared" si="76"/>
        <v>0</v>
      </c>
      <c r="AG27" s="30"/>
      <c r="AH27" s="30"/>
      <c r="AI27" s="30"/>
      <c r="AJ27" s="30"/>
      <c r="AK27" s="30"/>
      <c r="AL27" s="30"/>
      <c r="AM27" s="30"/>
      <c r="AN27" s="30"/>
      <c r="AO27" s="30"/>
      <c r="AP27" s="1"/>
      <c r="AQ27" s="1"/>
      <c r="AR27" s="1"/>
      <c r="AT27" s="29">
        <v>13</v>
      </c>
      <c r="AU27" s="30">
        <f t="shared" ref="AU27:BB27" si="77">SUM(B6:N6)/SUM(B4:N9)</f>
        <v>7.8037345942824868E-2</v>
      </c>
      <c r="AV27" s="30">
        <f t="shared" si="77"/>
        <v>7.8037345942824882E-2</v>
      </c>
      <c r="AW27" s="30">
        <f t="shared" si="77"/>
        <v>7.4051786632600244E-2</v>
      </c>
      <c r="AX27" s="30">
        <f t="shared" si="77"/>
        <v>8.1192483291695119E-3</v>
      </c>
      <c r="AY27" s="30">
        <f t="shared" si="77"/>
        <v>1.2563818886637108E-3</v>
      </c>
      <c r="AZ27" s="30">
        <f t="shared" si="77"/>
        <v>2.2040485583763852E-4</v>
      </c>
      <c r="BA27" s="30">
        <f t="shared" si="77"/>
        <v>0</v>
      </c>
      <c r="BB27" s="30">
        <f t="shared" si="77"/>
        <v>0</v>
      </c>
      <c r="BC27" s="30"/>
      <c r="BD27" s="30"/>
      <c r="BE27" s="30"/>
      <c r="BF27" s="30"/>
      <c r="BG27" s="30"/>
      <c r="BH27" s="30"/>
      <c r="BI27" s="30"/>
      <c r="BJ27" s="30"/>
      <c r="BK27" s="30"/>
      <c r="BL27" s="30"/>
      <c r="BM27" s="30"/>
      <c r="BN27" s="30"/>
      <c r="BP27" s="29">
        <v>13</v>
      </c>
      <c r="BQ27" s="30">
        <f t="shared" ref="BQ27:BX27" si="78">SUM(B7:N7)/SUM(B4:N9)</f>
        <v>0.25220766194592875</v>
      </c>
      <c r="BR27" s="30">
        <f t="shared" si="78"/>
        <v>0.25220766194592875</v>
      </c>
      <c r="BS27" s="30">
        <f t="shared" si="78"/>
        <v>0.25220766194592881</v>
      </c>
      <c r="BT27" s="30">
        <f t="shared" si="78"/>
        <v>0.24382150575821177</v>
      </c>
      <c r="BU27" s="30">
        <f t="shared" si="78"/>
        <v>0.17376307751138173</v>
      </c>
      <c r="BV27" s="30">
        <f t="shared" si="78"/>
        <v>9.9690719664317543E-2</v>
      </c>
      <c r="BW27" s="30">
        <f t="shared" si="78"/>
        <v>3.4671287192214163E-2</v>
      </c>
      <c r="BX27" s="30">
        <f t="shared" si="78"/>
        <v>1.6366612111308194E-3</v>
      </c>
      <c r="BY27" s="30"/>
      <c r="BZ27" s="30"/>
      <c r="CA27" s="30"/>
      <c r="CB27" s="30"/>
      <c r="CC27" s="30"/>
      <c r="CD27" s="30"/>
      <c r="CE27" s="30"/>
      <c r="CF27" s="30"/>
      <c r="CG27" s="30"/>
      <c r="CH27" s="30"/>
      <c r="CI27" s="30"/>
      <c r="CJ27" s="30"/>
      <c r="CL27" s="29">
        <v>13</v>
      </c>
      <c r="CM27" s="30">
        <f t="shared" ref="CM27:CT27" si="79">SUM(B8:N8)/SUM(B4:N9)</f>
        <v>0.19075368653661523</v>
      </c>
      <c r="CN27" s="30">
        <f t="shared" si="79"/>
        <v>0.19086953185993957</v>
      </c>
      <c r="CO27" s="30">
        <f t="shared" si="79"/>
        <v>0.19091586998926932</v>
      </c>
      <c r="CP27" s="30">
        <f t="shared" si="79"/>
        <v>0.19091586998926932</v>
      </c>
      <c r="CQ27" s="30">
        <f t="shared" si="79"/>
        <v>0.19091586998926932</v>
      </c>
      <c r="CR27" s="30">
        <f t="shared" si="79"/>
        <v>0.18910291018182368</v>
      </c>
      <c r="CS27" s="30">
        <f t="shared" si="79"/>
        <v>0.17742145282242883</v>
      </c>
      <c r="CT27" s="30">
        <f t="shared" si="79"/>
        <v>0.13353791598469641</v>
      </c>
      <c r="CU27" s="30"/>
      <c r="CV27" s="30"/>
      <c r="CW27" s="30"/>
      <c r="CX27" s="30"/>
      <c r="CY27" s="30"/>
      <c r="CZ27" s="30"/>
      <c r="DA27" s="30"/>
      <c r="DB27" s="30"/>
      <c r="DC27" s="30"/>
      <c r="DD27" s="30"/>
      <c r="DE27" s="30"/>
      <c r="DF27" s="30"/>
      <c r="DH27" s="29">
        <v>13</v>
      </c>
      <c r="DI27" s="30">
        <f t="shared" ref="DI27:DP27" si="80">SUM(B9:N9)/SUM(B4:N9)</f>
        <v>0.32654167531399603</v>
      </c>
      <c r="DJ27" s="30">
        <f t="shared" si="80"/>
        <v>0.4033471246780076</v>
      </c>
      <c r="DK27" s="30">
        <f t="shared" si="80"/>
        <v>0.48022208123601384</v>
      </c>
      <c r="DL27" s="30">
        <f t="shared" si="80"/>
        <v>0.55714337592334973</v>
      </c>
      <c r="DM27" s="30">
        <f t="shared" si="80"/>
        <v>0.63406467061068561</v>
      </c>
      <c r="DN27" s="30">
        <f t="shared" si="80"/>
        <v>0.71098596529802138</v>
      </c>
      <c r="DO27" s="30">
        <f t="shared" si="80"/>
        <v>0.78790725998535727</v>
      </c>
      <c r="DP27" s="30">
        <f t="shared" si="80"/>
        <v>0.86482542280417274</v>
      </c>
      <c r="DQ27" s="30"/>
      <c r="DR27" s="30"/>
      <c r="DS27" s="30"/>
      <c r="DT27" s="30"/>
      <c r="DU27" s="30"/>
      <c r="DV27" s="30"/>
      <c r="DW27" s="30"/>
      <c r="DX27" s="30"/>
      <c r="DY27" s="30"/>
      <c r="DZ27" s="30"/>
      <c r="EA27" s="30"/>
      <c r="EB27" s="30"/>
    </row>
    <row r="28" spans="1:132" x14ac:dyDescent="0.3">
      <c r="A28" s="29">
        <v>14</v>
      </c>
      <c r="B28" s="30">
        <f>SUM($B4:O4)/SUM($B4:O9)</f>
        <v>6.358088316307986E-2</v>
      </c>
      <c r="C28" s="30">
        <f t="shared" ref="C28:H28" si="81">SUM(C4:P4)/SUM(C4:P9)</f>
        <v>0</v>
      </c>
      <c r="D28" s="30">
        <f t="shared" si="81"/>
        <v>0</v>
      </c>
      <c r="E28" s="30">
        <f t="shared" si="81"/>
        <v>0</v>
      </c>
      <c r="F28" s="30">
        <f t="shared" si="81"/>
        <v>0</v>
      </c>
      <c r="G28" s="30">
        <f t="shared" si="81"/>
        <v>0</v>
      </c>
      <c r="H28" s="30">
        <f t="shared" si="81"/>
        <v>0</v>
      </c>
      <c r="I28" s="30"/>
      <c r="J28" s="30"/>
      <c r="K28" s="30"/>
      <c r="L28" s="30"/>
      <c r="M28" s="30"/>
      <c r="N28" s="30"/>
      <c r="T28" s="71" t="s">
        <v>77</v>
      </c>
      <c r="U28" s="72" t="s">
        <v>78</v>
      </c>
      <c r="V28" s="66">
        <v>14</v>
      </c>
      <c r="W28" s="69">
        <f>SUM('Raw Data'!B23:J23,'Raw Data'!K44:O44)</f>
        <v>4518</v>
      </c>
      <c r="X28" s="29">
        <v>14</v>
      </c>
      <c r="Y28" s="30">
        <f t="shared" ref="Y28:AE28" si="82">SUM(B5:O5)/SUM(B4:O9)</f>
        <v>7.7989007796220852E-2</v>
      </c>
      <c r="Z28" s="30">
        <f t="shared" si="82"/>
        <v>7.0142856256947175E-2</v>
      </c>
      <c r="AA28" s="30">
        <f t="shared" si="82"/>
        <v>2.4167041816585788E-3</v>
      </c>
      <c r="AB28" s="30">
        <f t="shared" si="82"/>
        <v>0</v>
      </c>
      <c r="AC28" s="30">
        <f t="shared" si="82"/>
        <v>0</v>
      </c>
      <c r="AD28" s="30">
        <f t="shared" si="82"/>
        <v>0</v>
      </c>
      <c r="AE28" s="30">
        <f t="shared" si="82"/>
        <v>0</v>
      </c>
      <c r="AF28" s="30"/>
      <c r="AG28" s="30"/>
      <c r="AH28" s="30"/>
      <c r="AI28" s="30"/>
      <c r="AJ28" s="30"/>
      <c r="AK28" s="30"/>
      <c r="AL28" s="30"/>
      <c r="AM28" s="30"/>
      <c r="AN28" s="30"/>
      <c r="AO28" s="30"/>
      <c r="AP28" s="1"/>
      <c r="AQ28" s="1"/>
      <c r="AR28" s="1"/>
      <c r="AT28" s="29">
        <v>14</v>
      </c>
      <c r="AU28" s="30">
        <f t="shared" ref="AU28:BA28" si="83">SUM(B6:O6)/SUM(B4:O9)</f>
        <v>7.2463369726087148E-2</v>
      </c>
      <c r="AV28" s="30">
        <f t="shared" si="83"/>
        <v>7.2463369726087162E-2</v>
      </c>
      <c r="AW28" s="30">
        <f t="shared" si="83"/>
        <v>6.8762487099022232E-2</v>
      </c>
      <c r="AX28" s="30">
        <f t="shared" si="83"/>
        <v>7.5393144970048948E-3</v>
      </c>
      <c r="AY28" s="30">
        <f t="shared" si="83"/>
        <v>1.1666422559027192E-3</v>
      </c>
      <c r="AZ28" s="30">
        <f t="shared" si="83"/>
        <v>2.0466199055115629E-4</v>
      </c>
      <c r="BA28" s="30">
        <f t="shared" si="83"/>
        <v>0</v>
      </c>
      <c r="BB28" s="30"/>
      <c r="BC28" s="30"/>
      <c r="BD28" s="30"/>
      <c r="BE28" s="30"/>
      <c r="BF28" s="30"/>
      <c r="BG28" s="30"/>
      <c r="BH28" s="30"/>
      <c r="BI28" s="30"/>
      <c r="BJ28" s="30"/>
      <c r="BK28" s="30"/>
      <c r="BL28" s="30"/>
      <c r="BM28" s="30"/>
      <c r="BN28" s="30"/>
      <c r="BP28" s="29">
        <v>14</v>
      </c>
      <c r="BQ28" s="30">
        <f t="shared" ref="BQ28:BW28" si="84">SUM(B7:O7)/SUM(B4:O9)</f>
        <v>0.23419321652391745</v>
      </c>
      <c r="BR28" s="30">
        <f t="shared" si="84"/>
        <v>0.23419321652391747</v>
      </c>
      <c r="BS28" s="30">
        <f t="shared" si="84"/>
        <v>0.2341932165239175</v>
      </c>
      <c r="BT28" s="30">
        <f t="shared" si="84"/>
        <v>0.22640605860523988</v>
      </c>
      <c r="BU28" s="30">
        <f t="shared" si="84"/>
        <v>0.1613516961439885</v>
      </c>
      <c r="BV28" s="30">
        <f t="shared" si="84"/>
        <v>9.2570107171351723E-2</v>
      </c>
      <c r="BW28" s="30">
        <f t="shared" si="84"/>
        <v>3.2194819958760619E-2</v>
      </c>
      <c r="BX28" s="30"/>
      <c r="BY28" s="30"/>
      <c r="BZ28" s="30"/>
      <c r="CA28" s="30"/>
      <c r="CB28" s="30"/>
      <c r="CC28" s="30"/>
      <c r="CD28" s="30"/>
      <c r="CE28" s="30"/>
      <c r="CF28" s="30"/>
      <c r="CG28" s="30"/>
      <c r="CH28" s="30"/>
      <c r="CI28" s="30"/>
      <c r="CJ28" s="30"/>
      <c r="CL28" s="29">
        <v>14</v>
      </c>
      <c r="CM28" s="30">
        <f t="shared" ref="CM28:CS28" si="85">SUM(B8:O8)/SUM(B4:O9)</f>
        <v>0.17723628718415768</v>
      </c>
      <c r="CN28" s="30">
        <f t="shared" si="85"/>
        <v>0.17727931551831572</v>
      </c>
      <c r="CO28" s="30">
        <f t="shared" si="85"/>
        <v>0.17727931551831574</v>
      </c>
      <c r="CP28" s="30">
        <f t="shared" si="85"/>
        <v>0.17727931551831574</v>
      </c>
      <c r="CQ28" s="30">
        <f t="shared" si="85"/>
        <v>0.17727931551831574</v>
      </c>
      <c r="CR28" s="30">
        <f t="shared" si="85"/>
        <v>0.17559585005395051</v>
      </c>
      <c r="CS28" s="30">
        <f t="shared" si="85"/>
        <v>0.16474876455473922</v>
      </c>
      <c r="CT28" s="30"/>
      <c r="CU28" s="30"/>
      <c r="CV28" s="30"/>
      <c r="CW28" s="30"/>
      <c r="CX28" s="30"/>
      <c r="CY28" s="30"/>
      <c r="CZ28" s="30"/>
      <c r="DA28" s="30"/>
      <c r="DB28" s="30"/>
      <c r="DC28" s="30"/>
      <c r="DD28" s="30"/>
      <c r="DE28" s="30"/>
      <c r="DF28" s="30"/>
      <c r="DH28" s="29">
        <v>14</v>
      </c>
      <c r="DI28" s="30">
        <f t="shared" ref="DI28:DO28" si="86">SUM(B9:O9)/SUM(B4:O9)</f>
        <v>0.37453723560653701</v>
      </c>
      <c r="DJ28" s="30">
        <f t="shared" si="86"/>
        <v>0.4459212419747326</v>
      </c>
      <c r="DK28" s="30">
        <f t="shared" si="86"/>
        <v>0.51734827667708616</v>
      </c>
      <c r="DL28" s="30">
        <f t="shared" si="86"/>
        <v>0.58877531137943984</v>
      </c>
      <c r="DM28" s="30">
        <f t="shared" si="86"/>
        <v>0.6602023460817934</v>
      </c>
      <c r="DN28" s="30">
        <f t="shared" si="86"/>
        <v>0.73162938078414685</v>
      </c>
      <c r="DO28" s="30">
        <f t="shared" si="86"/>
        <v>0.80305641548650042</v>
      </c>
      <c r="DP28" s="30"/>
      <c r="DQ28" s="30"/>
      <c r="DR28" s="30"/>
      <c r="DS28" s="30"/>
      <c r="DT28" s="30"/>
      <c r="DU28" s="30"/>
      <c r="DV28" s="30"/>
      <c r="DW28" s="30"/>
      <c r="DX28" s="30"/>
      <c r="DY28" s="30"/>
      <c r="DZ28" s="30"/>
      <c r="EA28" s="30"/>
      <c r="EB28" s="30"/>
    </row>
    <row r="29" spans="1:132" x14ac:dyDescent="0.3">
      <c r="A29" s="29">
        <v>15</v>
      </c>
      <c r="B29" s="30">
        <f>SUM($B4:P4)/SUM($B4:P9)</f>
        <v>5.9342242732136084E-2</v>
      </c>
      <c r="C29" s="30">
        <f>SUM(C4:Q4)/SUM(C4:Q9)</f>
        <v>0</v>
      </c>
      <c r="D29" s="30">
        <f>SUM(D4:R4)/SUM(D4:R9)</f>
        <v>0</v>
      </c>
      <c r="E29" s="30">
        <f>SUM(E4:S4)/SUM(E4:S9)</f>
        <v>0</v>
      </c>
      <c r="F29" s="30">
        <f>SUM(F4:T4)/SUM(F4:T9)</f>
        <v>0</v>
      </c>
      <c r="G29" s="30">
        <f>SUM(G4:U4)/SUM(G4:U9)</f>
        <v>0</v>
      </c>
      <c r="H29" s="30"/>
      <c r="I29" s="30"/>
      <c r="J29" s="30"/>
      <c r="K29" s="30"/>
      <c r="L29" s="30"/>
      <c r="M29" s="30"/>
      <c r="N29" s="109" t="str">
        <f>"RE-ENTER. See #1."</f>
        <v>RE-ENTER. See #1.</v>
      </c>
      <c r="T29" s="73" t="s">
        <v>8</v>
      </c>
      <c r="U29" s="74">
        <f>1.96*SQRT((LSBlaEggs*(1-LSBlaEggs))/VLOOKUP(LSIT,V15:W34,2))</f>
        <v>0</v>
      </c>
      <c r="V29" s="66">
        <v>15</v>
      </c>
      <c r="W29" s="69">
        <f>SUM('Raw Data'!B23:J23,'Raw Data'!K44:P44)</f>
        <v>4521</v>
      </c>
      <c r="X29" s="29">
        <v>15</v>
      </c>
      <c r="Y29" s="30">
        <f t="shared" ref="Y29:AD29" si="87">SUM(B5:P5)/SUM(B4:P9)</f>
        <v>7.2789845010665141E-2</v>
      </c>
      <c r="Z29" s="30">
        <f t="shared" si="87"/>
        <v>6.5466759737337718E-2</v>
      </c>
      <c r="AA29" s="30">
        <f t="shared" si="87"/>
        <v>2.2555938046961346E-3</v>
      </c>
      <c r="AB29" s="30">
        <f t="shared" si="87"/>
        <v>0</v>
      </c>
      <c r="AC29" s="30">
        <f t="shared" si="87"/>
        <v>0</v>
      </c>
      <c r="AD29" s="30">
        <f t="shared" si="87"/>
        <v>0</v>
      </c>
      <c r="AE29" s="30"/>
      <c r="AF29" s="30"/>
      <c r="AG29" s="30"/>
      <c r="AH29" s="30"/>
      <c r="AI29" s="30"/>
      <c r="AJ29" s="30"/>
      <c r="AK29" s="30"/>
      <c r="AL29" s="30"/>
      <c r="AM29" s="30"/>
      <c r="AN29" s="30"/>
      <c r="AO29" s="30"/>
      <c r="AP29" s="1"/>
      <c r="AQ29" s="1"/>
      <c r="AR29" s="1"/>
      <c r="AT29" s="29">
        <v>15</v>
      </c>
      <c r="AU29" s="30">
        <f t="shared" ref="AU29:AZ29" si="88">SUM(B6:P6)/SUM(B4:P9)</f>
        <v>6.7632575414916379E-2</v>
      </c>
      <c r="AV29" s="30">
        <f t="shared" si="88"/>
        <v>6.7632575414916379E-2</v>
      </c>
      <c r="AW29" s="30">
        <f t="shared" si="88"/>
        <v>6.4178413342094454E-2</v>
      </c>
      <c r="AX29" s="30">
        <f t="shared" si="88"/>
        <v>7.0367036231257169E-3</v>
      </c>
      <c r="AY29" s="30">
        <f t="shared" si="88"/>
        <v>1.0888676672479306E-3</v>
      </c>
      <c r="AZ29" s="30">
        <f t="shared" si="88"/>
        <v>1.910181318208124E-4</v>
      </c>
      <c r="BA29" s="30"/>
      <c r="BB29" s="30"/>
      <c r="BC29" s="30"/>
      <c r="BD29" s="30"/>
      <c r="BE29" s="30"/>
      <c r="BF29" s="30"/>
      <c r="BG29" s="30"/>
      <c r="BH29" s="30"/>
      <c r="BI29" s="30"/>
      <c r="BJ29" s="30"/>
      <c r="BK29" s="30"/>
      <c r="BL29" s="30"/>
      <c r="BM29" s="30"/>
      <c r="BN29" s="30"/>
      <c r="BP29" s="29">
        <v>15</v>
      </c>
      <c r="BQ29" s="30">
        <f t="shared" ref="BQ29:BV29" si="89">SUM(B7:P7)/SUM(B4:P9)</f>
        <v>0.21858064892769594</v>
      </c>
      <c r="BR29" s="30">
        <f t="shared" si="89"/>
        <v>0.21858064892769596</v>
      </c>
      <c r="BS29" s="30">
        <f t="shared" si="89"/>
        <v>0.21858064892769599</v>
      </c>
      <c r="BT29" s="30">
        <f t="shared" si="89"/>
        <v>0.21131262444589735</v>
      </c>
      <c r="BU29" s="30">
        <f t="shared" si="89"/>
        <v>0.15059513239631162</v>
      </c>
      <c r="BV29" s="30">
        <f t="shared" si="89"/>
        <v>8.6398890613272647E-2</v>
      </c>
      <c r="BW29" s="30"/>
      <c r="BX29" s="30"/>
      <c r="BY29" s="30"/>
      <c r="BZ29" s="30"/>
      <c r="CA29" s="30"/>
      <c r="CB29" s="30"/>
      <c r="CC29" s="30"/>
      <c r="CD29" s="30"/>
      <c r="CE29" s="30"/>
      <c r="CF29" s="30"/>
      <c r="CG29" s="30"/>
      <c r="CH29" s="30"/>
      <c r="CI29" s="30"/>
      <c r="CJ29" s="30"/>
      <c r="CL29" s="29">
        <v>15</v>
      </c>
      <c r="CM29" s="30">
        <f t="shared" ref="CM29:CR29" si="90">SUM(B8:P8)/SUM(B4:P9)</f>
        <v>0.16546093180070312</v>
      </c>
      <c r="CN29" s="30">
        <f t="shared" si="90"/>
        <v>0.16546093180070315</v>
      </c>
      <c r="CO29" s="30">
        <f t="shared" si="90"/>
        <v>0.16546093180070318</v>
      </c>
      <c r="CP29" s="30">
        <f t="shared" si="90"/>
        <v>0.16546093180070318</v>
      </c>
      <c r="CQ29" s="30">
        <f t="shared" si="90"/>
        <v>0.16546093180070318</v>
      </c>
      <c r="CR29" s="30">
        <f t="shared" si="90"/>
        <v>0.16388969511370571</v>
      </c>
      <c r="CS29" s="30"/>
      <c r="CT29" s="30"/>
      <c r="CU29" s="30"/>
      <c r="CV29" s="30"/>
      <c r="CW29" s="30"/>
      <c r="CX29" s="30"/>
      <c r="CY29" s="30"/>
      <c r="CZ29" s="30"/>
      <c r="DA29" s="30"/>
      <c r="DB29" s="30"/>
      <c r="DC29" s="30"/>
      <c r="DD29" s="30"/>
      <c r="DE29" s="30"/>
      <c r="DF29" s="30"/>
      <c r="DH29" s="29">
        <v>15</v>
      </c>
      <c r="DI29" s="30">
        <f t="shared" ref="DI29:DN29" si="91">SUM(B9:P9)/SUM(B4:P9)</f>
        <v>0.41619375611388332</v>
      </c>
      <c r="DJ29" s="30">
        <f t="shared" si="91"/>
        <v>0.48285908411934686</v>
      </c>
      <c r="DK29" s="30">
        <f t="shared" si="91"/>
        <v>0.54952441212481051</v>
      </c>
      <c r="DL29" s="30">
        <f t="shared" si="91"/>
        <v>0.61618974013027406</v>
      </c>
      <c r="DM29" s="30">
        <f t="shared" si="91"/>
        <v>0.6828550681357376</v>
      </c>
      <c r="DN29" s="30">
        <f t="shared" si="91"/>
        <v>0.74952039614120103</v>
      </c>
      <c r="DO29" s="30"/>
      <c r="DP29" s="30"/>
      <c r="DQ29" s="30"/>
      <c r="DR29" s="30"/>
      <c r="DS29" s="30"/>
      <c r="DT29" s="30"/>
      <c r="DU29" s="30"/>
      <c r="DV29" s="30"/>
      <c r="DW29" s="30"/>
      <c r="DX29" s="30"/>
      <c r="DY29" s="30"/>
      <c r="DZ29" s="30"/>
      <c r="EA29" s="30"/>
      <c r="EB29" s="30"/>
    </row>
    <row r="30" spans="1:132" x14ac:dyDescent="0.3">
      <c r="A30" s="29">
        <v>16</v>
      </c>
      <c r="B30" s="30">
        <f>SUM($B4:Q4)/SUM($B4:Q9)</f>
        <v>5.5633422381037717E-2</v>
      </c>
      <c r="C30" s="30">
        <f>SUM(C4:R4)/SUM(C4:R9)</f>
        <v>0</v>
      </c>
      <c r="D30" s="30">
        <f>SUM(D4:S4)/SUM(D4:S9)</f>
        <v>0</v>
      </c>
      <c r="E30" s="30">
        <f>SUM(E4:T4)/SUM(E4:T9)</f>
        <v>0</v>
      </c>
      <c r="F30" s="30">
        <f>SUM(F4:U4)/SUM(F4:U9)</f>
        <v>0</v>
      </c>
      <c r="G30" s="30"/>
      <c r="H30" s="30"/>
      <c r="I30" s="30"/>
      <c r="J30" s="30"/>
      <c r="K30" s="30"/>
      <c r="L30" s="30"/>
      <c r="M30" s="30"/>
      <c r="N30" s="109" t="str">
        <f>"RE-ENTER. See #2."</f>
        <v>RE-ENTER. See #2.</v>
      </c>
      <c r="T30" s="58" t="s">
        <v>25</v>
      </c>
      <c r="U30" s="75">
        <f>1.96*SQRT((LSBla1st*(1-LSBla1st))/VLOOKUP(LSIT,V15:W34,2))</f>
        <v>2.1810232120090069E-2</v>
      </c>
      <c r="V30" s="66">
        <v>16</v>
      </c>
      <c r="W30" s="69">
        <f>SUM('Raw Data'!B23:J23,'Raw Data'!K44:Q44)</f>
        <v>4523</v>
      </c>
      <c r="X30" s="29">
        <v>16</v>
      </c>
      <c r="Y30" s="30">
        <f>SUM(B5:Q5)/SUM(B4:Q9)</f>
        <v>6.8240565339058548E-2</v>
      </c>
      <c r="Z30" s="30">
        <f>SUM(C5:R5)/SUM(C4:R9)</f>
        <v>6.1375164279270915E-2</v>
      </c>
      <c r="AA30" s="30">
        <f>SUM(D5:S5)/SUM(D4:S9)</f>
        <v>2.1146218457422108E-3</v>
      </c>
      <c r="AB30" s="30">
        <f>SUM(E5:T5)/SUM(E4:T9)</f>
        <v>0</v>
      </c>
      <c r="AC30" s="30">
        <f>SUM(F5:U5)/SUM(F4:U9)</f>
        <v>0</v>
      </c>
      <c r="AD30" s="30"/>
      <c r="AE30" s="30"/>
      <c r="AF30" s="30"/>
      <c r="AG30" s="30"/>
      <c r="AH30" s="30"/>
      <c r="AI30" s="30"/>
      <c r="AJ30" s="30"/>
      <c r="AK30" s="30"/>
      <c r="AL30" s="30"/>
      <c r="AM30" s="30"/>
      <c r="AN30" s="30"/>
      <c r="AO30" s="30"/>
      <c r="AP30" s="1"/>
      <c r="AQ30" s="1"/>
      <c r="AR30" s="1"/>
      <c r="AT30" s="29">
        <v>16</v>
      </c>
      <c r="AU30" s="30">
        <f>SUM(B6:Q6)/SUM(B4:Q9)</f>
        <v>6.3405619025211218E-2</v>
      </c>
      <c r="AV30" s="30">
        <f>SUM(C6:R6)/SUM(C4:R9)</f>
        <v>6.3405619025211218E-2</v>
      </c>
      <c r="AW30" s="30">
        <f>SUM(D6:S6)/SUM(D4:S9)</f>
        <v>6.016733801791458E-2</v>
      </c>
      <c r="AX30" s="30">
        <f>SUM(E6:T6)/SUM(E4:T9)</f>
        <v>6.5969179257785657E-3</v>
      </c>
      <c r="AY30" s="30">
        <f>SUM(F6:U6)/SUM(F4:U9)</f>
        <v>1.0208147191621787E-3</v>
      </c>
      <c r="AZ30" s="30"/>
      <c r="BA30" s="30"/>
      <c r="BB30" s="30"/>
      <c r="BC30" s="30"/>
      <c r="BD30" s="30"/>
      <c r="BE30" s="30"/>
      <c r="BF30" s="30"/>
      <c r="BG30" s="30"/>
      <c r="BH30" s="30"/>
      <c r="BI30" s="30"/>
      <c r="BJ30" s="30"/>
      <c r="BK30" s="30"/>
      <c r="BL30" s="30"/>
      <c r="BM30" s="30"/>
      <c r="BN30" s="30"/>
      <c r="BP30" s="29">
        <v>16</v>
      </c>
      <c r="BQ30" s="30">
        <f>SUM(B7:Q7)/SUM(B4:Q9)</f>
        <v>0.20491961554278287</v>
      </c>
      <c r="BR30" s="30">
        <f>SUM(C7:R7)/SUM(C4:R9)</f>
        <v>0.20491961554278287</v>
      </c>
      <c r="BS30" s="30">
        <f>SUM(D7:S7)/SUM(D4:S9)</f>
        <v>0.20491961554278287</v>
      </c>
      <c r="BT30" s="30">
        <f>SUM(E7:T7)/SUM(E4:T9)</f>
        <v>0.19810583403983575</v>
      </c>
      <c r="BU30" s="30">
        <f>SUM(F7:U7)/SUM(F4:U9)</f>
        <v>0.14118311380562681</v>
      </c>
      <c r="BV30" s="30"/>
      <c r="BW30" s="30"/>
      <c r="BX30" s="30"/>
      <c r="BY30" s="30"/>
      <c r="BZ30" s="30"/>
      <c r="CA30" s="30"/>
      <c r="CB30" s="30"/>
      <c r="CC30" s="30"/>
      <c r="CD30" s="30"/>
      <c r="CE30" s="30"/>
      <c r="CF30" s="30"/>
      <c r="CG30" s="30"/>
      <c r="CH30" s="30"/>
      <c r="CI30" s="30"/>
      <c r="CJ30" s="30"/>
      <c r="CL30" s="29">
        <v>16</v>
      </c>
      <c r="CM30" s="30">
        <f>SUM(B8:Q8)/SUM(B4:Q9)</f>
        <v>0.15511981823773655</v>
      </c>
      <c r="CN30" s="30">
        <f>SUM(C8:R8)/SUM(C4:R9)</f>
        <v>0.15511981823773655</v>
      </c>
      <c r="CO30" s="30">
        <f>SUM(D8:S8)/SUM(D4:S9)</f>
        <v>0.15511981823773655</v>
      </c>
      <c r="CP30" s="30">
        <f>SUM(E8:T8)/SUM(E4:T9)</f>
        <v>0.15511981823773655</v>
      </c>
      <c r="CQ30" s="30">
        <f>SUM(F8:U8)/SUM(F4:U9)</f>
        <v>0.15511981823773655</v>
      </c>
      <c r="CR30" s="30"/>
      <c r="CS30" s="30"/>
      <c r="CT30" s="30"/>
      <c r="CU30" s="30"/>
      <c r="CV30" s="30"/>
      <c r="CW30" s="30"/>
      <c r="CX30" s="30"/>
      <c r="CY30" s="30"/>
      <c r="CZ30" s="30"/>
      <c r="DA30" s="30"/>
      <c r="DB30" s="30"/>
      <c r="DC30" s="30"/>
      <c r="DD30" s="30"/>
      <c r="DE30" s="30"/>
      <c r="DF30" s="30"/>
      <c r="DH30" s="29">
        <v>16</v>
      </c>
      <c r="DI30" s="30">
        <f>SUM(B9:Q9)/SUM(B4:Q9)</f>
        <v>0.45268095947417319</v>
      </c>
      <c r="DJ30" s="30">
        <f>SUM(C9:R9)/SUM(C4:R9)</f>
        <v>0.51517978291499855</v>
      </c>
      <c r="DK30" s="30">
        <f>SUM(D9:S9)/SUM(D4:S9)</f>
        <v>0.57767860635582391</v>
      </c>
      <c r="DL30" s="30">
        <f>SUM(E9:T9)/SUM(E4:T9)</f>
        <v>0.64017742979664927</v>
      </c>
      <c r="DM30" s="30">
        <f>SUM(F9:U9)/SUM(F4:U9)</f>
        <v>0.70267625323747462</v>
      </c>
      <c r="DN30" s="30"/>
      <c r="DO30" s="30"/>
      <c r="DP30" s="30"/>
      <c r="DQ30" s="30"/>
      <c r="DR30" s="30"/>
      <c r="DS30" s="30"/>
      <c r="DT30" s="30"/>
      <c r="DU30" s="30"/>
      <c r="DV30" s="30"/>
      <c r="DW30" s="30"/>
      <c r="DX30" s="30"/>
      <c r="DY30" s="30"/>
      <c r="DZ30" s="30"/>
      <c r="EA30" s="30"/>
      <c r="EB30" s="30"/>
    </row>
    <row r="31" spans="1:132" x14ac:dyDescent="0.3">
      <c r="A31" s="29">
        <v>17</v>
      </c>
      <c r="B31" s="30">
        <f>SUM($B4:R4)/SUM($B4:R9)</f>
        <v>5.2360926105191267E-2</v>
      </c>
      <c r="C31" s="30">
        <f>SUM(C4:S4)/SUM(C4:S9)</f>
        <v>0</v>
      </c>
      <c r="D31" s="30">
        <f>SUM(D4:T4)/SUM(D4:T9)</f>
        <v>0</v>
      </c>
      <c r="E31" s="30">
        <f>SUM(E4:U4)/SUM(E4:U9)</f>
        <v>0</v>
      </c>
      <c r="F31" s="30"/>
      <c r="G31" s="30"/>
      <c r="H31" s="30"/>
      <c r="I31" s="30"/>
      <c r="J31" s="30"/>
      <c r="K31" s="30"/>
      <c r="L31" s="30"/>
      <c r="M31" s="30"/>
      <c r="N31" s="109" t="str">
        <f>"RE-ENTER. See #3."</f>
        <v>RE-ENTER. See #3.</v>
      </c>
      <c r="T31" s="58" t="s">
        <v>26</v>
      </c>
      <c r="U31" s="75">
        <f>1.96*SQRT((LSBla2nd*(1-LSBla2nd))/VLOOKUP(LSIT,V15:W34,2))</f>
        <v>4.2211588240886909E-2</v>
      </c>
      <c r="V31" s="66">
        <v>17</v>
      </c>
      <c r="W31" s="69">
        <f>W$30</f>
        <v>4523</v>
      </c>
      <c r="X31" s="29">
        <v>17</v>
      </c>
      <c r="Y31" s="30">
        <f>SUM(B5:R5)/SUM(B4:R9)</f>
        <v>6.4226485557947646E-2</v>
      </c>
      <c r="Z31" s="30">
        <f>SUM(C5:S5)/SUM(C4:S9)</f>
        <v>5.7764924464115547E-2</v>
      </c>
      <c r="AA31" s="30">
        <f>SUM(D5:T5)/SUM(D4:T9)</f>
        <v>1.9902345292902644E-3</v>
      </c>
      <c r="AB31" s="30">
        <f>SUM(E5:U5)/SUM(E4:U9)</f>
        <v>0</v>
      </c>
      <c r="AC31" s="30"/>
      <c r="AD31" s="30"/>
      <c r="AE31" s="30"/>
      <c r="AF31" s="30"/>
      <c r="AG31" s="30"/>
      <c r="AH31" s="30"/>
      <c r="AI31" s="30"/>
      <c r="AJ31" s="30"/>
      <c r="AK31" s="30"/>
      <c r="AL31" s="30"/>
      <c r="AM31" s="30"/>
      <c r="AN31" s="30"/>
      <c r="AO31" s="30"/>
      <c r="AP31" s="1"/>
      <c r="AQ31" s="1"/>
      <c r="AR31" s="1"/>
      <c r="AT31" s="29">
        <v>17</v>
      </c>
      <c r="AU31" s="30">
        <f>SUM(B6:R6)/SUM(B4:R9)</f>
        <v>5.9675942811754576E-2</v>
      </c>
      <c r="AV31" s="30">
        <f>SUM(C6:S6)/SUM(C4:S9)</f>
        <v>5.9675942811754576E-2</v>
      </c>
      <c r="AW31" s="30">
        <f>SUM(D6:T6)/SUM(D4:T9)</f>
        <v>5.6628145547556484E-2</v>
      </c>
      <c r="AX31" s="30">
        <f>SUM(E6:U6)/SUM(E4:U9)</f>
        <v>6.2088708055364483E-3</v>
      </c>
      <c r="AY31" s="30"/>
      <c r="AZ31" s="30"/>
      <c r="BA31" s="30"/>
      <c r="BB31" s="30"/>
      <c r="BC31" s="30"/>
      <c r="BD31" s="30"/>
      <c r="BE31" s="30"/>
      <c r="BF31" s="30"/>
      <c r="BG31" s="30"/>
      <c r="BH31" s="30"/>
      <c r="BI31" s="30"/>
      <c r="BJ31" s="30"/>
      <c r="BK31" s="30"/>
      <c r="BL31" s="30"/>
      <c r="BM31" s="30"/>
      <c r="BN31" s="30"/>
      <c r="BP31" s="29">
        <v>17</v>
      </c>
      <c r="BQ31" s="30">
        <f>SUM(B7:R7)/SUM(B4:R9)</f>
        <v>0.19286573408068872</v>
      </c>
      <c r="BR31" s="30">
        <f>SUM(C7:S7)/SUM(C4:S9)</f>
        <v>0.19286573408068872</v>
      </c>
      <c r="BS31" s="30">
        <f>SUM(D7:T7)/SUM(D4:T9)</f>
        <v>0.19286573408068872</v>
      </c>
      <c r="BT31" s="30">
        <f>SUM(E7:U7)/SUM(E4:U9)</f>
        <v>0.18645275615297566</v>
      </c>
      <c r="BU31" s="30"/>
      <c r="BV31" s="30"/>
      <c r="BW31" s="30"/>
      <c r="BX31" s="30"/>
      <c r="BY31" s="30"/>
      <c r="BZ31" s="30"/>
      <c r="CA31" s="30"/>
      <c r="CB31" s="30"/>
      <c r="CC31" s="30"/>
      <c r="CD31" s="30"/>
      <c r="CE31" s="30"/>
      <c r="CF31" s="30"/>
      <c r="CG31" s="30"/>
      <c r="CH31" s="30"/>
      <c r="CI31" s="30"/>
      <c r="CJ31" s="30"/>
      <c r="CL31" s="29">
        <v>17</v>
      </c>
      <c r="CM31" s="30">
        <f>SUM(B8:R8)/SUM(B4:R9)</f>
        <v>0.14599528471513246</v>
      </c>
      <c r="CN31" s="30">
        <f>SUM(C8:S8)/SUM(C4:S9)</f>
        <v>0.14599528471513246</v>
      </c>
      <c r="CO31" s="30">
        <f>SUM(D8:T8)/SUM(D4:T9)</f>
        <v>0.14599528471513246</v>
      </c>
      <c r="CP31" s="30">
        <f>SUM(E8:U8)/SUM(E4:U9)</f>
        <v>0.14599528471513246</v>
      </c>
      <c r="CQ31" s="30"/>
      <c r="CR31" s="30"/>
      <c r="CS31" s="30"/>
      <c r="CT31" s="30"/>
      <c r="CU31" s="30"/>
      <c r="CV31" s="30"/>
      <c r="CW31" s="30"/>
      <c r="CX31" s="30"/>
      <c r="CY31" s="30"/>
      <c r="CZ31" s="30"/>
      <c r="DA31" s="30"/>
      <c r="DB31" s="30"/>
      <c r="DC31" s="30"/>
      <c r="DD31" s="30"/>
      <c r="DE31" s="30"/>
      <c r="DF31" s="30"/>
      <c r="DH31" s="29">
        <v>17</v>
      </c>
      <c r="DI31" s="30">
        <f>SUM(B9:R9)/SUM(B4:R9)</f>
        <v>0.48487562672928541</v>
      </c>
      <c r="DJ31" s="30">
        <f>SUM(C9:S9)/SUM(C4:S9)</f>
        <v>0.5436981139283088</v>
      </c>
      <c r="DK31" s="30">
        <f>SUM(D9:T9)/SUM(D4:T9)</f>
        <v>0.60252060112733219</v>
      </c>
      <c r="DL31" s="30">
        <f>SUM(E9:U9)/SUM(E4:U9)</f>
        <v>0.66134308832635558</v>
      </c>
      <c r="DM31" s="30"/>
      <c r="DN31" s="30"/>
      <c r="DO31" s="30"/>
      <c r="DP31" s="30"/>
      <c r="DQ31" s="30"/>
      <c r="DR31" s="30"/>
      <c r="DS31" s="30"/>
      <c r="DT31" s="30"/>
      <c r="DU31" s="30"/>
      <c r="DV31" s="30"/>
      <c r="DW31" s="30"/>
      <c r="DX31" s="30"/>
      <c r="DY31" s="30"/>
      <c r="DZ31" s="30"/>
      <c r="EA31" s="30"/>
      <c r="EB31" s="30"/>
    </row>
    <row r="32" spans="1:132" x14ac:dyDescent="0.3">
      <c r="A32" s="29">
        <v>18</v>
      </c>
      <c r="B32" s="30">
        <f>SUM($B4:S4)/SUM($B4:S9)</f>
        <v>4.9452034442246551E-2</v>
      </c>
      <c r="C32" s="30">
        <f>SUM(C4:T4)/SUM(C4:T9)</f>
        <v>0</v>
      </c>
      <c r="D32" s="30">
        <f>SUM(D4:U4)/SUM(D4:U9)</f>
        <v>0</v>
      </c>
      <c r="E32" s="30"/>
      <c r="F32" s="30"/>
      <c r="G32" s="30"/>
      <c r="H32" s="30"/>
      <c r="I32" s="30"/>
      <c r="J32" s="30"/>
      <c r="K32" s="30"/>
      <c r="L32" s="30"/>
      <c r="M32" s="30"/>
      <c r="N32" s="30"/>
      <c r="T32" s="58" t="s">
        <v>27</v>
      </c>
      <c r="U32" s="75">
        <f>1.96*SQRT((LSBla3rd*(1-LSBla3rd))/VLOOKUP(LSIT,V15:W34,2))</f>
        <v>3.759634647401805E-2</v>
      </c>
      <c r="V32" s="66">
        <v>18</v>
      </c>
      <c r="W32" s="69">
        <f t="shared" ref="W32:W34" si="92">W$30</f>
        <v>4523</v>
      </c>
      <c r="X32" s="29">
        <v>18</v>
      </c>
      <c r="Y32" s="30">
        <f>SUM(B5:S5)/SUM(B4:S9)</f>
        <v>6.0658407178195123E-2</v>
      </c>
      <c r="Z32" s="30">
        <f>SUM(C5:T5)/SUM(C4:T9)</f>
        <v>5.4555815693832783E-2</v>
      </c>
      <c r="AA32" s="30">
        <f t="shared" ref="AA32" si="93">SUM(D5:U5)/SUM(D4:U9)</f>
        <v>1.8796677945093234E-3</v>
      </c>
      <c r="AB32" s="30"/>
      <c r="AC32" s="30"/>
      <c r="AD32" s="30"/>
      <c r="AE32" s="30"/>
      <c r="AF32" s="30"/>
      <c r="AG32" s="30"/>
      <c r="AH32" s="30"/>
      <c r="AI32" s="30"/>
      <c r="AJ32" s="30"/>
      <c r="AK32" s="30"/>
      <c r="AL32" s="30"/>
      <c r="AM32" s="30"/>
      <c r="AN32" s="30"/>
      <c r="AO32" s="30"/>
      <c r="AP32" s="1"/>
      <c r="AQ32" s="1"/>
      <c r="AR32" s="1"/>
      <c r="AT32" s="29">
        <v>18</v>
      </c>
      <c r="AU32" s="30">
        <f>SUM(B6:S6)/SUM(B4:S9)</f>
        <v>5.6360668132029848E-2</v>
      </c>
      <c r="AV32" s="30">
        <f>SUM(C6:T6)/SUM(C4:T9)</f>
        <v>5.6360668132029848E-2</v>
      </c>
      <c r="AW32" s="30">
        <f>SUM(D6:U6)/SUM(D4:U9)</f>
        <v>5.348219010474442E-2</v>
      </c>
      <c r="AX32" s="30"/>
      <c r="AY32" s="30"/>
      <c r="AZ32" s="30"/>
      <c r="BA32" s="30"/>
      <c r="BB32" s="30"/>
      <c r="BC32" s="30"/>
      <c r="BD32" s="30"/>
      <c r="BE32" s="30"/>
      <c r="BF32" s="30"/>
      <c r="BG32" s="30"/>
      <c r="BH32" s="30"/>
      <c r="BI32" s="30"/>
      <c r="BJ32" s="30"/>
      <c r="BK32" s="30"/>
      <c r="BL32" s="30"/>
      <c r="BM32" s="30"/>
      <c r="BN32" s="30"/>
      <c r="BP32" s="29">
        <v>18</v>
      </c>
      <c r="BQ32" s="30">
        <f>SUM(B7:S7)/SUM(B4:S9)</f>
        <v>0.18215115036977525</v>
      </c>
      <c r="BR32" s="30">
        <f>SUM(C7:T7)/SUM(C4:T9)</f>
        <v>0.18215115036977525</v>
      </c>
      <c r="BS32" s="30">
        <f>SUM(D7:U7)/SUM(D4:U9)</f>
        <v>0.18215115036977525</v>
      </c>
      <c r="BT32" s="30"/>
      <c r="BU32" s="30"/>
      <c r="BV32" s="30"/>
      <c r="BW32" s="30"/>
      <c r="BX32" s="30"/>
      <c r="BY32" s="30"/>
      <c r="BZ32" s="30"/>
      <c r="CA32" s="30"/>
      <c r="CB32" s="30"/>
      <c r="CC32" s="30"/>
      <c r="CD32" s="30"/>
      <c r="CE32" s="30"/>
      <c r="CF32" s="30"/>
      <c r="CG32" s="30"/>
      <c r="CH32" s="30"/>
      <c r="CI32" s="30"/>
      <c r="CJ32" s="30"/>
      <c r="CL32" s="29">
        <v>18</v>
      </c>
      <c r="CM32" s="30">
        <f>SUM(B8:S8)/SUM(B4:S9)</f>
        <v>0.13788457128573453</v>
      </c>
      <c r="CN32" s="30">
        <f>SUM(C8:T8)/SUM(C4:T9)</f>
        <v>0.13788457128573453</v>
      </c>
      <c r="CO32" s="30">
        <f>SUM(D8:U8)/SUM(D4:U9)</f>
        <v>0.13788457128573453</v>
      </c>
      <c r="CP32" s="30"/>
      <c r="CQ32" s="30"/>
      <c r="CR32" s="30"/>
      <c r="CS32" s="30"/>
      <c r="CT32" s="30"/>
      <c r="CU32" s="30"/>
      <c r="CV32" s="30"/>
      <c r="CW32" s="30"/>
      <c r="CX32" s="30"/>
      <c r="CY32" s="30"/>
      <c r="CZ32" s="30"/>
      <c r="DA32" s="30"/>
      <c r="DB32" s="30"/>
      <c r="DC32" s="30"/>
      <c r="DD32" s="30"/>
      <c r="DE32" s="30"/>
      <c r="DF32" s="30"/>
      <c r="DH32" s="29">
        <v>18</v>
      </c>
      <c r="DI32" s="30">
        <f>SUM(B9:S9)/SUM(B4:S9)</f>
        <v>0.51349316859201888</v>
      </c>
      <c r="DJ32" s="30">
        <f>SUM(C9:T9)/SUM(C4:T9)</f>
        <v>0.56904779451862775</v>
      </c>
      <c r="DK32" s="30">
        <f>SUM(D9:U9)/SUM(D4:U9)</f>
        <v>0.62460242044523662</v>
      </c>
      <c r="DL32" s="30"/>
      <c r="DM32" s="30"/>
      <c r="DN32" s="30"/>
      <c r="DO32" s="30"/>
      <c r="DP32" s="30"/>
      <c r="DQ32" s="30"/>
      <c r="DR32" s="30"/>
      <c r="DS32" s="30"/>
      <c r="DT32" s="30"/>
      <c r="DU32" s="30"/>
      <c r="DV32" s="30"/>
      <c r="DW32" s="30"/>
      <c r="DX32" s="30"/>
      <c r="DY32" s="30"/>
      <c r="DZ32" s="30"/>
      <c r="EA32" s="30"/>
      <c r="EB32" s="30"/>
    </row>
    <row r="33" spans="1:132" x14ac:dyDescent="0.3">
      <c r="A33" s="29">
        <v>19</v>
      </c>
      <c r="B33" s="30">
        <f>SUM($B4:T4)/SUM($B4:T9)</f>
        <v>4.6849337047654489E-2</v>
      </c>
      <c r="C33" s="30">
        <f>SUM(C4:U4)/SUM(C4:U9)</f>
        <v>0</v>
      </c>
      <c r="D33" s="30"/>
      <c r="E33" s="30"/>
      <c r="F33" s="30"/>
      <c r="G33" s="30"/>
      <c r="H33" s="30"/>
      <c r="I33" s="30"/>
      <c r="J33" s="30"/>
      <c r="K33" s="30"/>
      <c r="L33" s="30"/>
      <c r="M33" s="30"/>
      <c r="N33" s="30"/>
      <c r="T33" s="58" t="s">
        <v>12</v>
      </c>
      <c r="U33" s="75">
        <f>1.96*SQRT((LSBlaPupae*(1-LSBlaPupae))/VLOOKUP(LSIT,V15:W34,2))</f>
        <v>0</v>
      </c>
      <c r="V33" s="66">
        <v>19</v>
      </c>
      <c r="W33" s="69">
        <f t="shared" si="92"/>
        <v>4523</v>
      </c>
      <c r="X33" s="29">
        <v>19</v>
      </c>
      <c r="Y33" s="30">
        <f>SUM(B5:T5)/SUM(B4:T9)</f>
        <v>5.7465910042264937E-2</v>
      </c>
      <c r="Z33" s="30">
        <f>SUM(C5:U5)/SUM(C4:U9)</f>
        <v>5.1684502491703324E-2</v>
      </c>
      <c r="AA33" s="30"/>
      <c r="AB33" s="30"/>
      <c r="AC33" s="30"/>
      <c r="AD33" s="30"/>
      <c r="AE33" s="30"/>
      <c r="AF33" s="30"/>
      <c r="AG33" s="30"/>
      <c r="AH33" s="30"/>
      <c r="AI33" s="30"/>
      <c r="AJ33" s="30"/>
      <c r="AK33" s="30"/>
      <c r="AL33" s="1"/>
      <c r="AM33" s="1"/>
      <c r="AN33" s="1"/>
      <c r="AO33" s="1"/>
      <c r="AP33" s="1"/>
      <c r="AQ33" s="1"/>
      <c r="AR33" s="1"/>
      <c r="AT33" s="29">
        <v>19</v>
      </c>
      <c r="AU33" s="30">
        <f>SUM(B6:T6)/SUM(B4:T9)</f>
        <v>5.3394364202188169E-2</v>
      </c>
      <c r="AV33" s="30">
        <f>SUM(C6:U6)/SUM(C4:U9)</f>
        <v>5.3394364202188169E-2</v>
      </c>
      <c r="AW33" s="30"/>
      <c r="AX33" s="30"/>
      <c r="AY33" s="30"/>
      <c r="AZ33" s="30"/>
      <c r="BA33" s="30"/>
      <c r="BB33" s="30"/>
      <c r="BC33" s="30"/>
      <c r="BD33" s="30"/>
      <c r="BE33" s="30"/>
      <c r="BF33" s="30"/>
      <c r="BG33" s="30"/>
      <c r="BH33" s="30"/>
      <c r="BI33" s="30"/>
      <c r="BJ33" s="30"/>
      <c r="BK33" s="30"/>
      <c r="BL33" s="30"/>
      <c r="BM33" s="30"/>
      <c r="BN33" s="30"/>
      <c r="BP33" s="29">
        <v>19</v>
      </c>
      <c r="BQ33" s="30">
        <f>SUM(B7:T7)/SUM(B4:T9)</f>
        <v>0.17256439969639234</v>
      </c>
      <c r="BR33" s="30">
        <f t="shared" ref="BR33" si="94">SUM(C7:U7)/SUM(C4:U9)</f>
        <v>0.17256439969639234</v>
      </c>
      <c r="BS33" s="30"/>
      <c r="BT33" s="30"/>
      <c r="BU33" s="30"/>
      <c r="BV33" s="30"/>
      <c r="BW33" s="30"/>
      <c r="BX33" s="30"/>
      <c r="BY33" s="30"/>
      <c r="BZ33" s="30"/>
      <c r="CA33" s="30"/>
      <c r="CB33" s="30"/>
      <c r="CC33" s="30"/>
      <c r="CD33" s="30"/>
      <c r="CE33" s="30"/>
      <c r="CF33" s="30"/>
      <c r="CG33" s="30"/>
      <c r="CH33" s="30"/>
      <c r="CI33" s="30"/>
      <c r="CJ33" s="30"/>
      <c r="CL33" s="29">
        <v>19</v>
      </c>
      <c r="CM33" s="30">
        <f>SUM(B8:T8)/SUM(B4:T9)</f>
        <v>0.13062760363036049</v>
      </c>
      <c r="CN33" s="30">
        <f t="shared" ref="CN33" si="95">SUM(C8:U8)/SUM(C4:U9)</f>
        <v>0.13062760363036049</v>
      </c>
      <c r="CO33" s="30"/>
      <c r="CP33" s="30"/>
      <c r="CQ33" s="30"/>
      <c r="CR33" s="30"/>
      <c r="CS33" s="30"/>
      <c r="CT33" s="30"/>
      <c r="CU33" s="30"/>
      <c r="CV33" s="30"/>
      <c r="CW33" s="30"/>
      <c r="CX33" s="30"/>
      <c r="CY33" s="30"/>
      <c r="CZ33" s="30"/>
      <c r="DA33" s="30"/>
      <c r="DB33" s="30"/>
      <c r="DC33" s="30"/>
      <c r="DD33" s="30"/>
      <c r="DE33" s="30"/>
      <c r="DF33" s="30"/>
      <c r="DH33" s="29">
        <v>19</v>
      </c>
      <c r="DI33" s="30">
        <f>SUM(B9:T9)/SUM(B4:T9)</f>
        <v>0.53909838538113963</v>
      </c>
      <c r="DJ33" s="30">
        <f t="shared" ref="DJ33" si="96">SUM(C9:U9)/SUM(C4:U9)</f>
        <v>0.59172912997935578</v>
      </c>
      <c r="DK33" s="30"/>
      <c r="DL33" s="30"/>
      <c r="DM33" s="30"/>
      <c r="DN33" s="30"/>
      <c r="DO33" s="30"/>
      <c r="DP33" s="30"/>
      <c r="DQ33" s="30"/>
      <c r="DR33" s="30"/>
      <c r="DS33" s="30"/>
      <c r="DT33" s="30"/>
      <c r="DU33" s="30"/>
      <c r="DV33" s="30"/>
      <c r="DW33" s="30"/>
      <c r="DX33" s="30"/>
      <c r="DY33" s="30"/>
      <c r="DZ33" s="30"/>
      <c r="EA33" s="30"/>
      <c r="EB33" s="30"/>
    </row>
    <row r="34" spans="1:132" x14ac:dyDescent="0.3">
      <c r="A34" s="29">
        <v>20</v>
      </c>
      <c r="B34" s="30">
        <f>SUM($B4:U4)/SUM($B4:U9)</f>
        <v>4.4506905472855678E-2</v>
      </c>
      <c r="C34" s="30"/>
      <c r="T34" s="59" t="s">
        <v>30</v>
      </c>
      <c r="U34" s="76">
        <f>1.96*SQRT((LSBlaAdults*(1-LSBlaAdults))/VLOOKUP(LSIT,V15:W34,2))</f>
        <v>0</v>
      </c>
      <c r="V34" s="67">
        <v>20</v>
      </c>
      <c r="W34" s="70">
        <f t="shared" si="92"/>
        <v>4523</v>
      </c>
      <c r="X34" s="29">
        <v>20</v>
      </c>
      <c r="Y34" s="30">
        <f>SUM(B5:U5)/SUM(B4:U9)</f>
        <v>5.459265781202257E-2</v>
      </c>
      <c r="Z34" s="30"/>
      <c r="AA34" s="1"/>
      <c r="AB34" s="1"/>
      <c r="AC34" s="1"/>
      <c r="AD34" s="1"/>
      <c r="AE34" s="1"/>
      <c r="AF34" s="1"/>
      <c r="AG34" s="1"/>
      <c r="AH34" s="1"/>
      <c r="AI34" s="1"/>
      <c r="AJ34" s="1"/>
      <c r="AK34" s="1"/>
      <c r="AL34" s="1"/>
      <c r="AM34" s="1"/>
      <c r="AN34" s="1"/>
      <c r="AO34" s="1"/>
      <c r="AP34" s="1"/>
      <c r="AQ34" s="1"/>
      <c r="AR34" s="1"/>
      <c r="AT34" s="29">
        <v>20</v>
      </c>
      <c r="AU34" s="30">
        <f>SUM(B6:U6)/SUM(B4:U9)</f>
        <v>5.0724686198072744E-2</v>
      </c>
      <c r="AV34" s="30"/>
      <c r="AW34" s="30"/>
      <c r="AX34" s="30"/>
      <c r="AY34" s="30"/>
      <c r="AZ34" s="30"/>
      <c r="BA34" s="30"/>
      <c r="BB34" s="30"/>
      <c r="BC34" s="30"/>
      <c r="BD34" s="30"/>
      <c r="BE34" s="30"/>
      <c r="BF34" s="30"/>
      <c r="BG34" s="30"/>
      <c r="BH34" s="30"/>
      <c r="BI34" s="30"/>
      <c r="BJ34" s="30"/>
      <c r="BK34" s="30"/>
      <c r="BL34" s="30"/>
      <c r="BM34" s="30"/>
      <c r="BN34" s="30"/>
      <c r="BP34" s="29">
        <v>20</v>
      </c>
      <c r="BQ34" s="30">
        <f>SUM(B7:U7)/SUM(B4:U9)</f>
        <v>0.16393630965268766</v>
      </c>
      <c r="BR34" s="30"/>
      <c r="BS34" s="1"/>
      <c r="BT34" s="1"/>
      <c r="BU34" s="1"/>
      <c r="BV34" s="1"/>
      <c r="BW34" s="1"/>
      <c r="BX34" s="1"/>
      <c r="BY34" s="1"/>
      <c r="BZ34" s="1"/>
      <c r="CA34" s="1"/>
      <c r="CB34" s="1"/>
      <c r="CC34" s="1"/>
      <c r="CD34" s="1"/>
      <c r="CE34" s="1"/>
      <c r="CF34" s="1"/>
      <c r="CG34" s="1"/>
      <c r="CH34" s="1"/>
      <c r="CI34" s="1"/>
      <c r="CJ34" s="1"/>
      <c r="CL34" s="29">
        <v>20</v>
      </c>
      <c r="CM34" s="30">
        <f>SUM(B8:U8)/SUM(B4:U9)</f>
        <v>0.12409632181152035</v>
      </c>
      <c r="CN34" s="30"/>
      <c r="CO34" s="1"/>
      <c r="CP34" s="1"/>
      <c r="CQ34" s="1"/>
      <c r="CR34" s="1"/>
      <c r="CS34" s="1"/>
      <c r="CT34" s="1"/>
      <c r="CU34" s="1"/>
      <c r="CV34" s="1"/>
      <c r="CW34" s="1"/>
      <c r="CX34" s="1"/>
      <c r="CY34" s="1"/>
      <c r="CZ34" s="1"/>
      <c r="DA34" s="1"/>
      <c r="DB34" s="1"/>
      <c r="DC34" s="1"/>
      <c r="DD34" s="1"/>
      <c r="DE34" s="1"/>
      <c r="DF34" s="1"/>
      <c r="DH34" s="29">
        <v>20</v>
      </c>
      <c r="DI34" s="30">
        <f>SUM(B9:U9)/SUM(B4:U9)</f>
        <v>0.56214311905284109</v>
      </c>
      <c r="DJ34" s="30"/>
      <c r="DK34" s="1"/>
      <c r="DL34" s="1"/>
      <c r="DM34" s="1"/>
      <c r="DN34" s="1"/>
      <c r="DO34" s="1"/>
      <c r="DP34" s="1"/>
      <c r="DQ34" s="1"/>
      <c r="DR34" s="1"/>
      <c r="DS34" s="1"/>
      <c r="DT34" s="1"/>
      <c r="DU34" s="1"/>
      <c r="DV34" s="1"/>
      <c r="DW34" s="1"/>
      <c r="DX34" s="1"/>
      <c r="DY34" s="1"/>
      <c r="DZ34" s="1"/>
      <c r="EA34" s="1"/>
      <c r="EB34" s="1"/>
    </row>
    <row r="35" spans="1:132" x14ac:dyDescent="0.3">
      <c r="DH35" s="29"/>
      <c r="DI35" s="30"/>
      <c r="DJ35" s="30"/>
      <c r="DK35" s="1"/>
      <c r="DL35" s="1"/>
      <c r="DM35" s="1"/>
      <c r="DN35" s="1"/>
      <c r="DO35" s="1"/>
      <c r="DP35" s="1"/>
      <c r="DQ35" s="1"/>
      <c r="DR35" s="1"/>
      <c r="DS35" s="1"/>
      <c r="DT35" s="1"/>
      <c r="DU35" s="1"/>
      <c r="DV35" s="1"/>
      <c r="DW35" s="1"/>
      <c r="DX35" s="1"/>
      <c r="DY35" s="1"/>
      <c r="DZ35" s="1"/>
      <c r="EA35" s="1"/>
      <c r="EB35" s="1"/>
    </row>
    <row r="37" spans="1:132" x14ac:dyDescent="0.3">
      <c r="A37" s="11" t="s">
        <v>2</v>
      </c>
      <c r="B37" s="1"/>
      <c r="C37" s="1"/>
      <c r="D37" s="1"/>
      <c r="E37" s="1"/>
      <c r="F37" s="1"/>
      <c r="G37" s="1"/>
      <c r="H37" s="1"/>
      <c r="I37" s="1"/>
      <c r="J37" s="1"/>
      <c r="K37" s="1"/>
      <c r="L37" s="1"/>
      <c r="M37" s="1"/>
      <c r="N37" s="1"/>
      <c r="O37" s="1"/>
      <c r="P37" s="1"/>
      <c r="Q37" s="1"/>
      <c r="R37" s="1"/>
      <c r="S37" s="1"/>
      <c r="T37" s="1"/>
      <c r="U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row>
    <row r="38" spans="1:132" ht="43.2" x14ac:dyDescent="0.3">
      <c r="A38" s="35" t="s">
        <v>33</v>
      </c>
      <c r="B38" s="4">
        <v>1</v>
      </c>
      <c r="C38" s="4">
        <v>2</v>
      </c>
      <c r="D38" s="4">
        <v>3</v>
      </c>
      <c r="E38" s="4">
        <v>4</v>
      </c>
      <c r="F38" s="4">
        <v>5</v>
      </c>
      <c r="G38" s="4">
        <v>6</v>
      </c>
      <c r="H38" s="4">
        <v>7</v>
      </c>
      <c r="I38" s="4">
        <v>8</v>
      </c>
      <c r="J38" s="4">
        <v>9</v>
      </c>
      <c r="K38" s="4">
        <v>10</v>
      </c>
      <c r="L38" s="28">
        <v>11</v>
      </c>
      <c r="M38" s="28">
        <v>12</v>
      </c>
      <c r="N38" s="28">
        <v>13</v>
      </c>
      <c r="O38" s="28">
        <v>14</v>
      </c>
      <c r="P38" s="28">
        <v>15</v>
      </c>
      <c r="Q38" s="28">
        <v>16</v>
      </c>
      <c r="R38" s="28">
        <v>17</v>
      </c>
      <c r="S38" s="28">
        <v>18</v>
      </c>
      <c r="T38" s="28">
        <v>19</v>
      </c>
      <c r="U38" s="28">
        <v>20</v>
      </c>
      <c r="V38" s="60"/>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row>
    <row r="39" spans="1:132" x14ac:dyDescent="0.3">
      <c r="A39" s="19" t="s">
        <v>8</v>
      </c>
      <c r="B39" s="36">
        <f>SUM('Raw Data'!B53:B56)/'Raw Data'!B73</f>
        <v>0.92142857142857137</v>
      </c>
      <c r="C39" s="36">
        <f>SUM('Raw Data'!C53:C56)/'Raw Data'!C73</f>
        <v>5.9829059829059832E-2</v>
      </c>
      <c r="D39" s="36">
        <f>SUM('Raw Data'!D53:D56)/'Raw Data'!D73</f>
        <v>0</v>
      </c>
      <c r="E39" s="36">
        <f>SUM('Raw Data'!E53:E56)/'Raw Data'!E73</f>
        <v>0</v>
      </c>
      <c r="F39" s="36">
        <f>SUM('Raw Data'!F53:F56)/'Raw Data'!F73</f>
        <v>0</v>
      </c>
      <c r="G39" s="36">
        <f>SUM('Raw Data'!G53:G56)/'Raw Data'!G73</f>
        <v>0</v>
      </c>
      <c r="H39" s="36">
        <f>SUM('Raw Data'!H53:H56)/'Raw Data'!H73</f>
        <v>0</v>
      </c>
      <c r="I39" s="36">
        <f>SUM('Raw Data'!I53:I56)/'Raw Data'!I73</f>
        <v>0</v>
      </c>
      <c r="J39" s="36">
        <f>SUM('Raw Data'!J53:J56)/'Raw Data'!J73</f>
        <v>0</v>
      </c>
      <c r="K39" s="36">
        <f>SUM('Raw Data'!K53:K56)/'Raw Data'!K73</f>
        <v>0</v>
      </c>
      <c r="L39" s="36">
        <v>0</v>
      </c>
      <c r="M39" s="36">
        <v>0</v>
      </c>
      <c r="N39" s="36">
        <v>0</v>
      </c>
      <c r="O39" s="36">
        <v>0</v>
      </c>
      <c r="P39" s="36">
        <v>0</v>
      </c>
      <c r="Q39" s="36">
        <v>0</v>
      </c>
      <c r="R39" s="36">
        <v>0</v>
      </c>
      <c r="S39" s="36">
        <v>0</v>
      </c>
      <c r="T39" s="36">
        <v>0</v>
      </c>
      <c r="U39" s="36">
        <v>0</v>
      </c>
      <c r="V39" s="36"/>
      <c r="W39" s="1"/>
      <c r="X39" s="19" t="s">
        <v>8</v>
      </c>
      <c r="Y39" s="30">
        <f>HLOOKUP(LSHT,A49:U69,(LSIT+1))</f>
        <v>0</v>
      </c>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row>
    <row r="40" spans="1:132" x14ac:dyDescent="0.3">
      <c r="A40" s="19" t="s">
        <v>25</v>
      </c>
      <c r="B40" s="36">
        <f>SUM('Raw Data'!B57:B60)/'Raw Data'!B73</f>
        <v>7.857142857142857E-2</v>
      </c>
      <c r="C40" s="36">
        <f>SUM('Raw Data'!C57:C60)/'Raw Data'!C73</f>
        <v>0.82905982905982911</v>
      </c>
      <c r="D40" s="36">
        <f>SUM('Raw Data'!D57:D60)/'Raw Data'!D73</f>
        <v>0.15068493150684931</v>
      </c>
      <c r="E40" s="36">
        <f>SUM('Raw Data'!E57:E60)/'Raw Data'!E73</f>
        <v>4.4642857142857144E-2</v>
      </c>
      <c r="F40" s="36">
        <f>SUM('Raw Data'!F57:F60)/'Raw Data'!F73</f>
        <v>0.15</v>
      </c>
      <c r="G40" s="36">
        <f>SUM('Raw Data'!G57:G60)/'Raw Data'!G73</f>
        <v>2.247191011235955E-2</v>
      </c>
      <c r="H40" s="36">
        <f>SUM('Raw Data'!H57:H60)/'Raw Data'!H73</f>
        <v>0</v>
      </c>
      <c r="I40" s="36">
        <f>SUM('Raw Data'!I57:I60)/'Raw Data'!I73</f>
        <v>0</v>
      </c>
      <c r="J40" s="36">
        <f>SUM('Raw Data'!J57:J60)/'Raw Data'!J73</f>
        <v>0</v>
      </c>
      <c r="K40" s="36">
        <f>SUM('Raw Data'!K57:K60)/'Raw Data'!K73</f>
        <v>0</v>
      </c>
      <c r="L40" s="36">
        <v>0</v>
      </c>
      <c r="M40" s="36">
        <v>0</v>
      </c>
      <c r="N40" s="36">
        <v>0</v>
      </c>
      <c r="O40" s="36">
        <v>0</v>
      </c>
      <c r="P40" s="36">
        <v>0</v>
      </c>
      <c r="Q40" s="36">
        <v>0</v>
      </c>
      <c r="R40" s="36">
        <v>0</v>
      </c>
      <c r="S40" s="36">
        <v>0</v>
      </c>
      <c r="T40" s="36">
        <v>0</v>
      </c>
      <c r="U40" s="36">
        <v>0</v>
      </c>
      <c r="V40" s="36"/>
      <c r="W40" s="1"/>
      <c r="X40" s="19" t="s">
        <v>25</v>
      </c>
      <c r="Y40" s="30">
        <f>HLOOKUP(LSHT,X49:AR69,(LSIT+1))</f>
        <v>0.15068493150684931</v>
      </c>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row>
    <row r="41" spans="1:132" x14ac:dyDescent="0.3">
      <c r="A41" s="19" t="s">
        <v>26</v>
      </c>
      <c r="B41" s="36">
        <f>SUM('Raw Data'!B61:B64)/'Raw Data'!B73</f>
        <v>0</v>
      </c>
      <c r="C41" s="36">
        <f>SUM('Raw Data'!C61:C64)/'Raw Data'!C73</f>
        <v>0.1111111111111111</v>
      </c>
      <c r="D41" s="36">
        <f>SUM('Raw Data'!D61:D64)/'Raw Data'!D73</f>
        <v>0.63013698630136983</v>
      </c>
      <c r="E41" s="36">
        <f>SUM('Raw Data'!E61:E64)/'Raw Data'!E73</f>
        <v>0.7767857142857143</v>
      </c>
      <c r="F41" s="36">
        <f>SUM('Raw Data'!F61:F64)/'Raw Data'!F73</f>
        <v>0.35</v>
      </c>
      <c r="G41" s="36">
        <f>SUM('Raw Data'!G61:G64)/'Raw Data'!G73</f>
        <v>0.3258426966292135</v>
      </c>
      <c r="H41" s="36">
        <f>SUM('Raw Data'!H61:H64)/'Raw Data'!H73</f>
        <v>6.5789473684210523E-2</v>
      </c>
      <c r="I41" s="36">
        <f>SUM('Raw Data'!I61:I64)/'Raw Data'!I73</f>
        <v>0</v>
      </c>
      <c r="J41" s="36">
        <f>SUM('Raw Data'!J61:J64)/'Raw Data'!J73</f>
        <v>0</v>
      </c>
      <c r="K41" s="36">
        <f>SUM('Raw Data'!K61:K64)/'Raw Data'!K73</f>
        <v>0</v>
      </c>
      <c r="L41" s="36">
        <v>0</v>
      </c>
      <c r="M41" s="36">
        <v>0</v>
      </c>
      <c r="N41" s="36">
        <v>0</v>
      </c>
      <c r="O41" s="36">
        <v>0</v>
      </c>
      <c r="P41" s="36">
        <v>0</v>
      </c>
      <c r="Q41" s="36">
        <v>0</v>
      </c>
      <c r="R41" s="36">
        <v>0</v>
      </c>
      <c r="S41" s="36">
        <v>0</v>
      </c>
      <c r="T41" s="36">
        <v>0</v>
      </c>
      <c r="U41" s="36">
        <v>0</v>
      </c>
      <c r="V41" s="36"/>
      <c r="W41" s="1"/>
      <c r="X41" s="19" t="s">
        <v>26</v>
      </c>
      <c r="Y41" s="30">
        <f>HLOOKUP(LSHT,AT49:BN69,(LSIT+1))</f>
        <v>0.63013698630136983</v>
      </c>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row>
    <row r="42" spans="1:132" x14ac:dyDescent="0.3">
      <c r="A42" s="19" t="s">
        <v>27</v>
      </c>
      <c r="B42" s="36">
        <f>SUM('Raw Data'!B65:B68)/'Raw Data'!B73</f>
        <v>0</v>
      </c>
      <c r="C42" s="36">
        <f>SUM('Raw Data'!C65:C68)/'Raw Data'!C73</f>
        <v>0</v>
      </c>
      <c r="D42" s="36">
        <f>SUM('Raw Data'!D65:D68)/'Raw Data'!D73</f>
        <v>0.21917808219178081</v>
      </c>
      <c r="E42" s="36">
        <f>SUM('Raw Data'!E65:E68)/'Raw Data'!E73</f>
        <v>0.17857142857142858</v>
      </c>
      <c r="F42" s="36">
        <f>SUM('Raw Data'!F65:F68)/'Raw Data'!F73</f>
        <v>0.5</v>
      </c>
      <c r="G42" s="36">
        <f>SUM('Raw Data'!G65:G68)/'Raw Data'!G73</f>
        <v>0.651685393258427</v>
      </c>
      <c r="H42" s="49">
        <f>SUM('Raw Data'!H65:H68)/'Raw Data'!H73</f>
        <v>0.73684210526315785</v>
      </c>
      <c r="I42" s="49">
        <f>SUM('Raw Data'!I65:I68)/'Raw Data'!I73</f>
        <v>0.84745762711864403</v>
      </c>
      <c r="J42" s="42">
        <v>5.8823529411800003E-2</v>
      </c>
      <c r="K42" s="36">
        <f>SUM('Raw Data'!K65:K68)/'Raw Data'!K73</f>
        <v>0</v>
      </c>
      <c r="L42" s="36">
        <v>0</v>
      </c>
      <c r="M42" s="36">
        <v>0</v>
      </c>
      <c r="N42" s="36">
        <v>0</v>
      </c>
      <c r="O42" s="36">
        <v>0</v>
      </c>
      <c r="P42" s="36">
        <v>0</v>
      </c>
      <c r="Q42" s="36">
        <v>0</v>
      </c>
      <c r="R42" s="36">
        <v>0</v>
      </c>
      <c r="S42" s="36">
        <v>0</v>
      </c>
      <c r="T42" s="36">
        <v>0</v>
      </c>
      <c r="U42" s="36">
        <v>0</v>
      </c>
      <c r="V42" s="36"/>
      <c r="W42" s="1"/>
      <c r="X42" s="19" t="s">
        <v>27</v>
      </c>
      <c r="Y42" s="30">
        <f>HLOOKUP(LSHT,BP49:CJ69,(LSIT+1))</f>
        <v>0.21917808219178081</v>
      </c>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row>
    <row r="43" spans="1:132" x14ac:dyDescent="0.3">
      <c r="A43" s="37" t="s">
        <v>12</v>
      </c>
      <c r="B43" s="36">
        <f>SUM('Raw Data'!B69:B72)/'Raw Data'!B73</f>
        <v>0</v>
      </c>
      <c r="C43" s="39">
        <f>SUM('Raw Data'!C69:C72)/'Raw Data'!C73</f>
        <v>0</v>
      </c>
      <c r="D43" s="39">
        <f>SUM('Raw Data'!D69:D72)/'Raw Data'!D73</f>
        <v>0</v>
      </c>
      <c r="E43" s="39">
        <f>SUM('Raw Data'!E69:E72)/'Raw Data'!E73</f>
        <v>0</v>
      </c>
      <c r="F43" s="39">
        <f>SUM('Raw Data'!F69:F72)/'Raw Data'!F73</f>
        <v>0</v>
      </c>
      <c r="G43" s="39">
        <f>SUM('Raw Data'!G69:G72)/'Raw Data'!G73</f>
        <v>0</v>
      </c>
      <c r="H43" s="50">
        <f>SUM('Raw Data'!H69:H72)/'Raw Data'!H73</f>
        <v>0.19736842105263158</v>
      </c>
      <c r="I43" s="50">
        <f>SUM('Raw Data'!I69:I72)/'Raw Data'!I73</f>
        <v>0.15254237288135594</v>
      </c>
      <c r="J43" s="43">
        <v>0.83529411764700001</v>
      </c>
      <c r="K43" s="39">
        <f>K46</f>
        <v>0.38267148014440433</v>
      </c>
      <c r="L43" s="39">
        <f t="shared" ref="L43:U43" si="97">L46</f>
        <v>0.18652226233453673</v>
      </c>
      <c r="M43" s="39">
        <f t="shared" si="97"/>
        <v>3.2490974729241895E-2</v>
      </c>
      <c r="N43" s="39">
        <f t="shared" si="97"/>
        <v>9.6269554753308784E-3</v>
      </c>
      <c r="O43" s="39">
        <f t="shared" si="97"/>
        <v>3.6101083032491488E-3</v>
      </c>
      <c r="P43" s="39">
        <f t="shared" si="97"/>
        <v>1.2033694344163459E-3</v>
      </c>
      <c r="Q43" s="39">
        <f t="shared" si="97"/>
        <v>0</v>
      </c>
      <c r="R43" s="39">
        <f t="shared" si="97"/>
        <v>0</v>
      </c>
      <c r="S43" s="39">
        <f t="shared" si="97"/>
        <v>0</v>
      </c>
      <c r="T43" s="39">
        <f t="shared" si="97"/>
        <v>0</v>
      </c>
      <c r="U43" s="39">
        <f t="shared" si="97"/>
        <v>0</v>
      </c>
      <c r="V43" s="61"/>
      <c r="W43" s="1"/>
      <c r="X43" s="37" t="s">
        <v>12</v>
      </c>
      <c r="Y43" s="30">
        <f>HLOOKUP(LSHT,CL49:DF69,(LSIT+1))</f>
        <v>0</v>
      </c>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row>
    <row r="44" spans="1:132" x14ac:dyDescent="0.3">
      <c r="A44" s="40" t="s">
        <v>30</v>
      </c>
      <c r="B44" s="45">
        <f>SUM('Raw Data'!B81)/'Raw Data'!$V81</f>
        <v>0</v>
      </c>
      <c r="C44" s="41">
        <f>SUM('Raw Data'!C81)/'Raw Data'!$V81</f>
        <v>0</v>
      </c>
      <c r="D44" s="41">
        <f>SUM('Raw Data'!D81)/'Raw Data'!$V81</f>
        <v>0</v>
      </c>
      <c r="E44" s="41">
        <f>SUM('Raw Data'!E81)/'Raw Data'!$V81</f>
        <v>0</v>
      </c>
      <c r="F44" s="41">
        <f>SUM('Raw Data'!F81)/'Raw Data'!$V81</f>
        <v>0</v>
      </c>
      <c r="G44" s="41">
        <f>SUM('Raw Data'!G81)/'Raw Data'!$V81</f>
        <v>0</v>
      </c>
      <c r="H44" s="41">
        <f>SUM('Raw Data'!H81)/'Raw Data'!$V81</f>
        <v>0</v>
      </c>
      <c r="I44" s="44">
        <f>SUM('Raw Data'!I81)/'Raw Data'!$V81</f>
        <v>7.2202166064981952E-3</v>
      </c>
      <c r="J44" s="44">
        <v>0.105882352941</v>
      </c>
      <c r="K44" s="41">
        <f>1-K43</f>
        <v>0.61732851985559567</v>
      </c>
      <c r="L44" s="41">
        <f t="shared" ref="L44:U44" si="98">1-L43</f>
        <v>0.81347773766546327</v>
      </c>
      <c r="M44" s="41">
        <f t="shared" si="98"/>
        <v>0.96750902527075811</v>
      </c>
      <c r="N44" s="41">
        <f t="shared" si="98"/>
        <v>0.99037304452466912</v>
      </c>
      <c r="O44" s="41">
        <f t="shared" si="98"/>
        <v>0.99638989169675085</v>
      </c>
      <c r="P44" s="41">
        <f t="shared" si="98"/>
        <v>0.99879663056558365</v>
      </c>
      <c r="Q44" s="41">
        <f t="shared" si="98"/>
        <v>1</v>
      </c>
      <c r="R44" s="41">
        <f t="shared" si="98"/>
        <v>1</v>
      </c>
      <c r="S44" s="41">
        <f t="shared" si="98"/>
        <v>1</v>
      </c>
      <c r="T44" s="41">
        <f t="shared" si="98"/>
        <v>1</v>
      </c>
      <c r="U44" s="41">
        <f t="shared" si="98"/>
        <v>1</v>
      </c>
      <c r="V44" s="62"/>
      <c r="W44" s="1"/>
      <c r="X44" s="40" t="s">
        <v>30</v>
      </c>
      <c r="Y44" s="30">
        <f>HLOOKUP(LSHT,DH49:EB69,(LSIT+1))</f>
        <v>0</v>
      </c>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row>
    <row r="45" spans="1:132" x14ac:dyDescent="0.3">
      <c r="A45" s="32" t="s">
        <v>31</v>
      </c>
      <c r="B45" s="33">
        <f>'Raw Data'!B81/'Raw Data'!$V81</f>
        <v>0</v>
      </c>
      <c r="C45" s="33">
        <f>SUM('Raw Data'!$B81:C81)/'Raw Data'!$V81</f>
        <v>0</v>
      </c>
      <c r="D45" s="33">
        <f>SUM('Raw Data'!$B81:D81)/'Raw Data'!$V81</f>
        <v>0</v>
      </c>
      <c r="E45" s="33">
        <f>SUM('Raw Data'!$B81:E81)/'Raw Data'!$V81</f>
        <v>0</v>
      </c>
      <c r="F45" s="33">
        <f>SUM('Raw Data'!$B81:F81)/'Raw Data'!$V81</f>
        <v>0</v>
      </c>
      <c r="G45" s="33">
        <f>SUM('Raw Data'!$B81:G81)/'Raw Data'!$V81</f>
        <v>0</v>
      </c>
      <c r="H45" s="33">
        <f>SUM('Raw Data'!$B81:H81)/'Raw Data'!$V81</f>
        <v>0</v>
      </c>
      <c r="I45" s="33">
        <f>SUM('Raw Data'!$B81:I81)/'Raw Data'!$V81</f>
        <v>7.2202166064981952E-3</v>
      </c>
      <c r="J45" s="33">
        <f>SUM('Raw Data'!$B81:J81)/'Raw Data'!$V81</f>
        <v>0.1299638989169675</v>
      </c>
      <c r="K45" s="33">
        <f>SUM('Raw Data'!$B81:K81)/'Raw Data'!$V81</f>
        <v>0.61732851985559567</v>
      </c>
      <c r="L45" s="33">
        <f>SUM('Raw Data'!$B81:L81)/'Raw Data'!$V81</f>
        <v>0.81347773766546327</v>
      </c>
      <c r="M45" s="33">
        <f>SUM('Raw Data'!$B81:M81)/'Raw Data'!$V81</f>
        <v>0.96750902527075811</v>
      </c>
      <c r="N45" s="33">
        <f>SUM('Raw Data'!$B81:N81)/'Raw Data'!$V81</f>
        <v>0.99037304452466912</v>
      </c>
      <c r="O45" s="33">
        <f>SUM('Raw Data'!$B81:O81)/'Raw Data'!$V81</f>
        <v>0.99638989169675085</v>
      </c>
      <c r="P45" s="33">
        <f>SUM('Raw Data'!$B81:P81)/'Raw Data'!$V81</f>
        <v>0.99879663056558365</v>
      </c>
      <c r="Q45" s="33">
        <f>SUM('Raw Data'!$B81:Q81)/'Raw Data'!$V81</f>
        <v>1</v>
      </c>
      <c r="R45" s="33">
        <f>SUM('Raw Data'!$B81:R81)/'Raw Data'!$V81</f>
        <v>1</v>
      </c>
      <c r="S45" s="33">
        <f>SUM('Raw Data'!$B81:S81)/'Raw Data'!$V81</f>
        <v>1</v>
      </c>
      <c r="T45" s="33">
        <f>SUM('Raw Data'!$B81:T81)/'Raw Data'!$V81</f>
        <v>1</v>
      </c>
      <c r="U45" s="33">
        <f>SUM('Raw Data'!$B81:U81)/'Raw Data'!$V81</f>
        <v>1</v>
      </c>
      <c r="V45" s="33"/>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row>
    <row r="46" spans="1:132" ht="28.8" x14ac:dyDescent="0.3">
      <c r="A46" s="34" t="s">
        <v>32</v>
      </c>
      <c r="B46" s="31">
        <f>1-B45</f>
        <v>1</v>
      </c>
      <c r="C46" s="31">
        <f t="shared" ref="C46" si="99">1-C45</f>
        <v>1</v>
      </c>
      <c r="D46" s="31">
        <f t="shared" ref="D46" si="100">1-D45</f>
        <v>1</v>
      </c>
      <c r="E46" s="31">
        <f t="shared" ref="E46" si="101">1-E45</f>
        <v>1</v>
      </c>
      <c r="F46" s="31">
        <f t="shared" ref="F46" si="102">1-F45</f>
        <v>1</v>
      </c>
      <c r="G46" s="31">
        <f t="shared" ref="G46" si="103">1-G45</f>
        <v>1</v>
      </c>
      <c r="H46" s="31">
        <f t="shared" ref="H46" si="104">1-H45</f>
        <v>1</v>
      </c>
      <c r="I46" s="31">
        <f t="shared" ref="I46" si="105">1-I45</f>
        <v>0.99277978339350181</v>
      </c>
      <c r="J46" s="31">
        <f t="shared" ref="J46" si="106">1-J45</f>
        <v>0.87003610108303253</v>
      </c>
      <c r="K46" s="31">
        <f t="shared" ref="K46" si="107">1-K45</f>
        <v>0.38267148014440433</v>
      </c>
      <c r="L46" s="31">
        <f t="shared" ref="L46" si="108">1-L45</f>
        <v>0.18652226233453673</v>
      </c>
      <c r="M46" s="31">
        <f t="shared" ref="M46" si="109">1-M45</f>
        <v>3.2490974729241895E-2</v>
      </c>
      <c r="N46" s="31">
        <f t="shared" ref="N46" si="110">1-N45</f>
        <v>9.6269554753308784E-3</v>
      </c>
      <c r="O46" s="31">
        <f t="shared" ref="O46" si="111">1-O45</f>
        <v>3.6101083032491488E-3</v>
      </c>
      <c r="P46" s="31">
        <f t="shared" ref="P46" si="112">1-P45</f>
        <v>1.2033694344163459E-3</v>
      </c>
      <c r="Q46" s="31">
        <f t="shared" ref="Q46" si="113">1-Q45</f>
        <v>0</v>
      </c>
      <c r="R46" s="31">
        <f t="shared" ref="R46" si="114">1-R45</f>
        <v>0</v>
      </c>
      <c r="S46" s="31">
        <f t="shared" ref="S46" si="115">1-S45</f>
        <v>0</v>
      </c>
      <c r="T46" s="31">
        <f t="shared" ref="T46" si="116">1-T45</f>
        <v>0</v>
      </c>
      <c r="U46" s="31">
        <f t="shared" ref="U46" si="117">1-U45</f>
        <v>0</v>
      </c>
      <c r="V46" s="30"/>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row>
    <row r="47" spans="1:132" x14ac:dyDescent="0.3">
      <c r="A47" s="13"/>
      <c r="B47" s="13"/>
      <c r="C47" s="13"/>
      <c r="D47" s="13"/>
      <c r="E47" s="13"/>
      <c r="F47" s="13"/>
      <c r="G47" s="13"/>
      <c r="H47" s="1"/>
      <c r="I47" s="1"/>
      <c r="J47" s="1"/>
      <c r="K47" s="1"/>
      <c r="L47" s="1"/>
      <c r="M47" s="1"/>
      <c r="N47" s="1"/>
      <c r="O47" s="1"/>
      <c r="P47" s="1"/>
      <c r="Q47" s="1"/>
      <c r="R47" s="1"/>
      <c r="S47" s="1"/>
      <c r="T47" s="1"/>
      <c r="U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row>
    <row r="48" spans="1:132" x14ac:dyDescent="0.3">
      <c r="A48" s="13" t="s">
        <v>46</v>
      </c>
      <c r="B48" s="13" t="s">
        <v>38</v>
      </c>
      <c r="C48" s="13"/>
      <c r="D48" s="13"/>
      <c r="E48" s="1"/>
      <c r="F48" s="1"/>
      <c r="G48" s="1"/>
      <c r="H48" s="1"/>
      <c r="I48" s="1"/>
      <c r="J48" s="1"/>
      <c r="K48" s="1"/>
      <c r="L48" s="1"/>
      <c r="M48" s="1"/>
      <c r="N48" s="1"/>
      <c r="O48" s="1"/>
      <c r="P48" s="1"/>
      <c r="Q48" s="1"/>
      <c r="R48" s="1"/>
      <c r="S48" s="1"/>
      <c r="T48" s="1"/>
      <c r="U48" s="1"/>
      <c r="W48" s="1"/>
      <c r="X48" s="13" t="s">
        <v>47</v>
      </c>
      <c r="Y48" s="13" t="s">
        <v>38</v>
      </c>
      <c r="Z48" s="13"/>
      <c r="AA48" s="13"/>
      <c r="AB48" s="1"/>
      <c r="AC48" s="1"/>
      <c r="AD48" s="1"/>
      <c r="AE48" s="1"/>
      <c r="AF48" s="1"/>
      <c r="AG48" s="1"/>
      <c r="AH48" s="1"/>
      <c r="AI48" s="1"/>
      <c r="AJ48" s="1"/>
      <c r="AK48" s="1"/>
      <c r="AL48" s="1"/>
      <c r="AM48" s="1"/>
      <c r="AN48" s="1"/>
      <c r="AO48" s="1"/>
      <c r="AP48" s="1"/>
      <c r="AQ48" s="1"/>
      <c r="AR48" s="1"/>
      <c r="AS48" s="1"/>
      <c r="AT48" s="13" t="s">
        <v>48</v>
      </c>
      <c r="AU48" s="13" t="s">
        <v>38</v>
      </c>
      <c r="AV48" s="13"/>
      <c r="AW48" s="13"/>
      <c r="AX48" s="1"/>
      <c r="AY48" s="1"/>
      <c r="AZ48" s="1"/>
      <c r="BA48" s="1"/>
      <c r="BB48" s="1"/>
      <c r="BC48" s="1"/>
      <c r="BD48" s="1"/>
      <c r="BE48" s="1"/>
      <c r="BF48" s="1"/>
      <c r="BG48" s="1"/>
      <c r="BH48" s="1"/>
      <c r="BI48" s="1"/>
      <c r="BJ48" s="1"/>
      <c r="BK48" s="1"/>
      <c r="BL48" s="1"/>
      <c r="BM48" s="1"/>
      <c r="BN48" s="1"/>
      <c r="BO48" s="1"/>
      <c r="BP48" s="13" t="s">
        <v>49</v>
      </c>
      <c r="BQ48" s="13" t="s">
        <v>38</v>
      </c>
      <c r="BR48" s="13"/>
      <c r="BS48" s="13"/>
      <c r="BT48" s="1"/>
      <c r="BU48" s="1"/>
      <c r="BV48" s="1"/>
      <c r="BW48" s="1"/>
      <c r="BX48" s="1"/>
      <c r="BY48" s="1"/>
      <c r="BZ48" s="1"/>
      <c r="CA48" s="1"/>
      <c r="CB48" s="1"/>
      <c r="CC48" s="1"/>
      <c r="CD48" s="1"/>
      <c r="CE48" s="1"/>
      <c r="CF48" s="1"/>
      <c r="CG48" s="1"/>
      <c r="CH48" s="1"/>
      <c r="CI48" s="1"/>
      <c r="CJ48" s="1"/>
      <c r="CK48" s="1"/>
      <c r="CL48" s="13" t="s">
        <v>50</v>
      </c>
      <c r="CM48" s="13" t="s">
        <v>38</v>
      </c>
      <c r="CN48" s="13"/>
      <c r="CO48" s="13"/>
      <c r="CP48" s="1"/>
      <c r="CQ48" s="1"/>
      <c r="CR48" s="1"/>
      <c r="CS48" s="1"/>
      <c r="CT48" s="1"/>
      <c r="CU48" s="1"/>
      <c r="CV48" s="1"/>
      <c r="CW48" s="1"/>
      <c r="CX48" s="1"/>
      <c r="CY48" s="1"/>
      <c r="CZ48" s="1"/>
      <c r="DA48" s="1"/>
      <c r="DB48" s="1"/>
      <c r="DC48" s="1"/>
      <c r="DD48" s="1"/>
      <c r="DE48" s="1"/>
      <c r="DF48" s="1"/>
      <c r="DG48" s="1"/>
      <c r="DH48" s="13" t="s">
        <v>51</v>
      </c>
      <c r="DI48" s="13" t="s">
        <v>38</v>
      </c>
      <c r="DJ48" s="13"/>
      <c r="DK48" s="13"/>
      <c r="DL48" s="1"/>
      <c r="DM48" s="1"/>
      <c r="DN48" s="1"/>
      <c r="DO48" s="1"/>
      <c r="DP48" s="1"/>
      <c r="DQ48" s="1"/>
      <c r="DR48" s="1"/>
      <c r="DS48" s="1"/>
      <c r="DT48" s="1"/>
      <c r="DU48" s="1"/>
      <c r="DV48" s="1"/>
      <c r="DW48" s="1"/>
      <c r="DX48" s="1"/>
      <c r="DY48" s="1"/>
      <c r="DZ48" s="1"/>
      <c r="EA48" s="1"/>
      <c r="EB48" s="1"/>
    </row>
    <row r="49" spans="1:132" x14ac:dyDescent="0.3">
      <c r="A49" s="13" t="s">
        <v>39</v>
      </c>
      <c r="B49" s="13">
        <v>0</v>
      </c>
      <c r="C49" s="13">
        <v>1</v>
      </c>
      <c r="D49" s="13">
        <v>2</v>
      </c>
      <c r="E49" s="29">
        <v>3</v>
      </c>
      <c r="F49" s="29">
        <v>4</v>
      </c>
      <c r="G49" s="29">
        <v>5</v>
      </c>
      <c r="H49" s="29">
        <v>6</v>
      </c>
      <c r="I49" s="29">
        <v>7</v>
      </c>
      <c r="J49" s="29">
        <v>8</v>
      </c>
      <c r="K49" s="29">
        <v>9</v>
      </c>
      <c r="L49" s="29">
        <v>10</v>
      </c>
      <c r="M49" s="29">
        <v>11</v>
      </c>
      <c r="N49" s="29">
        <v>12</v>
      </c>
      <c r="O49" s="29">
        <v>13</v>
      </c>
      <c r="P49" s="29">
        <v>14</v>
      </c>
      <c r="Q49" s="29">
        <v>15</v>
      </c>
      <c r="R49" s="29">
        <v>16</v>
      </c>
      <c r="S49" s="29">
        <v>17</v>
      </c>
      <c r="T49" s="29">
        <v>18</v>
      </c>
      <c r="U49" s="29">
        <v>19</v>
      </c>
      <c r="V49" s="68" t="s">
        <v>39</v>
      </c>
      <c r="W49" s="68" t="s">
        <v>76</v>
      </c>
      <c r="X49" s="13" t="s">
        <v>39</v>
      </c>
      <c r="Y49" s="13">
        <v>0</v>
      </c>
      <c r="Z49" s="13">
        <v>1</v>
      </c>
      <c r="AA49" s="13">
        <v>2</v>
      </c>
      <c r="AB49" s="29">
        <v>3</v>
      </c>
      <c r="AC49" s="29">
        <v>4</v>
      </c>
      <c r="AD49" s="29">
        <v>5</v>
      </c>
      <c r="AE49" s="29">
        <v>6</v>
      </c>
      <c r="AF49" s="29">
        <v>7</v>
      </c>
      <c r="AG49" s="29">
        <v>8</v>
      </c>
      <c r="AH49" s="29">
        <v>9</v>
      </c>
      <c r="AI49" s="29">
        <v>10</v>
      </c>
      <c r="AJ49" s="29">
        <v>11</v>
      </c>
      <c r="AK49" s="29">
        <v>12</v>
      </c>
      <c r="AL49" s="29">
        <v>13</v>
      </c>
      <c r="AM49" s="29">
        <v>14</v>
      </c>
      <c r="AN49" s="29">
        <v>15</v>
      </c>
      <c r="AO49" s="29">
        <v>16</v>
      </c>
      <c r="AP49" s="29">
        <v>17</v>
      </c>
      <c r="AQ49" s="29">
        <v>18</v>
      </c>
      <c r="AR49" s="29">
        <v>19</v>
      </c>
      <c r="AS49" s="1"/>
      <c r="AT49" s="13" t="s">
        <v>39</v>
      </c>
      <c r="AU49" s="13">
        <v>0</v>
      </c>
      <c r="AV49" s="13">
        <v>1</v>
      </c>
      <c r="AW49" s="13">
        <v>2</v>
      </c>
      <c r="AX49" s="29">
        <v>3</v>
      </c>
      <c r="AY49" s="29">
        <v>4</v>
      </c>
      <c r="AZ49" s="29">
        <v>5</v>
      </c>
      <c r="BA49" s="29">
        <v>6</v>
      </c>
      <c r="BB49" s="29">
        <v>7</v>
      </c>
      <c r="BC49" s="29">
        <v>8</v>
      </c>
      <c r="BD49" s="29">
        <v>9</v>
      </c>
      <c r="BE49" s="29">
        <v>10</v>
      </c>
      <c r="BF49" s="29">
        <v>11</v>
      </c>
      <c r="BG49" s="29">
        <v>12</v>
      </c>
      <c r="BH49" s="29">
        <v>13</v>
      </c>
      <c r="BI49" s="29">
        <v>14</v>
      </c>
      <c r="BJ49" s="29">
        <v>15</v>
      </c>
      <c r="BK49" s="29">
        <v>16</v>
      </c>
      <c r="BL49" s="29">
        <v>17</v>
      </c>
      <c r="BM49" s="29">
        <v>18</v>
      </c>
      <c r="BN49" s="29">
        <v>19</v>
      </c>
      <c r="BO49" s="1"/>
      <c r="BP49" s="13" t="s">
        <v>39</v>
      </c>
      <c r="BQ49" s="13">
        <v>0</v>
      </c>
      <c r="BR49" s="13">
        <v>1</v>
      </c>
      <c r="BS49" s="13">
        <v>2</v>
      </c>
      <c r="BT49" s="29">
        <v>3</v>
      </c>
      <c r="BU49" s="29">
        <v>4</v>
      </c>
      <c r="BV49" s="29">
        <v>5</v>
      </c>
      <c r="BW49" s="29">
        <v>6</v>
      </c>
      <c r="BX49" s="29">
        <v>7</v>
      </c>
      <c r="BY49" s="29">
        <v>8</v>
      </c>
      <c r="BZ49" s="29">
        <v>9</v>
      </c>
      <c r="CA49" s="29">
        <v>10</v>
      </c>
      <c r="CB49" s="29">
        <v>11</v>
      </c>
      <c r="CC49" s="29">
        <v>12</v>
      </c>
      <c r="CD49" s="29">
        <v>13</v>
      </c>
      <c r="CE49" s="29">
        <v>14</v>
      </c>
      <c r="CF49" s="29">
        <v>15</v>
      </c>
      <c r="CG49" s="29">
        <v>16</v>
      </c>
      <c r="CH49" s="29">
        <v>17</v>
      </c>
      <c r="CI49" s="29">
        <v>18</v>
      </c>
      <c r="CJ49" s="29">
        <v>19</v>
      </c>
      <c r="CK49" s="1"/>
      <c r="CL49" s="13" t="s">
        <v>39</v>
      </c>
      <c r="CM49" s="13">
        <v>0</v>
      </c>
      <c r="CN49" s="13">
        <v>1</v>
      </c>
      <c r="CO49" s="13">
        <v>2</v>
      </c>
      <c r="CP49" s="29">
        <v>3</v>
      </c>
      <c r="CQ49" s="29">
        <v>4</v>
      </c>
      <c r="CR49" s="29">
        <v>5</v>
      </c>
      <c r="CS49" s="29">
        <v>6</v>
      </c>
      <c r="CT49" s="29">
        <v>7</v>
      </c>
      <c r="CU49" s="29">
        <v>8</v>
      </c>
      <c r="CV49" s="29">
        <v>9</v>
      </c>
      <c r="CW49" s="29">
        <v>10</v>
      </c>
      <c r="CX49" s="29">
        <v>11</v>
      </c>
      <c r="CY49" s="29">
        <v>12</v>
      </c>
      <c r="CZ49" s="29">
        <v>13</v>
      </c>
      <c r="DA49" s="29">
        <v>14</v>
      </c>
      <c r="DB49" s="29">
        <v>15</v>
      </c>
      <c r="DC49" s="29">
        <v>16</v>
      </c>
      <c r="DD49" s="29">
        <v>17</v>
      </c>
      <c r="DE49" s="29">
        <v>18</v>
      </c>
      <c r="DF49" s="29">
        <v>19</v>
      </c>
      <c r="DG49" s="1"/>
      <c r="DH49" s="13" t="s">
        <v>39</v>
      </c>
      <c r="DI49" s="13">
        <v>0</v>
      </c>
      <c r="DJ49" s="13">
        <v>1</v>
      </c>
      <c r="DK49" s="13">
        <v>2</v>
      </c>
      <c r="DL49" s="29">
        <v>3</v>
      </c>
      <c r="DM49" s="29">
        <v>4</v>
      </c>
      <c r="DN49" s="29">
        <v>5</v>
      </c>
      <c r="DO49" s="29">
        <v>6</v>
      </c>
      <c r="DP49" s="29">
        <v>7</v>
      </c>
      <c r="DQ49" s="29">
        <v>8</v>
      </c>
      <c r="DR49" s="29">
        <v>9</v>
      </c>
      <c r="DS49" s="29">
        <v>10</v>
      </c>
      <c r="DT49" s="29">
        <v>11</v>
      </c>
      <c r="DU49" s="29">
        <v>12</v>
      </c>
      <c r="DV49" s="29">
        <v>13</v>
      </c>
      <c r="DW49" s="29">
        <v>14</v>
      </c>
      <c r="DX49" s="29">
        <v>15</v>
      </c>
      <c r="DY49" s="29">
        <v>16</v>
      </c>
      <c r="DZ49" s="29">
        <v>17</v>
      </c>
      <c r="EA49" s="29">
        <v>18</v>
      </c>
      <c r="EB49" s="29">
        <v>19</v>
      </c>
    </row>
    <row r="50" spans="1:132" x14ac:dyDescent="0.3">
      <c r="A50" s="13">
        <v>1</v>
      </c>
      <c r="B50" s="30">
        <f t="shared" ref="B50:U50" si="118">B39</f>
        <v>0.92142857142857137</v>
      </c>
      <c r="C50" s="30">
        <f t="shared" si="118"/>
        <v>5.9829059829059832E-2</v>
      </c>
      <c r="D50" s="30">
        <f t="shared" si="118"/>
        <v>0</v>
      </c>
      <c r="E50" s="30">
        <f t="shared" si="118"/>
        <v>0</v>
      </c>
      <c r="F50" s="30">
        <f t="shared" si="118"/>
        <v>0</v>
      </c>
      <c r="G50" s="30">
        <f t="shared" si="118"/>
        <v>0</v>
      </c>
      <c r="H50" s="30">
        <f t="shared" si="118"/>
        <v>0</v>
      </c>
      <c r="I50" s="30">
        <f t="shared" si="118"/>
        <v>0</v>
      </c>
      <c r="J50" s="30">
        <f t="shared" si="118"/>
        <v>0</v>
      </c>
      <c r="K50" s="30">
        <f t="shared" si="118"/>
        <v>0</v>
      </c>
      <c r="L50" s="30">
        <f t="shared" si="118"/>
        <v>0</v>
      </c>
      <c r="M50" s="30">
        <f t="shared" si="118"/>
        <v>0</v>
      </c>
      <c r="N50" s="30">
        <f t="shared" si="118"/>
        <v>0</v>
      </c>
      <c r="O50" s="30">
        <f t="shared" si="118"/>
        <v>0</v>
      </c>
      <c r="P50" s="30">
        <f t="shared" si="118"/>
        <v>0</v>
      </c>
      <c r="Q50" s="30">
        <f t="shared" si="118"/>
        <v>0</v>
      </c>
      <c r="R50" s="30">
        <f t="shared" si="118"/>
        <v>0</v>
      </c>
      <c r="S50" s="30">
        <f t="shared" si="118"/>
        <v>0</v>
      </c>
      <c r="T50" s="30">
        <f t="shared" si="118"/>
        <v>0</v>
      </c>
      <c r="U50" s="30">
        <f t="shared" si="118"/>
        <v>0</v>
      </c>
      <c r="V50" s="65">
        <v>1</v>
      </c>
      <c r="W50" s="69">
        <f>'Raw Data'!B73</f>
        <v>140</v>
      </c>
      <c r="X50" s="13">
        <v>1</v>
      </c>
      <c r="Y50" s="30">
        <f>B40</f>
        <v>7.857142857142857E-2</v>
      </c>
      <c r="Z50" s="30">
        <f>C40</f>
        <v>0.82905982905982911</v>
      </c>
      <c r="AA50" s="30">
        <f t="shared" ref="AA50" si="119">D40</f>
        <v>0.15068493150684931</v>
      </c>
      <c r="AB50" s="30">
        <f t="shared" ref="AB50" si="120">E40</f>
        <v>4.4642857142857144E-2</v>
      </c>
      <c r="AC50" s="30">
        <f t="shared" ref="AC50" si="121">F40</f>
        <v>0.15</v>
      </c>
      <c r="AD50" s="30">
        <f t="shared" ref="AD50" si="122">G40</f>
        <v>2.247191011235955E-2</v>
      </c>
      <c r="AE50" s="30">
        <f t="shared" ref="AE50" si="123">H40</f>
        <v>0</v>
      </c>
      <c r="AF50" s="30">
        <f t="shared" ref="AF50" si="124">I40</f>
        <v>0</v>
      </c>
      <c r="AG50" s="30">
        <f t="shared" ref="AG50" si="125">J40</f>
        <v>0</v>
      </c>
      <c r="AH50" s="30">
        <f t="shared" ref="AH50" si="126">K40</f>
        <v>0</v>
      </c>
      <c r="AI50" s="30">
        <f t="shared" ref="AI50" si="127">L40</f>
        <v>0</v>
      </c>
      <c r="AJ50" s="30">
        <f t="shared" ref="AJ50" si="128">M40</f>
        <v>0</v>
      </c>
      <c r="AK50" s="30">
        <f t="shared" ref="AK50" si="129">N40</f>
        <v>0</v>
      </c>
      <c r="AL50" s="30">
        <f t="shared" ref="AL50" si="130">O40</f>
        <v>0</v>
      </c>
      <c r="AM50" s="30">
        <f t="shared" ref="AM50" si="131">P40</f>
        <v>0</v>
      </c>
      <c r="AN50" s="30">
        <f t="shared" ref="AN50" si="132">Q40</f>
        <v>0</v>
      </c>
      <c r="AO50" s="30">
        <f t="shared" ref="AO50" si="133">R40</f>
        <v>0</v>
      </c>
      <c r="AP50" s="30">
        <f t="shared" ref="AP50" si="134">S40</f>
        <v>0</v>
      </c>
      <c r="AQ50" s="30">
        <f t="shared" ref="AQ50" si="135">T40</f>
        <v>0</v>
      </c>
      <c r="AR50" s="30">
        <f t="shared" ref="AR50" si="136">U40</f>
        <v>0</v>
      </c>
      <c r="AS50" s="1"/>
      <c r="AT50" s="13">
        <v>1</v>
      </c>
      <c r="AU50" s="30">
        <f>B41</f>
        <v>0</v>
      </c>
      <c r="AV50" s="30">
        <f t="shared" ref="AV50" si="137">C41</f>
        <v>0.1111111111111111</v>
      </c>
      <c r="AW50" s="30">
        <f t="shared" ref="AW50" si="138">D41</f>
        <v>0.63013698630136983</v>
      </c>
      <c r="AX50" s="30">
        <f t="shared" ref="AX50" si="139">E41</f>
        <v>0.7767857142857143</v>
      </c>
      <c r="AY50" s="30">
        <f t="shared" ref="AY50" si="140">F41</f>
        <v>0.35</v>
      </c>
      <c r="AZ50" s="30">
        <f t="shared" ref="AZ50" si="141">G41</f>
        <v>0.3258426966292135</v>
      </c>
      <c r="BA50" s="30">
        <f t="shared" ref="BA50" si="142">H41</f>
        <v>6.5789473684210523E-2</v>
      </c>
      <c r="BB50" s="30">
        <f t="shared" ref="BB50" si="143">I41</f>
        <v>0</v>
      </c>
      <c r="BC50" s="30">
        <f t="shared" ref="BC50" si="144">J41</f>
        <v>0</v>
      </c>
      <c r="BD50" s="30">
        <f t="shared" ref="BD50" si="145">K41</f>
        <v>0</v>
      </c>
      <c r="BE50" s="30">
        <f t="shared" ref="BE50" si="146">L41</f>
        <v>0</v>
      </c>
      <c r="BF50" s="30">
        <f t="shared" ref="BF50" si="147">M41</f>
        <v>0</v>
      </c>
      <c r="BG50" s="30">
        <f t="shared" ref="BG50" si="148">N41</f>
        <v>0</v>
      </c>
      <c r="BH50" s="30">
        <f t="shared" ref="BH50" si="149">O41</f>
        <v>0</v>
      </c>
      <c r="BI50" s="30">
        <f t="shared" ref="BI50" si="150">P41</f>
        <v>0</v>
      </c>
      <c r="BJ50" s="30">
        <f t="shared" ref="BJ50" si="151">Q41</f>
        <v>0</v>
      </c>
      <c r="BK50" s="30">
        <f t="shared" ref="BK50" si="152">R41</f>
        <v>0</v>
      </c>
      <c r="BL50" s="30">
        <f t="shared" ref="BL50" si="153">S41</f>
        <v>0</v>
      </c>
      <c r="BM50" s="30">
        <f t="shared" ref="BM50" si="154">T41</f>
        <v>0</v>
      </c>
      <c r="BN50" s="30">
        <f t="shared" ref="BN50" si="155">U41</f>
        <v>0</v>
      </c>
      <c r="BO50" s="1"/>
      <c r="BP50" s="13">
        <v>1</v>
      </c>
      <c r="BQ50" s="30">
        <f>B42</f>
        <v>0</v>
      </c>
      <c r="BR50" s="30">
        <f t="shared" ref="BR50" si="156">C42</f>
        <v>0</v>
      </c>
      <c r="BS50" s="30">
        <f t="shared" ref="BS50" si="157">D42</f>
        <v>0.21917808219178081</v>
      </c>
      <c r="BT50" s="30">
        <f t="shared" ref="BT50" si="158">E42</f>
        <v>0.17857142857142858</v>
      </c>
      <c r="BU50" s="30">
        <f t="shared" ref="BU50" si="159">F42</f>
        <v>0.5</v>
      </c>
      <c r="BV50" s="30">
        <f t="shared" ref="BV50" si="160">G42</f>
        <v>0.651685393258427</v>
      </c>
      <c r="BW50" s="30">
        <f t="shared" ref="BW50" si="161">H42</f>
        <v>0.73684210526315785</v>
      </c>
      <c r="BX50" s="30">
        <f t="shared" ref="BX50" si="162">I42</f>
        <v>0.84745762711864403</v>
      </c>
      <c r="BY50" s="30">
        <f t="shared" ref="BY50" si="163">J42</f>
        <v>5.8823529411800003E-2</v>
      </c>
      <c r="BZ50" s="30">
        <f t="shared" ref="BZ50" si="164">K42</f>
        <v>0</v>
      </c>
      <c r="CA50" s="30">
        <f t="shared" ref="CA50" si="165">L42</f>
        <v>0</v>
      </c>
      <c r="CB50" s="30">
        <f t="shared" ref="CB50" si="166">M42</f>
        <v>0</v>
      </c>
      <c r="CC50" s="30">
        <f t="shared" ref="CC50" si="167">N42</f>
        <v>0</v>
      </c>
      <c r="CD50" s="30">
        <f t="shared" ref="CD50" si="168">O42</f>
        <v>0</v>
      </c>
      <c r="CE50" s="30">
        <f t="shared" ref="CE50" si="169">P42</f>
        <v>0</v>
      </c>
      <c r="CF50" s="30">
        <f t="shared" ref="CF50" si="170">Q42</f>
        <v>0</v>
      </c>
      <c r="CG50" s="30">
        <f t="shared" ref="CG50" si="171">R42</f>
        <v>0</v>
      </c>
      <c r="CH50" s="30">
        <f t="shared" ref="CH50" si="172">S42</f>
        <v>0</v>
      </c>
      <c r="CI50" s="30">
        <f t="shared" ref="CI50" si="173">T42</f>
        <v>0</v>
      </c>
      <c r="CJ50" s="30">
        <f t="shared" ref="CJ50" si="174">U42</f>
        <v>0</v>
      </c>
      <c r="CK50" s="1"/>
      <c r="CL50" s="13">
        <v>1</v>
      </c>
      <c r="CM50" s="30">
        <f>B43</f>
        <v>0</v>
      </c>
      <c r="CN50" s="30">
        <f t="shared" ref="CN50" si="175">C43</f>
        <v>0</v>
      </c>
      <c r="CO50" s="30">
        <f t="shared" ref="CO50" si="176">D43</f>
        <v>0</v>
      </c>
      <c r="CP50" s="30">
        <f t="shared" ref="CP50" si="177">E43</f>
        <v>0</v>
      </c>
      <c r="CQ50" s="30">
        <f t="shared" ref="CQ50" si="178">F43</f>
        <v>0</v>
      </c>
      <c r="CR50" s="30">
        <f t="shared" ref="CR50" si="179">G43</f>
        <v>0</v>
      </c>
      <c r="CS50" s="30">
        <f t="shared" ref="CS50" si="180">H43</f>
        <v>0.19736842105263158</v>
      </c>
      <c r="CT50" s="30">
        <f t="shared" ref="CT50" si="181">I43</f>
        <v>0.15254237288135594</v>
      </c>
      <c r="CU50" s="30">
        <f t="shared" ref="CU50" si="182">J43</f>
        <v>0.83529411764700001</v>
      </c>
      <c r="CV50" s="30">
        <f t="shared" ref="CV50" si="183">K43</f>
        <v>0.38267148014440433</v>
      </c>
      <c r="CW50" s="30">
        <f t="shared" ref="CW50" si="184">L43</f>
        <v>0.18652226233453673</v>
      </c>
      <c r="CX50" s="30">
        <f t="shared" ref="CX50" si="185">M43</f>
        <v>3.2490974729241895E-2</v>
      </c>
      <c r="CY50" s="30">
        <f t="shared" ref="CY50" si="186">N43</f>
        <v>9.6269554753308784E-3</v>
      </c>
      <c r="CZ50" s="30">
        <f t="shared" ref="CZ50" si="187">O43</f>
        <v>3.6101083032491488E-3</v>
      </c>
      <c r="DA50" s="30">
        <f t="shared" ref="DA50" si="188">P43</f>
        <v>1.2033694344163459E-3</v>
      </c>
      <c r="DB50" s="30">
        <f t="shared" ref="DB50" si="189">Q43</f>
        <v>0</v>
      </c>
      <c r="DC50" s="30">
        <f t="shared" ref="DC50" si="190">R43</f>
        <v>0</v>
      </c>
      <c r="DD50" s="30">
        <f t="shared" ref="DD50" si="191">S43</f>
        <v>0</v>
      </c>
      <c r="DE50" s="30">
        <f t="shared" ref="DE50" si="192">T43</f>
        <v>0</v>
      </c>
      <c r="DF50" s="30">
        <f t="shared" ref="DF50" si="193">U43</f>
        <v>0</v>
      </c>
      <c r="DG50" s="1"/>
      <c r="DH50" s="13">
        <v>1</v>
      </c>
      <c r="DI50" s="30">
        <f>B44</f>
        <v>0</v>
      </c>
      <c r="DJ50" s="30">
        <f t="shared" ref="DJ50" si="194">C44</f>
        <v>0</v>
      </c>
      <c r="DK50" s="30">
        <f t="shared" ref="DK50" si="195">D44</f>
        <v>0</v>
      </c>
      <c r="DL50" s="30">
        <f t="shared" ref="DL50" si="196">E44</f>
        <v>0</v>
      </c>
      <c r="DM50" s="30">
        <f t="shared" ref="DM50" si="197">F44</f>
        <v>0</v>
      </c>
      <c r="DN50" s="30">
        <f t="shared" ref="DN50" si="198">G44</f>
        <v>0</v>
      </c>
      <c r="DO50" s="30">
        <f t="shared" ref="DO50" si="199">H44</f>
        <v>0</v>
      </c>
      <c r="DP50" s="30">
        <f t="shared" ref="DP50" si="200">I44</f>
        <v>7.2202166064981952E-3</v>
      </c>
      <c r="DQ50" s="30">
        <f t="shared" ref="DQ50" si="201">J44</f>
        <v>0.105882352941</v>
      </c>
      <c r="DR50" s="30">
        <f t="shared" ref="DR50" si="202">K44</f>
        <v>0.61732851985559567</v>
      </c>
      <c r="DS50" s="30">
        <f t="shared" ref="DS50" si="203">L44</f>
        <v>0.81347773766546327</v>
      </c>
      <c r="DT50" s="30">
        <f t="shared" ref="DT50" si="204">M44</f>
        <v>0.96750902527075811</v>
      </c>
      <c r="DU50" s="30">
        <f t="shared" ref="DU50" si="205">N44</f>
        <v>0.99037304452466912</v>
      </c>
      <c r="DV50" s="30">
        <f t="shared" ref="DV50" si="206">O44</f>
        <v>0.99638989169675085</v>
      </c>
      <c r="DW50" s="30">
        <f t="shared" ref="DW50" si="207">P44</f>
        <v>0.99879663056558365</v>
      </c>
      <c r="DX50" s="30">
        <f t="shared" ref="DX50" si="208">Q44</f>
        <v>1</v>
      </c>
      <c r="DY50" s="30">
        <f t="shared" ref="DY50" si="209">R44</f>
        <v>1</v>
      </c>
      <c r="DZ50" s="30">
        <f t="shared" ref="DZ50" si="210">S44</f>
        <v>1</v>
      </c>
      <c r="EA50" s="30">
        <f t="shared" ref="EA50" si="211">T44</f>
        <v>1</v>
      </c>
      <c r="EB50" s="30">
        <f t="shared" ref="EB50" si="212">U44</f>
        <v>1</v>
      </c>
    </row>
    <row r="51" spans="1:132" x14ac:dyDescent="0.3">
      <c r="A51" s="13">
        <v>2</v>
      </c>
      <c r="B51" s="30">
        <f>SUM($B39:C39)/SUM($B39:C44)</f>
        <v>0.49062881562881561</v>
      </c>
      <c r="C51" s="30">
        <f>SUM($C39:D39)/SUM($C39:D44)</f>
        <v>2.9914529914529916E-2</v>
      </c>
      <c r="D51" s="30">
        <f t="shared" ref="D51:T51" si="213">SUM(D39:E39)/SUM(D39:E44)</f>
        <v>0</v>
      </c>
      <c r="E51" s="30">
        <f t="shared" si="213"/>
        <v>0</v>
      </c>
      <c r="F51" s="30">
        <f t="shared" si="213"/>
        <v>0</v>
      </c>
      <c r="G51" s="30">
        <f t="shared" si="213"/>
        <v>0</v>
      </c>
      <c r="H51" s="30">
        <f t="shared" si="213"/>
        <v>0</v>
      </c>
      <c r="I51" s="30">
        <f t="shared" si="213"/>
        <v>0</v>
      </c>
      <c r="J51" s="30">
        <f t="shared" si="213"/>
        <v>0</v>
      </c>
      <c r="K51" s="30">
        <f t="shared" si="213"/>
        <v>0</v>
      </c>
      <c r="L51" s="30">
        <f t="shared" si="213"/>
        <v>0</v>
      </c>
      <c r="M51" s="30">
        <f t="shared" si="213"/>
        <v>0</v>
      </c>
      <c r="N51" s="30">
        <f t="shared" si="213"/>
        <v>0</v>
      </c>
      <c r="O51" s="30">
        <f t="shared" si="213"/>
        <v>0</v>
      </c>
      <c r="P51" s="30">
        <f t="shared" si="213"/>
        <v>0</v>
      </c>
      <c r="Q51" s="30">
        <f t="shared" si="213"/>
        <v>0</v>
      </c>
      <c r="R51" s="30">
        <f t="shared" si="213"/>
        <v>0</v>
      </c>
      <c r="S51" s="30">
        <f t="shared" si="213"/>
        <v>0</v>
      </c>
      <c r="T51" s="30">
        <f t="shared" si="213"/>
        <v>0</v>
      </c>
      <c r="U51" s="30"/>
      <c r="V51" s="65">
        <v>2</v>
      </c>
      <c r="W51" s="69">
        <f>SUM('Raw Data'!B73:C73)</f>
        <v>257</v>
      </c>
      <c r="X51" s="13">
        <v>2</v>
      </c>
      <c r="Y51" s="30">
        <f>SUM(B40:C40)/SUM(B39:C44)</f>
        <v>0.45381562881562887</v>
      </c>
      <c r="Z51" s="30">
        <f t="shared" ref="Z51" si="214">SUM(C40:D40)/SUM(C39:D44)</f>
        <v>0.48987238028333924</v>
      </c>
      <c r="AA51" s="30">
        <f t="shared" ref="AA51" si="215">SUM(D40:E40)/SUM(D39:E44)</f>
        <v>9.7663894324853229E-2</v>
      </c>
      <c r="AB51" s="30">
        <f t="shared" ref="AB51" si="216">SUM(E40:F40)/SUM(E39:F44)</f>
        <v>9.7321428571428573E-2</v>
      </c>
      <c r="AC51" s="30">
        <f t="shared" ref="AC51" si="217">SUM(F40:G40)/SUM(F39:G44)</f>
        <v>8.6235955056179772E-2</v>
      </c>
      <c r="AD51" s="30">
        <f t="shared" ref="AD51" si="218">SUM(G40:H40)/SUM(G39:H44)</f>
        <v>1.1235955056179775E-2</v>
      </c>
      <c r="AE51" s="30">
        <f t="shared" ref="AE51" si="219">SUM(H40:I40)/SUM(H39:I44)</f>
        <v>0</v>
      </c>
      <c r="AF51" s="30">
        <f t="shared" ref="AF51" si="220">SUM(I40:J40)/SUM(I39:J44)</f>
        <v>0</v>
      </c>
      <c r="AG51" s="30">
        <f t="shared" ref="AG51" si="221">SUM(J40:K40)/SUM(J39:K44)</f>
        <v>0</v>
      </c>
      <c r="AH51" s="30">
        <f t="shared" ref="AH51" si="222">SUM(K40:L40)/SUM(K39:L44)</f>
        <v>0</v>
      </c>
      <c r="AI51" s="30">
        <f t="shared" ref="AI51" si="223">SUM(L40:M40)/SUM(L39:M44)</f>
        <v>0</v>
      </c>
      <c r="AJ51" s="30">
        <f t="shared" ref="AJ51" si="224">SUM(M40:N40)/SUM(M39:N44)</f>
        <v>0</v>
      </c>
      <c r="AK51" s="30">
        <f t="shared" ref="AK51" si="225">SUM(N40:O40)/SUM(N39:O44)</f>
        <v>0</v>
      </c>
      <c r="AL51" s="30">
        <f t="shared" ref="AL51" si="226">SUM(O40:P40)/SUM(O39:P44)</f>
        <v>0</v>
      </c>
      <c r="AM51" s="30">
        <f t="shared" ref="AM51" si="227">SUM(P40:Q40)/SUM(P39:Q44)</f>
        <v>0</v>
      </c>
      <c r="AN51" s="30">
        <f t="shared" ref="AN51" si="228">SUM(Q40:R40)/SUM(Q39:R44)</f>
        <v>0</v>
      </c>
      <c r="AO51" s="30">
        <f t="shared" ref="AO51" si="229">SUM(R40:S40)/SUM(R39:S44)</f>
        <v>0</v>
      </c>
      <c r="AP51" s="30">
        <f t="shared" ref="AP51" si="230">SUM(S40:T40)/SUM(S39:T44)</f>
        <v>0</v>
      </c>
      <c r="AQ51" s="30">
        <f t="shared" ref="AQ51" si="231">SUM(T40:U40)/SUM(T39:U44)</f>
        <v>0</v>
      </c>
      <c r="AR51" s="30"/>
      <c r="AS51" s="1"/>
      <c r="AT51" s="13">
        <v>2</v>
      </c>
      <c r="AU51" s="30">
        <f>SUM(B41:C41)/SUM(B39:C44)</f>
        <v>5.5555555555555552E-2</v>
      </c>
      <c r="AV51" s="30">
        <f t="shared" ref="AV51" si="232">SUM(C41:D41)/SUM(C39:D44)</f>
        <v>0.37062404870624044</v>
      </c>
      <c r="AW51" s="30">
        <f t="shared" ref="AW51" si="233">SUM(D41:E41)/SUM(D39:E44)</f>
        <v>0.70346135029354206</v>
      </c>
      <c r="AX51" s="30">
        <f t="shared" ref="AX51" si="234">SUM(E41:F41)/SUM(E39:F44)</f>
        <v>0.56339285714285714</v>
      </c>
      <c r="AY51" s="30">
        <f t="shared" ref="AY51" si="235">SUM(F41:G41)/SUM(F39:G44)</f>
        <v>0.33792134831460674</v>
      </c>
      <c r="AZ51" s="30">
        <f t="shared" ref="AZ51" si="236">SUM(G41:H41)/SUM(G39:H44)</f>
        <v>0.19581608515671201</v>
      </c>
      <c r="BA51" s="30">
        <f t="shared" ref="BA51" si="237">SUM(H41:I41)/SUM(H39:I44)</f>
        <v>3.2776410450586893E-2</v>
      </c>
      <c r="BB51" s="30">
        <f t="shared" ref="BB51" si="238">SUM(I41:J41)/SUM(I39:J44)</f>
        <v>0</v>
      </c>
      <c r="BC51" s="30">
        <f t="shared" ref="BC51" si="239">SUM(J41:K41)/SUM(J39:K44)</f>
        <v>0</v>
      </c>
      <c r="BD51" s="30">
        <f t="shared" ref="BD51" si="240">SUM(K41:L41)/SUM(K39:L44)</f>
        <v>0</v>
      </c>
      <c r="BE51" s="30">
        <f t="shared" ref="BE51" si="241">SUM(L41:M41)/SUM(L39:M44)</f>
        <v>0</v>
      </c>
      <c r="BF51" s="30">
        <f t="shared" ref="BF51" si="242">SUM(M41:N41)/SUM(M39:N44)</f>
        <v>0</v>
      </c>
      <c r="BG51" s="30">
        <f t="shared" ref="BG51" si="243">SUM(N41:O41)/SUM(N39:O44)</f>
        <v>0</v>
      </c>
      <c r="BH51" s="30">
        <f t="shared" ref="BH51" si="244">SUM(O41:P41)/SUM(O39:P44)</f>
        <v>0</v>
      </c>
      <c r="BI51" s="30">
        <f t="shared" ref="BI51" si="245">SUM(P41:Q41)/SUM(P39:Q44)</f>
        <v>0</v>
      </c>
      <c r="BJ51" s="30">
        <f t="shared" ref="BJ51" si="246">SUM(Q41:R41)/SUM(Q39:R44)</f>
        <v>0</v>
      </c>
      <c r="BK51" s="30">
        <f t="shared" ref="BK51" si="247">SUM(R41:S41)/SUM(R39:S44)</f>
        <v>0</v>
      </c>
      <c r="BL51" s="30">
        <f t="shared" ref="BL51" si="248">SUM(S41:T41)/SUM(S39:T44)</f>
        <v>0</v>
      </c>
      <c r="BM51" s="30">
        <f t="shared" ref="BM51" si="249">SUM(T41:U41)/SUM(T39:U44)</f>
        <v>0</v>
      </c>
      <c r="BN51" s="30"/>
      <c r="BO51" s="1"/>
      <c r="BP51" s="13">
        <v>2</v>
      </c>
      <c r="BQ51" s="30">
        <f>SUM(B42:C42)/SUM(B39:C44)</f>
        <v>0</v>
      </c>
      <c r="BR51" s="30">
        <f t="shared" ref="BR51" si="250">SUM(C42:D42)/SUM(C39:D44)</f>
        <v>0.1095890410958904</v>
      </c>
      <c r="BS51" s="30">
        <f t="shared" ref="BS51" si="251">SUM(D42:E42)/SUM(D39:E44)</f>
        <v>0.19887475538160471</v>
      </c>
      <c r="BT51" s="30">
        <f t="shared" ref="BT51" si="252">SUM(E42:F42)/SUM(E39:F44)</f>
        <v>0.3392857142857143</v>
      </c>
      <c r="BU51" s="30">
        <f t="shared" ref="BU51" si="253">SUM(F42:G42)/SUM(F39:G44)</f>
        <v>0.5758426966292135</v>
      </c>
      <c r="BV51" s="30">
        <f t="shared" ref="BV51" si="254">SUM(G42:H42)/SUM(G39:H44)</f>
        <v>0.69426374926079237</v>
      </c>
      <c r="BW51" s="30">
        <f t="shared" ref="BW51" si="255">SUM(H42:I42)/SUM(H39:I44)</f>
        <v>0.78930040624057396</v>
      </c>
      <c r="BX51" s="30">
        <f t="shared" ref="BX51" si="256">SUM(I42:J42)/SUM(I39:J44)</f>
        <v>0.45151057618517632</v>
      </c>
      <c r="BY51" s="30">
        <f t="shared" ref="BY51" si="257">SUM(J42:K42)/SUM(J39:K44)</f>
        <v>2.941176470590294E-2</v>
      </c>
      <c r="BZ51" s="30">
        <f t="shared" ref="BZ51" si="258">SUM(K42:L42)/SUM(K39:L44)</f>
        <v>0</v>
      </c>
      <c r="CA51" s="30">
        <f t="shared" ref="CA51" si="259">SUM(L42:M42)/SUM(L39:M44)</f>
        <v>0</v>
      </c>
      <c r="CB51" s="30">
        <f t="shared" ref="CB51" si="260">SUM(M42:N42)/SUM(M39:N44)</f>
        <v>0</v>
      </c>
      <c r="CC51" s="30">
        <f t="shared" ref="CC51" si="261">SUM(N42:O42)/SUM(N39:O44)</f>
        <v>0</v>
      </c>
      <c r="CD51" s="30">
        <f t="shared" ref="CD51" si="262">SUM(O42:P42)/SUM(O39:P44)</f>
        <v>0</v>
      </c>
      <c r="CE51" s="30">
        <f t="shared" ref="CE51" si="263">SUM(P42:Q42)/SUM(P39:Q44)</f>
        <v>0</v>
      </c>
      <c r="CF51" s="30">
        <f t="shared" ref="CF51" si="264">SUM(Q42:R42)/SUM(Q39:R44)</f>
        <v>0</v>
      </c>
      <c r="CG51" s="30">
        <f t="shared" ref="CG51" si="265">SUM(R42:S42)/SUM(R39:S44)</f>
        <v>0</v>
      </c>
      <c r="CH51" s="30">
        <f t="shared" ref="CH51" si="266">SUM(S42:T42)/SUM(S39:T44)</f>
        <v>0</v>
      </c>
      <c r="CI51" s="30">
        <f t="shared" ref="CI51" si="267">SUM(T42:U42)/SUM(T39:U44)</f>
        <v>0</v>
      </c>
      <c r="CJ51" s="30"/>
      <c r="CK51" s="1"/>
      <c r="CL51" s="13">
        <v>2</v>
      </c>
      <c r="CM51" s="30">
        <f>SUM(B43:C43)/SUM(B39:C44)</f>
        <v>0</v>
      </c>
      <c r="CN51" s="30">
        <f t="shared" ref="CN51" si="268">SUM(C43:D43)/SUM(C39:D44)</f>
        <v>0</v>
      </c>
      <c r="CO51" s="30">
        <f t="shared" ref="CO51" si="269">SUM(D43:E43)/SUM(D39:E44)</f>
        <v>0</v>
      </c>
      <c r="CP51" s="30">
        <f t="shared" ref="CP51" si="270">SUM(E43:F43)/SUM(E39:F44)</f>
        <v>0</v>
      </c>
      <c r="CQ51" s="30">
        <f t="shared" ref="CQ51" si="271">SUM(F43:G43)/SUM(F39:G44)</f>
        <v>0</v>
      </c>
      <c r="CR51" s="30">
        <f t="shared" ref="CR51" si="272">SUM(G43:H43)/SUM(G39:H44)</f>
        <v>9.8684210526315791E-2</v>
      </c>
      <c r="CS51" s="30">
        <f t="shared" ref="CS51" si="273">SUM(H43:I43)/SUM(H39:I44)</f>
        <v>0.1743260610066808</v>
      </c>
      <c r="CT51" s="30">
        <f t="shared" ref="CT51" si="274">SUM(I43:J43)/SUM(I39:J44)</f>
        <v>0.49214156092874439</v>
      </c>
      <c r="CU51" s="30">
        <f t="shared" ref="CU51" si="275">SUM(J43:K43)/SUM(J39:K44)</f>
        <v>0.60898279889576301</v>
      </c>
      <c r="CV51" s="30">
        <f t="shared" ref="CV51" si="276">SUM(K43:L43)/SUM(K39:L44)</f>
        <v>0.28459687123947053</v>
      </c>
      <c r="CW51" s="30">
        <f t="shared" ref="CW51" si="277">SUM(L43:M43)/SUM(L39:M44)</f>
        <v>0.10950661853188931</v>
      </c>
      <c r="CX51" s="30">
        <f t="shared" ref="CX51" si="278">SUM(M43:N43)/SUM(M39:N44)</f>
        <v>2.1058965102286387E-2</v>
      </c>
      <c r="CY51" s="30">
        <f t="shared" ref="CY51" si="279">SUM(N43:O43)/SUM(N39:O44)</f>
        <v>6.6185318892900136E-3</v>
      </c>
      <c r="CZ51" s="30">
        <f t="shared" ref="CZ51" si="280">SUM(O43:P43)/SUM(O39:P44)</f>
        <v>2.4067388688327473E-3</v>
      </c>
      <c r="DA51" s="30">
        <f t="shared" ref="DA51" si="281">SUM(P43:Q43)/SUM(P39:Q44)</f>
        <v>6.0168471720817296E-4</v>
      </c>
      <c r="DB51" s="30">
        <f t="shared" ref="DB51" si="282">SUM(Q43:R43)/SUM(Q39:R44)</f>
        <v>0</v>
      </c>
      <c r="DC51" s="30">
        <f t="shared" ref="DC51" si="283">SUM(R43:S43)/SUM(R39:S44)</f>
        <v>0</v>
      </c>
      <c r="DD51" s="30">
        <f t="shared" ref="DD51" si="284">SUM(S43:T43)/SUM(S39:T44)</f>
        <v>0</v>
      </c>
      <c r="DE51" s="30">
        <f t="shared" ref="DE51" si="285">SUM(T43:U43)/SUM(T39:U44)</f>
        <v>0</v>
      </c>
      <c r="DF51" s="30"/>
      <c r="DG51" s="1"/>
      <c r="DH51" s="13">
        <v>2</v>
      </c>
      <c r="DI51" s="30">
        <f>SUM(B44:C44)/SUM(B39:C44)</f>
        <v>0</v>
      </c>
      <c r="DJ51" s="30">
        <f t="shared" ref="DJ51" si="286">SUM(C44:D44)/SUM(C39:D44)</f>
        <v>0</v>
      </c>
      <c r="DK51" s="30">
        <f t="shared" ref="DK51" si="287">SUM(D44:E44)/SUM(D39:E44)</f>
        <v>0</v>
      </c>
      <c r="DL51" s="30">
        <f t="shared" ref="DL51" si="288">SUM(E44:F44)/SUM(E39:F44)</f>
        <v>0</v>
      </c>
      <c r="DM51" s="30">
        <f t="shared" ref="DM51" si="289">SUM(F44:G44)/SUM(F39:G44)</f>
        <v>0</v>
      </c>
      <c r="DN51" s="30">
        <f t="shared" ref="DN51" si="290">SUM(G44:H44)/SUM(G39:H44)</f>
        <v>0</v>
      </c>
      <c r="DO51" s="30">
        <f t="shared" ref="DO51" si="291">SUM(H44:I44)/SUM(H39:I44)</f>
        <v>3.5971223021582731E-3</v>
      </c>
      <c r="DP51" s="30">
        <f t="shared" ref="DP51" si="292">SUM(I44:J44)/SUM(I39:J44)</f>
        <v>5.6347862886079361E-2</v>
      </c>
      <c r="DQ51" s="30">
        <f t="shared" ref="DQ51" si="293">SUM(J44:K44)/SUM(J39:K44)</f>
        <v>0.36160543639833398</v>
      </c>
      <c r="DR51" s="30">
        <f t="shared" ref="DR51" si="294">SUM(K44:L44)/SUM(K39:L44)</f>
        <v>0.71540312876052947</v>
      </c>
      <c r="DS51" s="30">
        <f t="shared" ref="DS51" si="295">SUM(L44:M44)/SUM(L39:M44)</f>
        <v>0.89049338146811063</v>
      </c>
      <c r="DT51" s="30">
        <f t="shared" ref="DT51" si="296">SUM(M44:N44)/SUM(M39:N44)</f>
        <v>0.97894103489771367</v>
      </c>
      <c r="DU51" s="30">
        <f t="shared" ref="DU51" si="297">SUM(N44:O44)/SUM(N39:O44)</f>
        <v>0.99338146811071004</v>
      </c>
      <c r="DV51" s="30">
        <f t="shared" ref="DV51" si="298">SUM(O44:P44)/SUM(O39:P44)</f>
        <v>0.99759326113116731</v>
      </c>
      <c r="DW51" s="30">
        <f t="shared" ref="DW51" si="299">SUM(P44:Q44)/SUM(P39:Q44)</f>
        <v>0.99939831528279188</v>
      </c>
      <c r="DX51" s="30">
        <f t="shared" ref="DX51" si="300">SUM(Q44:R44)/SUM(Q39:R44)</f>
        <v>1</v>
      </c>
      <c r="DY51" s="30">
        <f t="shared" ref="DY51" si="301">SUM(R44:S44)/SUM(R39:S44)</f>
        <v>1</v>
      </c>
      <c r="DZ51" s="30">
        <f t="shared" ref="DZ51" si="302">SUM(S44:T44)/SUM(S39:T44)</f>
        <v>1</v>
      </c>
      <c r="EA51" s="30">
        <f t="shared" ref="EA51" si="303">SUM(T44:U44)/SUM(T39:U44)</f>
        <v>1</v>
      </c>
      <c r="EB51" s="30"/>
    </row>
    <row r="52" spans="1:132" x14ac:dyDescent="0.3">
      <c r="A52" s="13">
        <v>3</v>
      </c>
      <c r="B52" s="30">
        <f>SUM($B39:D39)/SUM($B39:D44)</f>
        <v>0.32708587708587705</v>
      </c>
      <c r="C52" s="30">
        <f t="shared" ref="C52:S52" si="304">SUM(C39:E39)/SUM(C39:E44)</f>
        <v>1.9943019943019943E-2</v>
      </c>
      <c r="D52" s="30">
        <f t="shared" si="304"/>
        <v>0</v>
      </c>
      <c r="E52" s="30">
        <f t="shared" si="304"/>
        <v>0</v>
      </c>
      <c r="F52" s="30">
        <f t="shared" si="304"/>
        <v>0</v>
      </c>
      <c r="G52" s="30">
        <f t="shared" si="304"/>
        <v>0</v>
      </c>
      <c r="H52" s="30">
        <f t="shared" si="304"/>
        <v>0</v>
      </c>
      <c r="I52" s="30">
        <f t="shared" si="304"/>
        <v>0</v>
      </c>
      <c r="J52" s="30">
        <f t="shared" si="304"/>
        <v>0</v>
      </c>
      <c r="K52" s="30">
        <f t="shared" si="304"/>
        <v>0</v>
      </c>
      <c r="L52" s="30">
        <f t="shared" si="304"/>
        <v>0</v>
      </c>
      <c r="M52" s="30">
        <f t="shared" si="304"/>
        <v>0</v>
      </c>
      <c r="N52" s="30">
        <f t="shared" si="304"/>
        <v>0</v>
      </c>
      <c r="O52" s="30">
        <f t="shared" si="304"/>
        <v>0</v>
      </c>
      <c r="P52" s="30">
        <f t="shared" si="304"/>
        <v>0</v>
      </c>
      <c r="Q52" s="30">
        <f t="shared" si="304"/>
        <v>0</v>
      </c>
      <c r="R52" s="30">
        <f t="shared" si="304"/>
        <v>0</v>
      </c>
      <c r="S52" s="30">
        <f t="shared" si="304"/>
        <v>0</v>
      </c>
      <c r="T52" s="30"/>
      <c r="U52" s="30"/>
      <c r="V52" s="65">
        <v>3</v>
      </c>
      <c r="W52" s="69">
        <f>SUM('Raw Data'!B73:D73)</f>
        <v>330</v>
      </c>
      <c r="X52" s="13">
        <v>3</v>
      </c>
      <c r="Y52" s="30">
        <f>SUM(B40:D40)/SUM(B39:D44)</f>
        <v>0.35277206304603564</v>
      </c>
      <c r="Z52" s="30">
        <f t="shared" ref="Z52" si="305">SUM(C40:E40)/SUM(C39:E44)</f>
        <v>0.34146253923651188</v>
      </c>
      <c r="AA52" s="30">
        <f t="shared" ref="AA52" si="306">SUM(D40:F40)/SUM(D39:F44)</f>
        <v>0.11510926288323549</v>
      </c>
      <c r="AB52" s="30">
        <f t="shared" ref="AB52" si="307">SUM(E40:G40)/SUM(E39:G44)</f>
        <v>7.2371589085072227E-2</v>
      </c>
      <c r="AC52" s="30">
        <f t="shared" ref="AC52" si="308">SUM(F40:H40)/SUM(F39:H44)</f>
        <v>5.749063670411985E-2</v>
      </c>
      <c r="AD52" s="30">
        <f t="shared" ref="AD52" si="309">SUM(G40:I40)/SUM(G39:I44)</f>
        <v>7.4726519821411708E-3</v>
      </c>
      <c r="AE52" s="30">
        <f t="shared" ref="AE52" si="310">SUM(H40:J40)/SUM(H39:J44)</f>
        <v>0</v>
      </c>
      <c r="AF52" s="30">
        <f t="shared" ref="AF52" si="311">SUM(I40:K40)/SUM(I39:K44)</f>
        <v>0</v>
      </c>
      <c r="AG52" s="30">
        <f t="shared" ref="AG52" si="312">SUM(J40:L40)/SUM(J39:L44)</f>
        <v>0</v>
      </c>
      <c r="AH52" s="30">
        <f t="shared" ref="AH52" si="313">SUM(K40:M40)/SUM(K39:M44)</f>
        <v>0</v>
      </c>
      <c r="AI52" s="30">
        <f t="shared" ref="AI52" si="314">SUM(L40:N40)/SUM(L39:N44)</f>
        <v>0</v>
      </c>
      <c r="AJ52" s="30">
        <f t="shared" ref="AJ52" si="315">SUM(M40:O40)/SUM(M39:O44)</f>
        <v>0</v>
      </c>
      <c r="AK52" s="30">
        <f t="shared" ref="AK52" si="316">SUM(N40:P40)/SUM(N39:P44)</f>
        <v>0</v>
      </c>
      <c r="AL52" s="30">
        <f t="shared" ref="AL52" si="317">SUM(O40:Q40)/SUM(O39:Q44)</f>
        <v>0</v>
      </c>
      <c r="AM52" s="30">
        <f t="shared" ref="AM52" si="318">SUM(P40:R40)/SUM(P39:R44)</f>
        <v>0</v>
      </c>
      <c r="AN52" s="30">
        <f t="shared" ref="AN52" si="319">SUM(Q40:S40)/SUM(Q39:S44)</f>
        <v>0</v>
      </c>
      <c r="AO52" s="30">
        <f t="shared" ref="AO52" si="320">SUM(R40:T40)/SUM(R39:T44)</f>
        <v>0</v>
      </c>
      <c r="AP52" s="30">
        <f t="shared" ref="AP52" si="321">SUM(S40:U40)/SUM(S39:U44)</f>
        <v>0</v>
      </c>
      <c r="AQ52" s="30"/>
      <c r="AR52" s="30"/>
      <c r="AS52" s="1"/>
      <c r="AT52" s="13">
        <v>3</v>
      </c>
      <c r="AU52" s="30">
        <f>SUM(B41:D41)/SUM(B39:D44)</f>
        <v>0.24708269913749362</v>
      </c>
      <c r="AV52" s="30">
        <f t="shared" ref="AV52" si="322">SUM(C41:E41)/SUM(C39:E44)</f>
        <v>0.5060112705660651</v>
      </c>
      <c r="AW52" s="30">
        <f t="shared" ref="AW52" si="323">SUM(D41:F41)/SUM(D39:F44)</f>
        <v>0.5856409001956947</v>
      </c>
      <c r="AX52" s="30">
        <f t="shared" ref="AX52" si="324">SUM(E41:G41)/SUM(E39:G44)</f>
        <v>0.48420947030497591</v>
      </c>
      <c r="AY52" s="30">
        <f t="shared" ref="AY52" si="325">SUM(F41:H41)/SUM(F39:H44)</f>
        <v>0.24721072343780801</v>
      </c>
      <c r="AZ52" s="30">
        <f t="shared" ref="AZ52" si="326">SUM(G41:I41)/SUM(G39:I44)</f>
        <v>0.13023062566244711</v>
      </c>
      <c r="BA52" s="30">
        <f t="shared" ref="BA52" si="327">SUM(H41:J41)/SUM(H39:J44)</f>
        <v>2.1877171921401595E-2</v>
      </c>
      <c r="BB52" s="30">
        <f t="shared" ref="BB52" si="328">SUM(I41:K41)/SUM(I39:K44)</f>
        <v>0</v>
      </c>
      <c r="BC52" s="30">
        <f t="shared" ref="BC52" si="329">SUM(J41:L41)/SUM(J39:L44)</f>
        <v>0</v>
      </c>
      <c r="BD52" s="30">
        <f t="shared" ref="BD52" si="330">SUM(K41:M41)/SUM(K39:M44)</f>
        <v>0</v>
      </c>
      <c r="BE52" s="30">
        <f t="shared" ref="BE52" si="331">SUM(L41:N41)/SUM(L39:N44)</f>
        <v>0</v>
      </c>
      <c r="BF52" s="30">
        <f t="shared" ref="BF52" si="332">SUM(M41:O41)/SUM(M39:O44)</f>
        <v>0</v>
      </c>
      <c r="BG52" s="30">
        <f t="shared" ref="BG52" si="333">SUM(N41:P41)/SUM(N39:P44)</f>
        <v>0</v>
      </c>
      <c r="BH52" s="30">
        <f t="shared" ref="BH52" si="334">SUM(O41:Q41)/SUM(O39:Q44)</f>
        <v>0</v>
      </c>
      <c r="BI52" s="30">
        <f t="shared" ref="BI52" si="335">SUM(P41:R41)/SUM(P39:R44)</f>
        <v>0</v>
      </c>
      <c r="BJ52" s="30">
        <f t="shared" ref="BJ52" si="336">SUM(Q41:S41)/SUM(Q39:S44)</f>
        <v>0</v>
      </c>
      <c r="BK52" s="30">
        <f t="shared" ref="BK52" si="337">SUM(R41:T41)/SUM(R39:T44)</f>
        <v>0</v>
      </c>
      <c r="BL52" s="30">
        <f t="shared" ref="BL52" si="338">SUM(S41:U41)/SUM(S39:U44)</f>
        <v>0</v>
      </c>
      <c r="BM52" s="30"/>
      <c r="BN52" s="30"/>
      <c r="BO52" s="1"/>
      <c r="BP52" s="13">
        <v>3</v>
      </c>
      <c r="BQ52" s="30">
        <f>SUM(B42:D42)/SUM(B39:D44)</f>
        <v>7.3059360730593603E-2</v>
      </c>
      <c r="BR52" s="30">
        <f t="shared" ref="BR52" si="339">SUM(C42:E42)/SUM(C39:E44)</f>
        <v>0.13258317025440314</v>
      </c>
      <c r="BS52" s="30">
        <f t="shared" ref="BS52" si="340">SUM(D42:F42)/SUM(D39:F44)</f>
        <v>0.29924983692106982</v>
      </c>
      <c r="BT52" s="30">
        <f t="shared" ref="BT52" si="341">SUM(E42:G42)/SUM(E39:G44)</f>
        <v>0.44341894060995185</v>
      </c>
      <c r="BU52" s="30">
        <f t="shared" ref="BU52" si="342">SUM(F42:H42)/SUM(F39:H44)</f>
        <v>0.62950916617386155</v>
      </c>
      <c r="BV52" s="30">
        <f t="shared" ref="BV52" si="343">SUM(G42:I42)/SUM(G39:I44)</f>
        <v>0.74353887131133656</v>
      </c>
      <c r="BW52" s="30">
        <f t="shared" ref="BW52" si="344">SUM(H42:J42)/SUM(H39:J44)</f>
        <v>0.54639272931195448</v>
      </c>
      <c r="BX52" s="30">
        <f t="shared" ref="BX52" si="345">SUM(I42:K42)/SUM(I39:K44)</f>
        <v>0.30136840379225655</v>
      </c>
      <c r="BY52" s="30">
        <f t="shared" ref="BY52" si="346">SUM(J42:L42)/SUM(J39:L44)</f>
        <v>1.9607843137267975E-2</v>
      </c>
      <c r="BZ52" s="30">
        <f t="shared" ref="BZ52" si="347">SUM(K42:M42)/SUM(K39:M44)</f>
        <v>0</v>
      </c>
      <c r="CA52" s="30">
        <f t="shared" ref="CA52" si="348">SUM(L42:N42)/SUM(L39:N44)</f>
        <v>0</v>
      </c>
      <c r="CB52" s="30">
        <f t="shared" ref="CB52" si="349">SUM(M42:O42)/SUM(M39:O44)</f>
        <v>0</v>
      </c>
      <c r="CC52" s="30">
        <f t="shared" ref="CC52" si="350">SUM(N42:P42)/SUM(N39:P44)</f>
        <v>0</v>
      </c>
      <c r="CD52" s="30">
        <f t="shared" ref="CD52" si="351">SUM(O42:Q42)/SUM(O39:Q44)</f>
        <v>0</v>
      </c>
      <c r="CE52" s="30">
        <f t="shared" ref="CE52" si="352">SUM(P42:R42)/SUM(P39:R44)</f>
        <v>0</v>
      </c>
      <c r="CF52" s="30">
        <f t="shared" ref="CF52" si="353">SUM(Q42:S42)/SUM(Q39:S44)</f>
        <v>0</v>
      </c>
      <c r="CG52" s="30">
        <f t="shared" ref="CG52" si="354">SUM(R42:T42)/SUM(R39:T44)</f>
        <v>0</v>
      </c>
      <c r="CH52" s="30">
        <f t="shared" ref="CH52" si="355">SUM(S42:U42)/SUM(S39:U44)</f>
        <v>0</v>
      </c>
      <c r="CI52" s="30"/>
      <c r="CJ52" s="30"/>
      <c r="CK52" s="1"/>
      <c r="CL52" s="13">
        <v>3</v>
      </c>
      <c r="CM52" s="30">
        <f>SUM(B43:D43)/SUM(B39:D44)</f>
        <v>0</v>
      </c>
      <c r="CN52" s="30">
        <f t="shared" ref="CN52" si="356">SUM(C43:E43)/SUM(C39:E44)</f>
        <v>0</v>
      </c>
      <c r="CO52" s="30">
        <f t="shared" ref="CO52" si="357">SUM(D43:F43)/SUM(D39:F44)</f>
        <v>0</v>
      </c>
      <c r="CP52" s="30">
        <f t="shared" ref="CP52" si="358">SUM(E43:G43)/SUM(E39:G44)</f>
        <v>0</v>
      </c>
      <c r="CQ52" s="30">
        <f t="shared" ref="CQ52" si="359">SUM(F43:H43)/SUM(F39:H44)</f>
        <v>6.5789473684210523E-2</v>
      </c>
      <c r="CR52" s="30">
        <f t="shared" ref="CR52" si="360">SUM(G43:I43)/SUM(G39:I44)</f>
        <v>0.11635689065992141</v>
      </c>
      <c r="CS52" s="30">
        <f t="shared" ref="CS52" si="361">SUM(H43:J43)/SUM(H39:J44)</f>
        <v>0.39411976051375197</v>
      </c>
      <c r="CT52" s="30">
        <f t="shared" ref="CT52" si="362">SUM(I43:K43)/SUM(I39:K44)</f>
        <v>0.45573914510969971</v>
      </c>
      <c r="CU52" s="30">
        <f t="shared" ref="CU52" si="363">SUM(J43:L43)/SUM(J39:L44)</f>
        <v>0.46816262004201159</v>
      </c>
      <c r="CV52" s="30">
        <f t="shared" ref="CV52" si="364">SUM(K43:M43)/SUM(K39:M44)</f>
        <v>0.20056157240272765</v>
      </c>
      <c r="CW52" s="30">
        <f t="shared" ref="CW52" si="365">SUM(L43:N43)/SUM(L39:N44)</f>
        <v>7.6213397513036504E-2</v>
      </c>
      <c r="CX52" s="30">
        <f t="shared" ref="CX52" si="366">SUM(M43:O43)/SUM(M39:O44)</f>
        <v>1.5242679502607307E-2</v>
      </c>
      <c r="CY52" s="30">
        <f t="shared" ref="CY52" si="367">SUM(N43:P43)/SUM(N39:P44)</f>
        <v>4.8134777376654574E-3</v>
      </c>
      <c r="CZ52" s="30">
        <f t="shared" ref="CZ52" si="368">SUM(O43:Q43)/SUM(O39:Q44)</f>
        <v>1.6044925792218316E-3</v>
      </c>
      <c r="DA52" s="30">
        <f t="shared" ref="DA52" si="369">SUM(P43:R43)/SUM(P39:R44)</f>
        <v>4.0112314480544864E-4</v>
      </c>
      <c r="DB52" s="30">
        <f t="shared" ref="DB52" si="370">SUM(Q43:S43)/SUM(Q39:S44)</f>
        <v>0</v>
      </c>
      <c r="DC52" s="30">
        <f t="shared" ref="DC52" si="371">SUM(R43:T43)/SUM(R39:T44)</f>
        <v>0</v>
      </c>
      <c r="DD52" s="30">
        <f t="shared" ref="DD52" si="372">SUM(S43:U43)/SUM(S39:U44)</f>
        <v>0</v>
      </c>
      <c r="DE52" s="30"/>
      <c r="DF52" s="30"/>
      <c r="DG52" s="1"/>
      <c r="DH52" s="13">
        <v>3</v>
      </c>
      <c r="DI52" s="30">
        <f>SUM(B44:D44)/SUM(B39:D44)</f>
        <v>0</v>
      </c>
      <c r="DJ52" s="30">
        <f t="shared" ref="DJ52" si="373">SUM(C44:E44)/SUM(C39:E44)</f>
        <v>0</v>
      </c>
      <c r="DK52" s="30">
        <f t="shared" ref="DK52" si="374">SUM(D44:F44)/SUM(D39:F44)</f>
        <v>0</v>
      </c>
      <c r="DL52" s="30">
        <f t="shared" ref="DL52" si="375">SUM(E44:G44)/SUM(E39:G44)</f>
        <v>0</v>
      </c>
      <c r="DM52" s="30">
        <f t="shared" ref="DM52" si="376">SUM(F44:H44)/SUM(F39:H44)</f>
        <v>0</v>
      </c>
      <c r="DN52" s="30">
        <f t="shared" ref="DN52" si="377">SUM(G44:I44)/SUM(G39:I44)</f>
        <v>2.4009603841536613E-3</v>
      </c>
      <c r="DO52" s="30">
        <f t="shared" ref="DO52" si="378">SUM(H44:J44)/SUM(H39:J44)</f>
        <v>3.7610338252892062E-2</v>
      </c>
      <c r="DP52" s="30">
        <f t="shared" ref="DP52" si="379">SUM(I44:K44)/SUM(I39:K44)</f>
        <v>0.24289245109804378</v>
      </c>
      <c r="DQ52" s="30">
        <f t="shared" ref="DQ52" si="380">SUM(J44:L44)/SUM(J39:L44)</f>
        <v>0.51222953682072048</v>
      </c>
      <c r="DR52" s="30">
        <f t="shared" ref="DR52" si="381">SUM(K44:M44)/SUM(K39:M44)</f>
        <v>0.79943842759727224</v>
      </c>
      <c r="DS52" s="30">
        <f t="shared" ref="DS52" si="382">SUM(L44:N44)/SUM(L39:N44)</f>
        <v>0.92378660248696354</v>
      </c>
      <c r="DT52" s="30">
        <f t="shared" ref="DT52" si="383">SUM(M44:O44)/SUM(M39:O44)</f>
        <v>0.98475732049739273</v>
      </c>
      <c r="DU52" s="30">
        <f t="shared" ref="DU52" si="384">SUM(N44:P44)/SUM(N39:P44)</f>
        <v>0.99518652226233462</v>
      </c>
      <c r="DV52" s="30">
        <f t="shared" ref="DV52" si="385">SUM(O44:Q44)/SUM(O39:Q44)</f>
        <v>0.99839550742077821</v>
      </c>
      <c r="DW52" s="30">
        <f t="shared" ref="DW52" si="386">SUM(P44:R44)/SUM(P39:R44)</f>
        <v>0.99959887685519455</v>
      </c>
      <c r="DX52" s="30">
        <f t="shared" ref="DX52" si="387">SUM(Q44:S44)/SUM(Q39:S44)</f>
        <v>1</v>
      </c>
      <c r="DY52" s="30">
        <f t="shared" ref="DY52" si="388">SUM(R44:T44)/SUM(R39:T44)</f>
        <v>1</v>
      </c>
      <c r="DZ52" s="30">
        <f t="shared" ref="DZ52" si="389">SUM(S44:U44)/SUM(S39:U44)</f>
        <v>1</v>
      </c>
      <c r="EA52" s="30"/>
      <c r="EB52" s="30"/>
    </row>
    <row r="53" spans="1:132" x14ac:dyDescent="0.3">
      <c r="A53" s="29">
        <v>4</v>
      </c>
      <c r="B53" s="30">
        <f>SUM($B39:E39)/SUM($B39:E44)</f>
        <v>0.2453144078144078</v>
      </c>
      <c r="C53" s="30">
        <f t="shared" ref="C53:R53" si="390">SUM(C39:F39)/SUM(C39:F44)</f>
        <v>1.4957264957264958E-2</v>
      </c>
      <c r="D53" s="30">
        <f t="shared" si="390"/>
        <v>0</v>
      </c>
      <c r="E53" s="30">
        <f t="shared" si="390"/>
        <v>0</v>
      </c>
      <c r="F53" s="30">
        <f t="shared" si="390"/>
        <v>0</v>
      </c>
      <c r="G53" s="30">
        <f t="shared" si="390"/>
        <v>0</v>
      </c>
      <c r="H53" s="30">
        <f t="shared" si="390"/>
        <v>0</v>
      </c>
      <c r="I53" s="30">
        <f t="shared" si="390"/>
        <v>0</v>
      </c>
      <c r="J53" s="30">
        <f t="shared" si="390"/>
        <v>0</v>
      </c>
      <c r="K53" s="30">
        <f t="shared" si="390"/>
        <v>0</v>
      </c>
      <c r="L53" s="30">
        <f t="shared" si="390"/>
        <v>0</v>
      </c>
      <c r="M53" s="30">
        <f t="shared" si="390"/>
        <v>0</v>
      </c>
      <c r="N53" s="30">
        <f t="shared" si="390"/>
        <v>0</v>
      </c>
      <c r="O53" s="30">
        <f t="shared" si="390"/>
        <v>0</v>
      </c>
      <c r="P53" s="30">
        <f t="shared" si="390"/>
        <v>0</v>
      </c>
      <c r="Q53" s="30">
        <f t="shared" si="390"/>
        <v>0</v>
      </c>
      <c r="R53" s="30">
        <f t="shared" si="390"/>
        <v>0</v>
      </c>
      <c r="S53" s="1"/>
      <c r="T53" s="1"/>
      <c r="U53" s="1"/>
      <c r="V53" s="66">
        <v>4</v>
      </c>
      <c r="W53" s="69">
        <f>SUM('Raw Data'!B73:E73)</f>
        <v>442</v>
      </c>
      <c r="X53" s="5">
        <v>4</v>
      </c>
      <c r="Y53" s="30">
        <f>SUM(B40:E40)/SUM(B39:E44)</f>
        <v>0.27573976157024105</v>
      </c>
      <c r="Z53" s="30">
        <f>SUM(C40:F40)/SUM(C39:F44)</f>
        <v>0.2935969044273839</v>
      </c>
      <c r="AA53" s="30">
        <f t="shared" ref="AA53" si="391">SUM(D40:G40)/SUM(D39:G44)</f>
        <v>9.1949924690516507E-2</v>
      </c>
      <c r="AB53" s="30">
        <f t="shared" ref="AB53" si="392">SUM(E40:H40)/SUM(E39:H44)</f>
        <v>5.4278691813804174E-2</v>
      </c>
      <c r="AC53" s="30">
        <f t="shared" ref="AC53" si="393">SUM(F40:I40)/SUM(F39:I44)</f>
        <v>4.3040287478489724E-2</v>
      </c>
      <c r="AD53" s="30">
        <f t="shared" ref="AD53" si="394">SUM(G40:J40)/SUM(G39:J44)</f>
        <v>5.6078550460575728E-3</v>
      </c>
      <c r="AE53" s="30">
        <f t="shared" ref="AE53" si="395">SUM(H40:K40)/SUM(H39:K44)</f>
        <v>0</v>
      </c>
      <c r="AF53" s="30">
        <f t="shared" ref="AF53" si="396">SUM(I40:L40)/SUM(I39:L44)</f>
        <v>0</v>
      </c>
      <c r="AG53" s="30">
        <f t="shared" ref="AG53" si="397">SUM(J40:M40)/SUM(J39:M44)</f>
        <v>0</v>
      </c>
      <c r="AH53" s="30">
        <f t="shared" ref="AH53" si="398">SUM(K40:N40)/SUM(K39:N44)</f>
        <v>0</v>
      </c>
      <c r="AI53" s="30">
        <f t="shared" ref="AI53" si="399">SUM(L40:O40)/SUM(L39:O44)</f>
        <v>0</v>
      </c>
      <c r="AJ53" s="30">
        <f t="shared" ref="AJ53" si="400">SUM(M40:P40)/SUM(M39:P44)</f>
        <v>0</v>
      </c>
      <c r="AK53" s="30">
        <f t="shared" ref="AK53" si="401">SUM(N40:Q40)/SUM(N39:Q44)</f>
        <v>0</v>
      </c>
      <c r="AL53" s="30">
        <f t="shared" ref="AL53" si="402">SUM(O40:R40)/SUM(O39:R44)</f>
        <v>0</v>
      </c>
      <c r="AM53" s="30">
        <f t="shared" ref="AM53" si="403">SUM(P40:S40)/SUM(P39:S44)</f>
        <v>0</v>
      </c>
      <c r="AN53" s="30">
        <f t="shared" ref="AN53" si="404">SUM(Q40:T40)/SUM(Q39:T44)</f>
        <v>0</v>
      </c>
      <c r="AO53" s="30">
        <f t="shared" ref="AO53" si="405">SUM(R40:U40)/SUM(R39:U44)</f>
        <v>0</v>
      </c>
      <c r="AP53" s="1"/>
      <c r="AQ53" s="1"/>
      <c r="AR53" s="1"/>
      <c r="AS53" s="1"/>
      <c r="AT53" s="29">
        <v>4</v>
      </c>
      <c r="AU53" s="30">
        <f>SUM(B41:E41)/SUM(B39:E44)</f>
        <v>0.37950845292454882</v>
      </c>
      <c r="AV53" s="30">
        <f t="shared" ref="AV53" si="406">SUM(C41:F41)/SUM(C39:F44)</f>
        <v>0.46700845292454884</v>
      </c>
      <c r="AW53" s="30">
        <f t="shared" ref="AW53" si="407">SUM(D41:G41)/SUM(D39:G44)</f>
        <v>0.52069134930407446</v>
      </c>
      <c r="AX53" s="30">
        <f t="shared" ref="AX53" si="408">SUM(E41:H41)/SUM(E39:H44)</f>
        <v>0.37960447114978457</v>
      </c>
      <c r="AY53" s="30">
        <f t="shared" ref="AY53" si="409">SUM(F41:I41)/SUM(F39:I44)</f>
        <v>0.18507397403316977</v>
      </c>
      <c r="AZ53" s="30">
        <f t="shared" ref="AZ53" si="410">SUM(G41:J41)/SUM(G39:J44)</f>
        <v>9.7731631690832307E-2</v>
      </c>
      <c r="BA53" s="30">
        <f t="shared" ref="BA53" si="411">SUM(H41:K41)/SUM(H39:K44)</f>
        <v>1.64177335229975E-2</v>
      </c>
      <c r="BB53" s="30">
        <f t="shared" ref="BB53" si="412">SUM(I41:L41)/SUM(I39:L44)</f>
        <v>0</v>
      </c>
      <c r="BC53" s="30">
        <f t="shared" ref="BC53" si="413">SUM(J41:M41)/SUM(J39:M44)</f>
        <v>0</v>
      </c>
      <c r="BD53" s="30">
        <f t="shared" ref="BD53" si="414">SUM(K41:N41)/SUM(K39:N44)</f>
        <v>0</v>
      </c>
      <c r="BE53" s="30">
        <f t="shared" ref="BE53" si="415">SUM(L41:O41)/SUM(L39:O44)</f>
        <v>0</v>
      </c>
      <c r="BF53" s="30">
        <f t="shared" ref="BF53" si="416">SUM(M41:P41)/SUM(M39:P44)</f>
        <v>0</v>
      </c>
      <c r="BG53" s="30">
        <f t="shared" ref="BG53" si="417">SUM(N41:Q41)/SUM(N39:Q44)</f>
        <v>0</v>
      </c>
      <c r="BH53" s="30">
        <f t="shared" ref="BH53" si="418">SUM(O41:R41)/SUM(O39:R44)</f>
        <v>0</v>
      </c>
      <c r="BI53" s="30">
        <f t="shared" ref="BI53" si="419">SUM(P41:S41)/SUM(P39:S44)</f>
        <v>0</v>
      </c>
      <c r="BJ53" s="30">
        <f t="shared" ref="BJ53" si="420">SUM(Q41:T41)/SUM(Q39:T44)</f>
        <v>0</v>
      </c>
      <c r="BK53" s="30">
        <f t="shared" ref="BK53" si="421">SUM(R41:U41)/SUM(R39:U44)</f>
        <v>0</v>
      </c>
      <c r="BL53" s="30"/>
      <c r="BM53" s="30"/>
      <c r="BN53" s="30"/>
      <c r="BO53" s="1"/>
      <c r="BP53" s="29">
        <v>4</v>
      </c>
      <c r="BQ53" s="30">
        <f>SUM(B42:E42)/SUM(B39:E44)</f>
        <v>9.9437377690802353E-2</v>
      </c>
      <c r="BR53" s="30">
        <f t="shared" ref="BR53" si="422">SUM(C42:F42)/SUM(C39:F44)</f>
        <v>0.22443737769080235</v>
      </c>
      <c r="BS53" s="30">
        <f t="shared" ref="BS53" si="423">SUM(D42:G42)/SUM(D39:G44)</f>
        <v>0.3873587260054091</v>
      </c>
      <c r="BT53" s="30">
        <f t="shared" ref="BT53" si="424">SUM(E42:H42)/SUM(E39:H44)</f>
        <v>0.51677473177325339</v>
      </c>
      <c r="BU53" s="30">
        <f t="shared" ref="BU53" si="425">SUM(F42:I42)/SUM(F39:I44)</f>
        <v>0.68276385567778686</v>
      </c>
      <c r="BV53" s="30">
        <f t="shared" ref="BV53" si="426">SUM(G42:J42)/SUM(G39:J44)</f>
        <v>0.57266846617067002</v>
      </c>
      <c r="BW53" s="30">
        <f t="shared" ref="BW53" si="427">SUM(H42:K42)/SUM(H39:K44)</f>
        <v>0.41004066983500043</v>
      </c>
      <c r="BX53" s="30">
        <f t="shared" ref="BX53" si="428">SUM(I42:L42)/SUM(I39:L44)</f>
        <v>0.2261620543774284</v>
      </c>
      <c r="BY53" s="30">
        <f t="shared" ref="BY53" si="429">SUM(J42:M42)/SUM(J39:M44)</f>
        <v>1.4705882352950736E-2</v>
      </c>
      <c r="BZ53" s="30">
        <f t="shared" ref="BZ53" si="430">SUM(K42:N42)/SUM(K39:N44)</f>
        <v>0</v>
      </c>
      <c r="CA53" s="30">
        <f t="shared" ref="CA53" si="431">SUM(L42:O42)/SUM(L39:O44)</f>
        <v>0</v>
      </c>
      <c r="CB53" s="30">
        <f t="shared" ref="CB53" si="432">SUM(M42:P42)/SUM(M39:P44)</f>
        <v>0</v>
      </c>
      <c r="CC53" s="30">
        <f t="shared" ref="CC53" si="433">SUM(N42:Q42)/SUM(N39:Q44)</f>
        <v>0</v>
      </c>
      <c r="CD53" s="30">
        <f t="shared" ref="CD53" si="434">SUM(O42:R42)/SUM(O39:R44)</f>
        <v>0</v>
      </c>
      <c r="CE53" s="30">
        <f t="shared" ref="CE53" si="435">SUM(P42:S42)/SUM(P39:S44)</f>
        <v>0</v>
      </c>
      <c r="CF53" s="30">
        <f t="shared" ref="CF53" si="436">SUM(Q42:T42)/SUM(Q39:T44)</f>
        <v>0</v>
      </c>
      <c r="CG53" s="30">
        <f t="shared" ref="CG53" si="437">SUM(R42:U42)/SUM(R39:U44)</f>
        <v>0</v>
      </c>
      <c r="CH53" s="30"/>
      <c r="CI53" s="30"/>
      <c r="CJ53" s="30"/>
      <c r="CK53" s="1"/>
      <c r="CL53" s="29">
        <v>4</v>
      </c>
      <c r="CM53" s="30">
        <f>SUM(B43:E43)/SUM(B39:E44)</f>
        <v>0</v>
      </c>
      <c r="CN53" s="30">
        <f t="shared" ref="CN53" si="438">SUM(C43:F43)/SUM(C39:F44)</f>
        <v>0</v>
      </c>
      <c r="CO53" s="30">
        <f t="shared" ref="CO53" si="439">SUM(D43:G43)/SUM(D39:G44)</f>
        <v>0</v>
      </c>
      <c r="CP53" s="30">
        <f t="shared" ref="CP53" si="440">SUM(E43:H43)/SUM(E39:H44)</f>
        <v>4.9342105263157895E-2</v>
      </c>
      <c r="CQ53" s="30">
        <f t="shared" ref="CQ53" si="441">SUM(F43:I43)/SUM(F39:I44)</f>
        <v>8.7320081008751826E-2</v>
      </c>
      <c r="CR53" s="30">
        <f t="shared" ref="CR53" si="442">SUM(G43:J43)/SUM(G39:J44)</f>
        <v>0.29576735180896385</v>
      </c>
      <c r="CS53" s="30">
        <f t="shared" ref="CS53" si="443">SUM(H43:K43)/SUM(H39:K44)</f>
        <v>0.39126284730446409</v>
      </c>
      <c r="CT53" s="30">
        <f t="shared" ref="CT53" si="444">SUM(I43:L43)/SUM(I39:L44)</f>
        <v>0.38855619328202057</v>
      </c>
      <c r="CU53" s="30">
        <f t="shared" ref="CU53" si="445">SUM(J43:M43)/SUM(J39:M44)</f>
        <v>0.3592447087138137</v>
      </c>
      <c r="CV53" s="30">
        <f t="shared" ref="CV53" si="446">SUM(K43:N43)/SUM(K39:N44)</f>
        <v>0.15282791817087846</v>
      </c>
      <c r="CW53" s="30">
        <f t="shared" ref="CW53" si="447">SUM(L43:O43)/SUM(L39:O44)</f>
        <v>5.8062575210589662E-2</v>
      </c>
      <c r="CX53" s="30">
        <f t="shared" ref="CX53" si="448">SUM(M43:P43)/SUM(M39:P44)</f>
        <v>1.1732851985559567E-2</v>
      </c>
      <c r="CY53" s="30">
        <f t="shared" ref="CY53" si="449">SUM(N43:Q43)/SUM(N39:Q44)</f>
        <v>3.6101083032490933E-3</v>
      </c>
      <c r="CZ53" s="30">
        <f t="shared" ref="CZ53" si="450">SUM(O43:R43)/SUM(O39:R44)</f>
        <v>1.2033694344163737E-3</v>
      </c>
      <c r="DA53" s="30">
        <f t="shared" ref="DA53" si="451">SUM(P43:S43)/SUM(P39:S44)</f>
        <v>3.0084235860408648E-4</v>
      </c>
      <c r="DB53" s="30">
        <f t="shared" ref="DB53" si="452">SUM(Q43:T43)/SUM(Q39:T44)</f>
        <v>0</v>
      </c>
      <c r="DC53" s="30">
        <f t="shared" ref="DC53" si="453">SUM(R43:U43)/SUM(R39:U44)</f>
        <v>0</v>
      </c>
      <c r="DD53" s="30"/>
      <c r="DE53" s="30"/>
      <c r="DF53" s="30"/>
      <c r="DG53" s="1"/>
      <c r="DH53" s="29">
        <v>4</v>
      </c>
      <c r="DI53" s="30">
        <f>SUM(B44:E44)/SUM(B39:E44)</f>
        <v>0</v>
      </c>
      <c r="DJ53" s="30">
        <f t="shared" ref="DJ53" si="454">SUM(C44:F44)/SUM(C39:F44)</f>
        <v>0</v>
      </c>
      <c r="DK53" s="30">
        <f t="shared" ref="DK53" si="455">SUM(D44:G44)/SUM(D39:G44)</f>
        <v>0</v>
      </c>
      <c r="DL53" s="30">
        <f t="shared" ref="DL53" si="456">SUM(E44:H44)/SUM(E39:H44)</f>
        <v>0</v>
      </c>
      <c r="DM53" s="30">
        <f t="shared" ref="DM53" si="457">SUM(F44:I44)/SUM(F39:I44)</f>
        <v>1.8018018018018018E-3</v>
      </c>
      <c r="DN53" s="30">
        <f t="shared" ref="DN53" si="458">SUM(G44:J44)/SUM(G39:J44)</f>
        <v>2.8224695283476181E-2</v>
      </c>
      <c r="DO53" s="30">
        <f t="shared" ref="DO53" si="459">SUM(H44:K44)/SUM(H39:K44)</f>
        <v>0.1822787493375379</v>
      </c>
      <c r="DP53" s="30">
        <f t="shared" ref="DP53" si="460">SUM(I44:L44)/SUM(I39:L44)</f>
        <v>0.38528175234055106</v>
      </c>
      <c r="DQ53" s="30">
        <f t="shared" ref="DQ53" si="461">SUM(J44:M44)/SUM(J39:M44)</f>
        <v>0.62604940893323557</v>
      </c>
      <c r="DR53" s="30">
        <f t="shared" ref="DR53" si="462">SUM(K44:N44)/SUM(K39:N44)</f>
        <v>0.84717208182912151</v>
      </c>
      <c r="DS53" s="30">
        <f t="shared" ref="DS53" si="463">SUM(L44:O44)/SUM(L39:O44)</f>
        <v>0.94193742478941034</v>
      </c>
      <c r="DT53" s="30">
        <f t="shared" ref="DT53" si="464">SUM(M44:P44)/SUM(M39:P44)</f>
        <v>0.98826714801444049</v>
      </c>
      <c r="DU53" s="30">
        <f t="shared" ref="DU53" si="465">SUM(N44:Q44)/SUM(N39:Q44)</f>
        <v>0.99638989169675096</v>
      </c>
      <c r="DV53" s="30">
        <f t="shared" ref="DV53" si="466">SUM(O44:R44)/SUM(O39:R44)</f>
        <v>0.99879663056558365</v>
      </c>
      <c r="DW53" s="30">
        <f t="shared" ref="DW53" si="467">SUM(P44:S44)/SUM(P39:S44)</f>
        <v>0.99969915764139594</v>
      </c>
      <c r="DX53" s="30">
        <f t="shared" ref="DX53" si="468">SUM(Q44:T44)/SUM(Q39:T44)</f>
        <v>1</v>
      </c>
      <c r="DY53" s="30">
        <f t="shared" ref="DY53" si="469">SUM(R44:U44)/SUM(R39:U44)</f>
        <v>1</v>
      </c>
      <c r="DZ53" s="30"/>
      <c r="EA53" s="30"/>
      <c r="EB53" s="30"/>
    </row>
    <row r="54" spans="1:132" x14ac:dyDescent="0.3">
      <c r="A54" s="29">
        <v>5</v>
      </c>
      <c r="B54" s="30">
        <f>SUM($B39:F39)/SUM($B39:F44)</f>
        <v>0.19625152625152625</v>
      </c>
      <c r="C54" s="30">
        <f t="shared" ref="C54:Q54" si="470">SUM(C39:G39)/SUM(C39:G44)</f>
        <v>1.1965811965811967E-2</v>
      </c>
      <c r="D54" s="30">
        <f t="shared" si="470"/>
        <v>0</v>
      </c>
      <c r="E54" s="30">
        <f t="shared" si="470"/>
        <v>0</v>
      </c>
      <c r="F54" s="30">
        <f t="shared" si="470"/>
        <v>0</v>
      </c>
      <c r="G54" s="30">
        <f t="shared" si="470"/>
        <v>0</v>
      </c>
      <c r="H54" s="30">
        <f t="shared" si="470"/>
        <v>0</v>
      </c>
      <c r="I54" s="30">
        <f t="shared" si="470"/>
        <v>0</v>
      </c>
      <c r="J54" s="30">
        <f t="shared" si="470"/>
        <v>0</v>
      </c>
      <c r="K54" s="30">
        <f t="shared" si="470"/>
        <v>0</v>
      </c>
      <c r="L54" s="30">
        <f t="shared" si="470"/>
        <v>0</v>
      </c>
      <c r="M54" s="30">
        <f t="shared" si="470"/>
        <v>0</v>
      </c>
      <c r="N54" s="30">
        <f t="shared" si="470"/>
        <v>0</v>
      </c>
      <c r="O54" s="30">
        <f t="shared" si="470"/>
        <v>0</v>
      </c>
      <c r="P54" s="30">
        <f t="shared" si="470"/>
        <v>0</v>
      </c>
      <c r="Q54" s="30">
        <f t="shared" si="470"/>
        <v>0</v>
      </c>
      <c r="R54" s="1"/>
      <c r="S54" s="1"/>
      <c r="T54" s="1"/>
      <c r="U54" s="1"/>
      <c r="V54" s="66">
        <v>5</v>
      </c>
      <c r="W54" s="69">
        <f>SUM('Raw Data'!B73:F73)</f>
        <v>542</v>
      </c>
      <c r="X54" s="29">
        <v>5</v>
      </c>
      <c r="Y54" s="30">
        <f>SUM(B40:F40)/SUM(B39:F44)</f>
        <v>0.25059180925619284</v>
      </c>
      <c r="Z54" s="30">
        <f>SUM(C40:G40)/SUM(C39:G44)</f>
        <v>0.23937190556437904</v>
      </c>
      <c r="AA54" s="30">
        <f t="shared" ref="AA54" si="471">SUM(D40:H40)/SUM(D39:H44)</f>
        <v>7.3559939752413206E-2</v>
      </c>
      <c r="AB54" s="30">
        <f t="shared" ref="AB54" si="472">SUM(E40:I40)/SUM(E39:I44)</f>
        <v>4.336033924275056E-2</v>
      </c>
      <c r="AC54" s="30">
        <f t="shared" ref="AC54" si="473">SUM(F40:J40)/SUM(F39:J44)</f>
        <v>3.4444642466564888E-2</v>
      </c>
      <c r="AD54" s="30">
        <f t="shared" ref="AD54" si="474">SUM(G40:K40)/SUM(G39:K44)</f>
        <v>4.4879012985752295E-3</v>
      </c>
      <c r="AE54" s="30">
        <f t="shared" ref="AE54" si="475">SUM(H40:L40)/SUM(H39:L44)</f>
        <v>0</v>
      </c>
      <c r="AF54" s="30">
        <f t="shared" ref="AF54" si="476">SUM(I40:M40)/SUM(I39:M44)</f>
        <v>0</v>
      </c>
      <c r="AG54" s="30">
        <f t="shared" ref="AG54" si="477">SUM(J40:N40)/SUM(J39:N44)</f>
        <v>0</v>
      </c>
      <c r="AH54" s="30">
        <f t="shared" ref="AH54" si="478">SUM(K40:O40)/SUM(K39:O44)</f>
        <v>0</v>
      </c>
      <c r="AI54" s="30">
        <f t="shared" ref="AI54" si="479">SUM(L40:P40)/SUM(L39:P44)</f>
        <v>0</v>
      </c>
      <c r="AJ54" s="30">
        <f t="shared" ref="AJ54" si="480">SUM(M40:Q40)/SUM(M39:Q44)</f>
        <v>0</v>
      </c>
      <c r="AK54" s="30">
        <f t="shared" ref="AK54" si="481">SUM(N40:R40)/SUM(N39:R44)</f>
        <v>0</v>
      </c>
      <c r="AL54" s="30">
        <f t="shared" ref="AL54" si="482">SUM(O40:S40)/SUM(O39:S44)</f>
        <v>0</v>
      </c>
      <c r="AM54" s="30">
        <f t="shared" ref="AM54" si="483">SUM(P40:T40)/SUM(P39:T44)</f>
        <v>0</v>
      </c>
      <c r="AN54" s="30">
        <f t="shared" ref="AN54" si="484">SUM(Q40:U40)/SUM(Q39:U44)</f>
        <v>0</v>
      </c>
      <c r="AO54" s="30"/>
      <c r="AP54" s="1"/>
      <c r="AQ54" s="1"/>
      <c r="AR54" s="1"/>
      <c r="AS54" s="1"/>
      <c r="AT54" s="29">
        <v>5</v>
      </c>
      <c r="AU54" s="30">
        <f>SUM(B41:F41)/SUM(B39:F44)</f>
        <v>0.37360676233963908</v>
      </c>
      <c r="AV54" s="30">
        <f t="shared" ref="AV54" si="485">SUM(C41:G41)/SUM(C39:G44)</f>
        <v>0.43877530166548179</v>
      </c>
      <c r="AW54" s="30">
        <f t="shared" ref="AW54" si="486">SUM(D41:H41)/SUM(D39:H44)</f>
        <v>0.42971097418010168</v>
      </c>
      <c r="AX54" s="30">
        <f t="shared" ref="AX54" si="487">SUM(E41:I41)/SUM(E39:I44)</f>
        <v>0.30324567702520644</v>
      </c>
      <c r="AY54" s="30">
        <f t="shared" ref="AY54" si="488">SUM(F41:J41)/SUM(F39:J44)</f>
        <v>0.14811255311955779</v>
      </c>
      <c r="AZ54" s="30">
        <f t="shared" ref="AZ54" si="489">SUM(G41:K41)/SUM(G39:K44)</f>
        <v>7.8213490394248575E-2</v>
      </c>
      <c r="BA54" s="30">
        <f t="shared" ref="BA54" si="490">SUM(H41:L41)/SUM(H39:L44)</f>
        <v>1.3138921564907745E-2</v>
      </c>
      <c r="BB54" s="30">
        <f t="shared" ref="BB54" si="491">SUM(I41:M41)/SUM(I39:M44)</f>
        <v>0</v>
      </c>
      <c r="BC54" s="30">
        <f t="shared" ref="BC54" si="492">SUM(J41:N41)/SUM(J39:N44)</f>
        <v>0</v>
      </c>
      <c r="BD54" s="30">
        <f t="shared" ref="BD54" si="493">SUM(K41:O41)/SUM(K39:O44)</f>
        <v>0</v>
      </c>
      <c r="BE54" s="30">
        <f t="shared" ref="BE54" si="494">SUM(L41:P41)/SUM(L39:P44)</f>
        <v>0</v>
      </c>
      <c r="BF54" s="30">
        <f t="shared" ref="BF54" si="495">SUM(M41:Q41)/SUM(M39:Q44)</f>
        <v>0</v>
      </c>
      <c r="BG54" s="30">
        <f t="shared" ref="BG54" si="496">SUM(N41:R41)/SUM(N39:R44)</f>
        <v>0</v>
      </c>
      <c r="BH54" s="30">
        <f t="shared" ref="BH54" si="497">SUM(O41:S41)/SUM(O39:S44)</f>
        <v>0</v>
      </c>
      <c r="BI54" s="30">
        <f t="shared" ref="BI54" si="498">SUM(P41:T41)/SUM(P39:T44)</f>
        <v>0</v>
      </c>
      <c r="BJ54" s="30">
        <f t="shared" ref="BJ54" si="499">SUM(Q41:U41)/SUM(Q39:U44)</f>
        <v>0</v>
      </c>
      <c r="BK54" s="30"/>
      <c r="BL54" s="30"/>
      <c r="BM54" s="30"/>
      <c r="BN54" s="30"/>
      <c r="BO54" s="1"/>
      <c r="BP54" s="29">
        <v>5</v>
      </c>
      <c r="BQ54" s="30">
        <f>SUM(B42:F42)/SUM(B39:F44)</f>
        <v>0.17954990215264188</v>
      </c>
      <c r="BR54" s="30">
        <f t="shared" ref="BR54" si="500">SUM(C42:G42)/SUM(C39:G44)</f>
        <v>0.30988698080432731</v>
      </c>
      <c r="BS54" s="30">
        <f t="shared" ref="BS54" si="501">SUM(D42:H42)/SUM(D39:H44)</f>
        <v>0.4572554018569589</v>
      </c>
      <c r="BT54" s="30">
        <f t="shared" ref="BT54" si="502">SUM(E42:I42)/SUM(E39:I44)</f>
        <v>0.58207077542655306</v>
      </c>
      <c r="BU54" s="30">
        <f t="shared" ref="BU54" si="503">SUM(F42:J42)/SUM(F39:J44)</f>
        <v>0.55815572995633944</v>
      </c>
      <c r="BV54" s="30">
        <f t="shared" ref="BV54" si="504">SUM(G42:K42)/SUM(G39:K44)</f>
        <v>0.4582999260630406</v>
      </c>
      <c r="BW54" s="30">
        <f t="shared" ref="BW54" si="505">SUM(H42:L42)/SUM(H39:L44)</f>
        <v>0.32815078840435896</v>
      </c>
      <c r="BX54" s="30">
        <f t="shared" ref="BX54" si="506">SUM(I42:M42)/SUM(I39:M44)</f>
        <v>0.18099486687739225</v>
      </c>
      <c r="BY54" s="30">
        <f t="shared" ref="BY54" si="507">SUM(J42:N42)/SUM(J39:N44)</f>
        <v>1.1764705882360471E-2</v>
      </c>
      <c r="BZ54" s="30">
        <f t="shared" ref="BZ54" si="508">SUM(K42:O42)/SUM(K39:O44)</f>
        <v>0</v>
      </c>
      <c r="CA54" s="30">
        <f t="shared" ref="CA54" si="509">SUM(L42:P42)/SUM(L39:P44)</f>
        <v>0</v>
      </c>
      <c r="CB54" s="30">
        <f t="shared" ref="CB54" si="510">SUM(M42:Q42)/SUM(M39:Q44)</f>
        <v>0</v>
      </c>
      <c r="CC54" s="30">
        <f t="shared" ref="CC54" si="511">SUM(N42:R42)/SUM(N39:R44)</f>
        <v>0</v>
      </c>
      <c r="CD54" s="30">
        <f t="shared" ref="CD54" si="512">SUM(O42:S42)/SUM(O39:S44)</f>
        <v>0</v>
      </c>
      <c r="CE54" s="30">
        <f t="shared" ref="CE54" si="513">SUM(P42:T42)/SUM(P39:T44)</f>
        <v>0</v>
      </c>
      <c r="CF54" s="30">
        <f t="shared" ref="CF54" si="514">SUM(Q42:U42)/SUM(Q39:U44)</f>
        <v>0</v>
      </c>
      <c r="CG54" s="30"/>
      <c r="CH54" s="30"/>
      <c r="CI54" s="30"/>
      <c r="CJ54" s="30"/>
      <c r="CK54" s="1"/>
      <c r="CL54" s="29">
        <v>5</v>
      </c>
      <c r="CM54" s="30">
        <f>SUM(B43:F43)/SUM(B39:F44)</f>
        <v>0</v>
      </c>
      <c r="CN54" s="30">
        <f t="shared" ref="CN54" si="515">SUM(C43:G43)/SUM(C39:G44)</f>
        <v>0</v>
      </c>
      <c r="CO54" s="30">
        <f t="shared" ref="CO54" si="516">SUM(D43:H43)/SUM(D39:H44)</f>
        <v>3.9473684210526314E-2</v>
      </c>
      <c r="CP54" s="30">
        <f t="shared" ref="CP54" si="517">SUM(E43:I43)/SUM(E39:I44)</f>
        <v>6.9881247238438748E-2</v>
      </c>
      <c r="CQ54" s="30">
        <f t="shared" ref="CQ54" si="518">SUM(F43:J43)/SUM(F39:J44)</f>
        <v>0.23669917844841143</v>
      </c>
      <c r="CR54" s="30">
        <f t="shared" ref="CR54" si="519">SUM(G43:K43)/SUM(G39:K44)</f>
        <v>0.31312311500212747</v>
      </c>
      <c r="CS54" s="30">
        <f t="shared" ref="CS54" si="520">SUM(H43:L43)/SUM(H39:L44)</f>
        <v>0.35037377590095142</v>
      </c>
      <c r="CT54" s="30">
        <f t="shared" ref="CT54" si="521">SUM(I43:M43)/SUM(I39:M44)</f>
        <v>0.31744583600795889</v>
      </c>
      <c r="CU54" s="30">
        <f t="shared" ref="CU54" si="522">SUM(J43:N43)/SUM(J39:N44)</f>
        <v>0.28932115806611436</v>
      </c>
      <c r="CV54" s="30">
        <f t="shared" ref="CV54" si="523">SUM(K43:O43)/SUM(K39:O44)</f>
        <v>0.1229843561973526</v>
      </c>
      <c r="CW54" s="30">
        <f t="shared" ref="CW54" si="524">SUM(L43:P43)/SUM(L39:P44)</f>
        <v>4.6690734055354996E-2</v>
      </c>
      <c r="CX54" s="30">
        <f t="shared" ref="CX54" si="525">SUM(M43:Q43)/SUM(M39:Q44)</f>
        <v>9.3862815884476532E-3</v>
      </c>
      <c r="CY54" s="30">
        <f t="shared" ref="CY54" si="526">SUM(N43:R43)/SUM(N39:R44)</f>
        <v>2.8880866425992748E-3</v>
      </c>
      <c r="CZ54" s="30">
        <f t="shared" ref="CZ54" si="527">SUM(O43:S43)/SUM(O39:S44)</f>
        <v>9.626955475330989E-4</v>
      </c>
      <c r="DA54" s="30">
        <f t="shared" ref="DA54" si="528">SUM(P43:T43)/SUM(P39:T44)</f>
        <v>2.4067388688326919E-4</v>
      </c>
      <c r="DB54" s="30">
        <f t="shared" ref="DB54" si="529">SUM(Q43:U43)/SUM(Q39:U44)</f>
        <v>0</v>
      </c>
      <c r="DC54" s="30"/>
      <c r="DD54" s="30"/>
      <c r="DE54" s="30"/>
      <c r="DF54" s="30"/>
      <c r="DG54" s="1"/>
      <c r="DH54" s="29">
        <v>5</v>
      </c>
      <c r="DI54" s="30">
        <f>SUM(B44:F44)/SUM(B39:F44)</f>
        <v>0</v>
      </c>
      <c r="DJ54" s="30">
        <f t="shared" ref="DJ54" si="530">SUM(C44:G44)/SUM(C39:G44)</f>
        <v>0</v>
      </c>
      <c r="DK54" s="30">
        <f t="shared" ref="DK54" si="531">SUM(D44:H44)/SUM(D39:H44)</f>
        <v>0</v>
      </c>
      <c r="DL54" s="30">
        <f t="shared" ref="DL54" si="532">SUM(E44:I44)/SUM(E39:I44)</f>
        <v>1.4419610670511895E-3</v>
      </c>
      <c r="DM54" s="30">
        <f t="shared" ref="DM54" si="533">SUM(F44:J44)/SUM(F39:J44)</f>
        <v>2.2587896009126352E-2</v>
      </c>
      <c r="DN54" s="30">
        <f t="shared" ref="DN54" si="534">SUM(G44:K44)/SUM(G39:K44)</f>
        <v>0.14587556724200798</v>
      </c>
      <c r="DO54" s="30">
        <f t="shared" ref="DO54" si="535">SUM(H44:L44)/SUM(H39:L44)</f>
        <v>0.30833651412978186</v>
      </c>
      <c r="DP54" s="30">
        <f t="shared" ref="DP54" si="536">SUM(I44:M44)/SUM(I39:M44)</f>
        <v>0.50155929711464908</v>
      </c>
      <c r="DQ54" s="30">
        <f t="shared" ref="DQ54" si="537">SUM(J44:N44)/SUM(J39:N44)</f>
        <v>0.69891413605152519</v>
      </c>
      <c r="DR54" s="30">
        <f t="shared" ref="DR54" si="538">SUM(K44:O44)/SUM(K39:O44)</f>
        <v>0.8770156438026474</v>
      </c>
      <c r="DS54" s="30">
        <f t="shared" ref="DS54" si="539">SUM(L44:P44)/SUM(L39:P44)</f>
        <v>0.95330926594464493</v>
      </c>
      <c r="DT54" s="30">
        <f t="shared" ref="DT54" si="540">SUM(M44:Q44)/SUM(M39:Q44)</f>
        <v>0.99061371841155244</v>
      </c>
      <c r="DU54" s="30">
        <f t="shared" ref="DU54" si="541">SUM(N44:R44)/SUM(N39:R44)</f>
        <v>0.99711191335740068</v>
      </c>
      <c r="DV54" s="30">
        <f t="shared" ref="DV54" si="542">SUM(O44:S44)/SUM(O39:S44)</f>
        <v>0.99903730445246697</v>
      </c>
      <c r="DW54" s="30">
        <f t="shared" ref="DW54" si="543">SUM(P44:T44)/SUM(P39:T44)</f>
        <v>0.9997593261131168</v>
      </c>
      <c r="DX54" s="30">
        <f t="shared" ref="DX54" si="544">SUM(Q44:U44)/SUM(Q39:U44)</f>
        <v>1</v>
      </c>
      <c r="DY54" s="30"/>
      <c r="DZ54" s="30"/>
      <c r="EA54" s="30"/>
      <c r="EB54" s="30"/>
    </row>
    <row r="55" spans="1:132" x14ac:dyDescent="0.3">
      <c r="A55" s="29">
        <v>6</v>
      </c>
      <c r="B55" s="30">
        <f>SUM($B39:G39)/SUM($B39:G44)</f>
        <v>0.1635429385429385</v>
      </c>
      <c r="C55" s="30">
        <f t="shared" ref="C55:P55" si="545">SUM(C39:H39)/SUM(C39:H44)</f>
        <v>9.9715099715099714E-3</v>
      </c>
      <c r="D55" s="30">
        <f t="shared" si="545"/>
        <v>0</v>
      </c>
      <c r="E55" s="30">
        <f t="shared" si="545"/>
        <v>0</v>
      </c>
      <c r="F55" s="30">
        <f t="shared" si="545"/>
        <v>0</v>
      </c>
      <c r="G55" s="30">
        <f t="shared" si="545"/>
        <v>0</v>
      </c>
      <c r="H55" s="30">
        <f t="shared" si="545"/>
        <v>0</v>
      </c>
      <c r="I55" s="30">
        <f t="shared" si="545"/>
        <v>0</v>
      </c>
      <c r="J55" s="30">
        <f t="shared" si="545"/>
        <v>0</v>
      </c>
      <c r="K55" s="30">
        <f t="shared" si="545"/>
        <v>0</v>
      </c>
      <c r="L55" s="30">
        <f t="shared" si="545"/>
        <v>0</v>
      </c>
      <c r="M55" s="30">
        <f t="shared" si="545"/>
        <v>0</v>
      </c>
      <c r="N55" s="30">
        <f t="shared" si="545"/>
        <v>0</v>
      </c>
      <c r="O55" s="30">
        <f t="shared" si="545"/>
        <v>0</v>
      </c>
      <c r="P55" s="30">
        <f t="shared" si="545"/>
        <v>0</v>
      </c>
      <c r="Q55" s="1"/>
      <c r="R55" s="1"/>
      <c r="S55" s="1"/>
      <c r="T55" s="1"/>
      <c r="U55" s="1"/>
      <c r="V55" s="66">
        <v>6</v>
      </c>
      <c r="W55" s="69">
        <f>SUM('Raw Data'!B73:G73)</f>
        <v>631</v>
      </c>
      <c r="X55" s="29">
        <v>6</v>
      </c>
      <c r="Y55" s="30">
        <f>SUM(B40:G40)/SUM(B39:G44)</f>
        <v>0.21257182606555391</v>
      </c>
      <c r="Z55" s="30">
        <f>SUM(C40:H40)/SUM(C39:H44)</f>
        <v>0.19947658797031587</v>
      </c>
      <c r="AA55" s="30">
        <f t="shared" ref="AA55" si="546">SUM(D40:I40)/SUM(D39:I44)</f>
        <v>6.1226271969406436E-2</v>
      </c>
      <c r="AB55" s="30">
        <f t="shared" ref="AB55" si="547">SUM(E40:J40)/SUM(E39:J44)</f>
        <v>3.6142302001019845E-2</v>
      </c>
      <c r="AC55" s="30">
        <f t="shared" ref="AC55" si="548">SUM(F40:K40)/SUM(F39:K44)</f>
        <v>2.8710768690580039E-2</v>
      </c>
      <c r="AD55" s="30">
        <f t="shared" ref="AD55" si="549">SUM(G40:L40)/SUM(G39:L44)</f>
        <v>3.7408167675022849E-3</v>
      </c>
      <c r="AE55" s="30">
        <f t="shared" ref="AE55" si="550">SUM(H40:M40)/SUM(H39:M44)</f>
        <v>0</v>
      </c>
      <c r="AF55" s="30">
        <f t="shared" ref="AF55" si="551">SUM(I40:N40)/SUM(I39:N44)</f>
        <v>0</v>
      </c>
      <c r="AG55" s="30">
        <f t="shared" ref="AG55" si="552">SUM(J40:O40)/SUM(J39:O44)</f>
        <v>0</v>
      </c>
      <c r="AH55" s="30">
        <f t="shared" ref="AH55" si="553">SUM(K40:P40)/SUM(K39:P44)</f>
        <v>0</v>
      </c>
      <c r="AI55" s="30">
        <f t="shared" ref="AI55" si="554">SUM(L40:Q40)/SUM(L39:Q44)</f>
        <v>0</v>
      </c>
      <c r="AJ55" s="30">
        <f t="shared" ref="AJ55" si="555">SUM(M40:R40)/SUM(M39:R44)</f>
        <v>0</v>
      </c>
      <c r="AK55" s="30">
        <f t="shared" ref="AK55" si="556">SUM(N40:S40)/SUM(N39:S44)</f>
        <v>0</v>
      </c>
      <c r="AL55" s="30">
        <f t="shared" ref="AL55" si="557">SUM(O40:T40)/SUM(O39:T44)</f>
        <v>0</v>
      </c>
      <c r="AM55" s="30">
        <f t="shared" ref="AM55" si="558">SUM(P40:U40)/SUM(P39:U44)</f>
        <v>0</v>
      </c>
      <c r="AN55" s="30"/>
      <c r="AO55" s="30"/>
      <c r="AP55" s="1"/>
      <c r="AQ55" s="1"/>
      <c r="AR55" s="1"/>
      <c r="AS55" s="1"/>
      <c r="AT55" s="29">
        <v>6</v>
      </c>
      <c r="AU55" s="30">
        <f>SUM(B41:G41)/SUM(B39:G44)</f>
        <v>0.36564608472123478</v>
      </c>
      <c r="AV55" s="30">
        <f t="shared" ref="AV55" si="559">SUM(C41:H41)/SUM(C39:H44)</f>
        <v>0.37661099700193662</v>
      </c>
      <c r="AW55" s="30">
        <f t="shared" ref="AW55" si="560">SUM(D41:I41)/SUM(D39:I44)</f>
        <v>0.35766207886985635</v>
      </c>
      <c r="AX55" s="30">
        <f t="shared" ref="AX55" si="561">SUM(E41:J41)/SUM(E39:J44)</f>
        <v>0.25276547718387937</v>
      </c>
      <c r="AY55" s="30">
        <f t="shared" ref="AY55" si="562">SUM(F41:K41)/SUM(F39:K44)</f>
        <v>0.12345679758222673</v>
      </c>
      <c r="AZ55" s="30">
        <f t="shared" ref="AZ55" si="563">SUM(G41:L41)/SUM(G39:L44)</f>
        <v>6.5193576428378641E-2</v>
      </c>
      <c r="BA55" s="30">
        <f t="shared" ref="BA55" si="564">SUM(H41:M41)/SUM(H39:M44)</f>
        <v>1.0951733299595503E-2</v>
      </c>
      <c r="BB55" s="30">
        <f t="shared" ref="BB55" si="565">SUM(I41:N41)/SUM(I39:N44)</f>
        <v>0</v>
      </c>
      <c r="BC55" s="30">
        <f t="shared" ref="BC55" si="566">SUM(J41:O41)/SUM(J39:O44)</f>
        <v>0</v>
      </c>
      <c r="BD55" s="30">
        <f t="shared" ref="BD55" si="567">SUM(K41:P41)/SUM(K39:P44)</f>
        <v>0</v>
      </c>
      <c r="BE55" s="30">
        <f t="shared" ref="BE55" si="568">SUM(L41:Q41)/SUM(L39:Q44)</f>
        <v>0</v>
      </c>
      <c r="BF55" s="30">
        <f t="shared" ref="BF55" si="569">SUM(M41:R41)/SUM(M39:R44)</f>
        <v>0</v>
      </c>
      <c r="BG55" s="30">
        <f t="shared" ref="BG55" si="570">SUM(N41:S41)/SUM(N39:S44)</f>
        <v>0</v>
      </c>
      <c r="BH55" s="30">
        <f t="shared" ref="BH55" si="571">SUM(O41:T41)/SUM(O39:T44)</f>
        <v>0</v>
      </c>
      <c r="BI55" s="30">
        <f t="shared" ref="BI55" si="572">SUM(P41:U41)/SUM(P39:U44)</f>
        <v>0</v>
      </c>
      <c r="BJ55" s="30"/>
      <c r="BK55" s="30"/>
      <c r="BL55" s="30"/>
      <c r="BM55" s="30"/>
      <c r="BN55" s="30"/>
      <c r="BO55" s="1"/>
      <c r="BP55" s="29">
        <v>6</v>
      </c>
      <c r="BQ55" s="30">
        <f>SUM(B42:G42)/SUM(B39:G44)</f>
        <v>0.2582391506702727</v>
      </c>
      <c r="BR55" s="30">
        <f t="shared" ref="BR55" si="573">SUM(C42:H42)/SUM(C39:H44)</f>
        <v>0.3810461682141324</v>
      </c>
      <c r="BS55" s="30">
        <f t="shared" ref="BS55" si="574">SUM(D42:I42)/SUM(D39:I44)</f>
        <v>0.52166135473783204</v>
      </c>
      <c r="BT55" s="30">
        <f t="shared" ref="BT55" si="575">SUM(E42:J42)/SUM(E39:J44)</f>
        <v>0.49496771824743097</v>
      </c>
      <c r="BU55" s="30">
        <f t="shared" ref="BU55" si="576">SUM(F42:K42)/SUM(F39:K44)</f>
        <v>0.4652415850056717</v>
      </c>
      <c r="BV55" s="30">
        <f t="shared" ref="BV55" si="577">SUM(G42:L42)/SUM(G39:L44)</f>
        <v>0.38200841192874585</v>
      </c>
      <c r="BW55" s="30">
        <f t="shared" ref="BW55" si="578">SUM(H42:M42)/SUM(H39:M44)</f>
        <v>0.27352472567117958</v>
      </c>
      <c r="BX55" s="30">
        <f t="shared" ref="BX55" si="579">SUM(I42:N42)/SUM(I39:N44)</f>
        <v>0.15086531271570994</v>
      </c>
      <c r="BY55" s="30">
        <f t="shared" ref="BY55" si="580">SUM(J42:O42)/SUM(J39:O44)</f>
        <v>9.8039215686336612E-3</v>
      </c>
      <c r="BZ55" s="30">
        <f t="shared" ref="BZ55" si="581">SUM(K42:P42)/SUM(K39:P44)</f>
        <v>0</v>
      </c>
      <c r="CA55" s="30">
        <f t="shared" ref="CA55" si="582">SUM(L42:Q42)/SUM(L39:Q44)</f>
        <v>0</v>
      </c>
      <c r="CB55" s="30">
        <f t="shared" ref="CB55" si="583">SUM(M42:R42)/SUM(M39:R44)</f>
        <v>0</v>
      </c>
      <c r="CC55" s="30">
        <f t="shared" ref="CC55" si="584">SUM(N42:S42)/SUM(N39:S44)</f>
        <v>0</v>
      </c>
      <c r="CD55" s="30">
        <f t="shared" ref="CD55" si="585">SUM(O42:T42)/SUM(O39:T44)</f>
        <v>0</v>
      </c>
      <c r="CE55" s="30">
        <f t="shared" ref="CE55" si="586">SUM(P42:U42)/SUM(P39:U44)</f>
        <v>0</v>
      </c>
      <c r="CF55" s="30"/>
      <c r="CG55" s="30"/>
      <c r="CH55" s="30"/>
      <c r="CI55" s="30"/>
      <c r="CJ55" s="30"/>
      <c r="CK55" s="1"/>
      <c r="CL55" s="29">
        <v>6</v>
      </c>
      <c r="CM55" s="30">
        <f>SUM(B43:G43)/SUM(B39:G44)</f>
        <v>0</v>
      </c>
      <c r="CN55" s="30">
        <f t="shared" ref="CN55" si="587">SUM(C43:H43)/SUM(C39:H44)</f>
        <v>3.2894736842105261E-2</v>
      </c>
      <c r="CO55" s="30">
        <f t="shared" ref="CO55" si="588">SUM(D43:I43)/SUM(D39:I44)</f>
        <v>5.8248371345982299E-2</v>
      </c>
      <c r="CP55" s="30">
        <f t="shared" ref="CP55" si="589">SUM(E43:J43)/SUM(E39:J44)</f>
        <v>0.19729673107448584</v>
      </c>
      <c r="CQ55" s="30">
        <f t="shared" ref="CQ55" si="590">SUM(F43:K43)/SUM(F39:K44)</f>
        <v>0.26099865415141105</v>
      </c>
      <c r="CR55" s="30">
        <f t="shared" ref="CR55" si="591">SUM(G43:L43)/SUM(G39:L44)</f>
        <v>0.29204833363859156</v>
      </c>
      <c r="CS55" s="30">
        <f t="shared" ref="CS55" si="592">SUM(H43:M43)/SUM(H39:M44)</f>
        <v>0.29745698748474553</v>
      </c>
      <c r="CT55" s="30">
        <f t="shared" ref="CT55" si="593">SUM(I43:N43)/SUM(I39:N44)</f>
        <v>0.26620435168852324</v>
      </c>
      <c r="CU55" s="30">
        <f t="shared" ref="CU55" si="594">SUM(J43:O43)/SUM(J39:O44)</f>
        <v>0.24170264977230188</v>
      </c>
      <c r="CV55" s="30">
        <f t="shared" ref="CV55" si="595">SUM(K43:P43)/SUM(K39:P44)</f>
        <v>0.10268752507019657</v>
      </c>
      <c r="CW55" s="30">
        <f t="shared" ref="CW55" si="596">SUM(L43:Q43)/SUM(L39:Q44)</f>
        <v>3.8908945046129163E-2</v>
      </c>
      <c r="CX55" s="30">
        <f t="shared" ref="CX55" si="597">SUM(M43:R43)/SUM(M39:R44)</f>
        <v>7.8219013237063786E-3</v>
      </c>
      <c r="CY55" s="30">
        <f t="shared" ref="CY55" si="598">SUM(N43:S43)/SUM(N39:S44)</f>
        <v>2.4067388688327287E-3</v>
      </c>
      <c r="CZ55" s="30">
        <f t="shared" ref="CZ55" si="599">SUM(O43:T43)/SUM(O39:T44)</f>
        <v>8.0224628961091582E-4</v>
      </c>
      <c r="DA55" s="30">
        <f t="shared" ref="DA55" si="600">SUM(P43:U43)/SUM(P39:U44)</f>
        <v>2.0056157240272432E-4</v>
      </c>
      <c r="DB55" s="30"/>
      <c r="DC55" s="30"/>
      <c r="DD55" s="30"/>
      <c r="DE55" s="30"/>
      <c r="DF55" s="30"/>
      <c r="DG55" s="1"/>
      <c r="DH55" s="29">
        <v>6</v>
      </c>
      <c r="DI55" s="30">
        <f>SUM(B44:G44)/SUM(B39:G44)</f>
        <v>0</v>
      </c>
      <c r="DJ55" s="30">
        <f t="shared" ref="DJ55" si="601">SUM(C44:H44)/SUM(C39:H44)</f>
        <v>0</v>
      </c>
      <c r="DK55" s="30">
        <f t="shared" ref="DK55" si="602">SUM(D44:I44)/SUM(D39:I44)</f>
        <v>1.2019230769230772E-3</v>
      </c>
      <c r="DL55" s="30">
        <f t="shared" ref="DL55" si="603">SUM(E44:J44)/SUM(E39:J44)</f>
        <v>1.8827771493183921E-2</v>
      </c>
      <c r="DM55" s="30">
        <f t="shared" ref="DM55" si="604">SUM(F44:K44)/SUM(F39:K44)</f>
        <v>0.12159219457011042</v>
      </c>
      <c r="DN55" s="30">
        <f t="shared" ref="DN55" si="605">SUM(G44:L44)/SUM(G39:L44)</f>
        <v>0.25700886123678157</v>
      </c>
      <c r="DO55" s="30">
        <f t="shared" ref="DO55" si="606">SUM(H44:M44)/SUM(H39:M44)</f>
        <v>0.41806655354447919</v>
      </c>
      <c r="DP55" s="30">
        <f t="shared" ref="DP55" si="607">SUM(I44:N44)/SUM(I39:N44)</f>
        <v>0.58293033559576679</v>
      </c>
      <c r="DQ55" s="30">
        <f t="shared" ref="DQ55" si="608">SUM(J44:O44)/SUM(J39:O44)</f>
        <v>0.74849342865906443</v>
      </c>
      <c r="DR55" s="30">
        <f t="shared" ref="DR55" si="609">SUM(K44:P44)/SUM(K39:P44)</f>
        <v>0.89731247492980348</v>
      </c>
      <c r="DS55" s="30">
        <f t="shared" ref="DS55" si="610">SUM(L44:Q44)/SUM(L39:Q44)</f>
        <v>0.96109105495387082</v>
      </c>
      <c r="DT55" s="30">
        <f t="shared" ref="DT55" si="611">SUM(M44:R44)/SUM(M39:R44)</f>
        <v>0.9921780986762937</v>
      </c>
      <c r="DU55" s="30">
        <f t="shared" ref="DU55" si="612">SUM(N44:S44)/SUM(N39:S44)</f>
        <v>0.9975932611311672</v>
      </c>
      <c r="DV55" s="30">
        <f t="shared" ref="DV55" si="613">SUM(O44:T44)/SUM(O39:T44)</f>
        <v>0.99919775371038921</v>
      </c>
      <c r="DW55" s="30">
        <f t="shared" ref="DW55" si="614">SUM(P44:U44)/SUM(P39:U44)</f>
        <v>0.99979943842759733</v>
      </c>
      <c r="DX55" s="30"/>
      <c r="DY55" s="30"/>
      <c r="DZ55" s="30"/>
      <c r="EA55" s="30"/>
      <c r="EB55" s="30"/>
    </row>
    <row r="56" spans="1:132" x14ac:dyDescent="0.3">
      <c r="A56" s="29">
        <v>7</v>
      </c>
      <c r="B56" s="30">
        <f>SUM($B39:H39)/SUM($B39:H44)</f>
        <v>0.140179661608233</v>
      </c>
      <c r="C56" s="30">
        <f t="shared" ref="C56:O56" si="615">SUM(C39:I39)/SUM(C39:I44)</f>
        <v>8.5382017375835017E-3</v>
      </c>
      <c r="D56" s="30">
        <f t="shared" si="615"/>
        <v>0</v>
      </c>
      <c r="E56" s="30">
        <f t="shared" si="615"/>
        <v>0</v>
      </c>
      <c r="F56" s="30">
        <f t="shared" si="615"/>
        <v>0</v>
      </c>
      <c r="G56" s="30">
        <f t="shared" si="615"/>
        <v>0</v>
      </c>
      <c r="H56" s="30">
        <f t="shared" si="615"/>
        <v>0</v>
      </c>
      <c r="I56" s="30">
        <f t="shared" si="615"/>
        <v>0</v>
      </c>
      <c r="J56" s="30">
        <f t="shared" si="615"/>
        <v>0</v>
      </c>
      <c r="K56" s="30">
        <f t="shared" si="615"/>
        <v>0</v>
      </c>
      <c r="L56" s="30">
        <f t="shared" si="615"/>
        <v>0</v>
      </c>
      <c r="M56" s="30">
        <f t="shared" si="615"/>
        <v>0</v>
      </c>
      <c r="N56" s="30">
        <f t="shared" si="615"/>
        <v>0</v>
      </c>
      <c r="O56" s="30">
        <f t="shared" si="615"/>
        <v>0</v>
      </c>
      <c r="P56" s="1"/>
      <c r="Q56" s="1"/>
      <c r="R56" s="1"/>
      <c r="S56" s="1"/>
      <c r="T56" s="1"/>
      <c r="U56" s="1"/>
      <c r="V56" s="66">
        <v>7</v>
      </c>
      <c r="W56" s="69">
        <f>SUM('Raw Data'!B73:H73)</f>
        <v>707</v>
      </c>
      <c r="X56" s="29">
        <v>7</v>
      </c>
      <c r="Y56" s="30">
        <f>SUM(B40:H40)/SUM(B39:H44)</f>
        <v>0.18220442234190337</v>
      </c>
      <c r="Z56" s="30">
        <f>SUM(C40:I40)/SUM(C39:I44)</f>
        <v>0.17080375538725656</v>
      </c>
      <c r="AA56" s="30">
        <f t="shared" ref="AA56" si="616">SUM(D40:J40)/SUM(D39:J44)</f>
        <v>5.2488674166458117E-2</v>
      </c>
      <c r="AB56" s="30">
        <f t="shared" ref="AB56" si="617">SUM(E40:K40)/SUM(E39:K44)</f>
        <v>3.0984436130704143E-2</v>
      </c>
      <c r="AC56" s="30">
        <f t="shared" ref="AC56" si="618">SUM(F40:L40)/SUM(F39:L44)</f>
        <v>2.4613456517838719E-2</v>
      </c>
      <c r="AD56" s="30">
        <f t="shared" ref="AD56" si="619">SUM(G40:M40)/SUM(G39:M44)</f>
        <v>3.2069650186109084E-3</v>
      </c>
      <c r="AE56" s="30">
        <f t="shared" ref="AE56" si="620">SUM(H40:N40)/SUM(H39:N44)</f>
        <v>0</v>
      </c>
      <c r="AF56" s="30">
        <f t="shared" ref="AF56" si="621">SUM(I40:O40)/SUM(I39:O44)</f>
        <v>0</v>
      </c>
      <c r="AG56" s="30">
        <f t="shared" ref="AG56" si="622">SUM(J40:P40)/SUM(J39:P44)</f>
        <v>0</v>
      </c>
      <c r="AH56" s="30">
        <f t="shared" ref="AH56" si="623">SUM(K40:Q40)/SUM(K39:Q44)</f>
        <v>0</v>
      </c>
      <c r="AI56" s="30">
        <f t="shared" ref="AI56" si="624">SUM(L40:R40)/SUM(L39:R44)</f>
        <v>0</v>
      </c>
      <c r="AJ56" s="30">
        <f t="shared" ref="AJ56" si="625">SUM(M40:S40)/SUM(M39:S44)</f>
        <v>0</v>
      </c>
      <c r="AK56" s="30">
        <f t="shared" ref="AK56" si="626">SUM(N40:T40)/SUM(N39:T44)</f>
        <v>0</v>
      </c>
      <c r="AL56" s="30">
        <f t="shared" ref="AL56" si="627">SUM(O40:U40)/SUM(O39:U44)</f>
        <v>0</v>
      </c>
      <c r="AM56" s="30"/>
      <c r="AN56" s="30"/>
      <c r="AO56" s="30"/>
      <c r="AP56" s="1"/>
      <c r="AQ56" s="1"/>
      <c r="AR56" s="1"/>
      <c r="AS56" s="1"/>
      <c r="AT56" s="29">
        <v>7</v>
      </c>
      <c r="AU56" s="30">
        <f>SUM(B41:H41)/SUM(B39:H44)</f>
        <v>0.3228094260016599</v>
      </c>
      <c r="AV56" s="30">
        <f t="shared" ref="AV56" si="628">SUM(C41:I41)/SUM(C39:I44)</f>
        <v>0.3224768042334975</v>
      </c>
      <c r="AW56" s="30">
        <f t="shared" ref="AW56" si="629">SUM(D41:J41)/SUM(D39:J44)</f>
        <v>0.30662014386370834</v>
      </c>
      <c r="AX56" s="30">
        <f t="shared" ref="AX56" si="630">SUM(E41:K41)/SUM(E39:K44)</f>
        <v>0.21669333025964621</v>
      </c>
      <c r="AY56" s="30">
        <f t="shared" ref="AY56" si="631">SUM(F41:L41)/SUM(F39:L44)</f>
        <v>0.10583828499578789</v>
      </c>
      <c r="AZ56" s="30">
        <f t="shared" ref="AZ56" si="632">SUM(G41:M41)/SUM(G39:M44)</f>
        <v>5.5889804830923005E-2</v>
      </c>
      <c r="BA56" s="30">
        <f t="shared" ref="BA56" si="633">SUM(H41:N41)/SUM(H39:N44)</f>
        <v>9.3888120610648301E-3</v>
      </c>
      <c r="BB56" s="30">
        <f t="shared" ref="BB56" si="634">SUM(I41:O41)/SUM(I39:O44)</f>
        <v>0</v>
      </c>
      <c r="BC56" s="30">
        <f t="shared" ref="BC56" si="635">SUM(J41:P41)/SUM(J39:P44)</f>
        <v>0</v>
      </c>
      <c r="BD56" s="30">
        <f t="shared" ref="BD56" si="636">SUM(K41:Q41)/SUM(K39:Q44)</f>
        <v>0</v>
      </c>
      <c r="BE56" s="30">
        <f t="shared" ref="BE56" si="637">SUM(L41:R41)/SUM(L39:R44)</f>
        <v>0</v>
      </c>
      <c r="BF56" s="30">
        <f t="shared" ref="BF56" si="638">SUM(M41:S41)/SUM(M39:S44)</f>
        <v>0</v>
      </c>
      <c r="BG56" s="30">
        <f t="shared" ref="BG56" si="639">SUM(N41:T41)/SUM(N39:T44)</f>
        <v>0</v>
      </c>
      <c r="BH56" s="30">
        <f t="shared" ref="BH56" si="640">SUM(O41:U41)/SUM(O39:U44)</f>
        <v>0</v>
      </c>
      <c r="BI56" s="30"/>
      <c r="BJ56" s="30"/>
      <c r="BK56" s="30"/>
      <c r="BL56" s="30"/>
      <c r="BM56" s="30"/>
      <c r="BN56" s="30"/>
      <c r="BO56" s="1"/>
      <c r="BP56" s="29">
        <v>7</v>
      </c>
      <c r="BQ56" s="30">
        <f>SUM(B42:H42)/SUM(B39:H44)</f>
        <v>0.32661100132639914</v>
      </c>
      <c r="BR56" s="30">
        <f t="shared" ref="BR56" si="641">SUM(C42:I42)/SUM(C39:I44)</f>
        <v>0.44721509236669371</v>
      </c>
      <c r="BS56" s="30">
        <f t="shared" ref="BS56" si="642">SUM(D42:J42)/SUM(D39:J44)</f>
        <v>0.4556097949154283</v>
      </c>
      <c r="BT56" s="30">
        <f t="shared" ref="BT56" si="643">SUM(E42:K42)/SUM(E39:K44)</f>
        <v>0.42433090322705885</v>
      </c>
      <c r="BU56" s="30">
        <f t="shared" ref="BU56" si="644">SUM(F42:L42)/SUM(F39:L44)</f>
        <v>0.39884698477559716</v>
      </c>
      <c r="BV56" s="30">
        <f t="shared" ref="BV56" si="645">SUM(G42:M42)/SUM(G39:M44)</f>
        <v>0.32749201311150444</v>
      </c>
      <c r="BW56" s="30">
        <f t="shared" ref="BW56" si="646">SUM(H42:N42)/SUM(H39:N44)</f>
        <v>0.23449002757178811</v>
      </c>
      <c r="BX56" s="30">
        <f t="shared" ref="BX56" si="647">SUM(I42:O42)/SUM(I39:O44)</f>
        <v>0.129335332487862</v>
      </c>
      <c r="BY56" s="30">
        <f t="shared" ref="BY56" si="648">SUM(J42:P42)/SUM(J39:P44)</f>
        <v>8.4033613445430987E-3</v>
      </c>
      <c r="BZ56" s="30">
        <f t="shared" ref="BZ56" si="649">SUM(K42:Q42)/SUM(K39:Q44)</f>
        <v>0</v>
      </c>
      <c r="CA56" s="30">
        <f t="shared" ref="CA56" si="650">SUM(L42:R42)/SUM(L39:R44)</f>
        <v>0</v>
      </c>
      <c r="CB56" s="30">
        <f t="shared" ref="CB56" si="651">SUM(M42:S42)/SUM(M39:S44)</f>
        <v>0</v>
      </c>
      <c r="CC56" s="30">
        <f t="shared" ref="CC56" si="652">SUM(N42:T42)/SUM(N39:T44)</f>
        <v>0</v>
      </c>
      <c r="CD56" s="30">
        <f t="shared" ref="CD56" si="653">SUM(O42:U42)/SUM(O39:U44)</f>
        <v>0</v>
      </c>
      <c r="CE56" s="30"/>
      <c r="CF56" s="30"/>
      <c r="CG56" s="30"/>
      <c r="CH56" s="30"/>
      <c r="CI56" s="30"/>
      <c r="CJ56" s="30"/>
      <c r="CK56" s="1"/>
      <c r="CL56" s="29">
        <v>7</v>
      </c>
      <c r="CM56" s="30">
        <f>SUM(B43:H43)/SUM(B39:H44)</f>
        <v>2.819548872180451E-2</v>
      </c>
      <c r="CN56" s="30">
        <f t="shared" ref="CN56" si="654">SUM(C43:I43)/SUM(C39:I44)</f>
        <v>4.9935749572238307E-2</v>
      </c>
      <c r="CO56" s="30">
        <f t="shared" ref="CO56" si="655">SUM(D43:J43)/SUM(D39:J44)</f>
        <v>0.16914052576400976</v>
      </c>
      <c r="CP56" s="30">
        <f t="shared" ref="CP56" si="656">SUM(E43:K43)/SUM(E39:K44)</f>
        <v>0.22375155100873048</v>
      </c>
      <c r="CQ56" s="30">
        <f t="shared" ref="CQ56" si="657">SUM(F43:L43)/SUM(F39:L44)</f>
        <v>0.2503701324959372</v>
      </c>
      <c r="CR56" s="30">
        <f t="shared" ref="CR56" si="658">SUM(G43:M43)/SUM(G39:M44)</f>
        <v>0.25500691765822481</v>
      </c>
      <c r="CS56" s="30">
        <f t="shared" ref="CS56" si="659">SUM(H43:N43)/SUM(H39:N44)</f>
        <v>0.2563807799285322</v>
      </c>
      <c r="CT56" s="30">
        <f t="shared" ref="CT56" si="660">SUM(I43:O43)/SUM(I39:O44)</f>
        <v>0.22872954209670304</v>
      </c>
      <c r="CU56" s="30">
        <f t="shared" ref="CU56" si="661">SUM(J43:P43)/SUM(J39:P44)</f>
        <v>0.20734560972403154</v>
      </c>
      <c r="CV56" s="30">
        <f t="shared" ref="CV56" si="662">SUM(K43:Q43)/SUM(K39:Q44)</f>
        <v>8.801787863159706E-2</v>
      </c>
      <c r="CW56" s="30">
        <f t="shared" ref="CW56" si="663">SUM(L43:R43)/SUM(L39:R44)</f>
        <v>3.3350524325253574E-2</v>
      </c>
      <c r="CX56" s="30">
        <f t="shared" ref="CX56" si="664">SUM(M43:S43)/SUM(M39:S44)</f>
        <v>6.7044868488911813E-3</v>
      </c>
      <c r="CY56" s="30">
        <f t="shared" ref="CY56" si="665">SUM(N43:T43)/SUM(N39:T44)</f>
        <v>2.0629190304280532E-3</v>
      </c>
      <c r="CZ56" s="30">
        <f t="shared" ref="CZ56" si="666">SUM(O43:U43)/SUM(O39:U44)</f>
        <v>6.8763967680935637E-4</v>
      </c>
      <c r="DA56" s="30"/>
      <c r="DB56" s="30"/>
      <c r="DC56" s="30"/>
      <c r="DD56" s="30"/>
      <c r="DE56" s="30"/>
      <c r="DF56" s="30"/>
      <c r="DG56" s="1"/>
      <c r="DH56" s="29">
        <v>7</v>
      </c>
      <c r="DI56" s="30">
        <f>SUM(B44:H44)/SUM(B39:H44)</f>
        <v>0</v>
      </c>
      <c r="DJ56" s="30">
        <f t="shared" ref="DJ56" si="667">SUM(C44:I44)/SUM(C39:I44)</f>
        <v>1.0303967027305513E-3</v>
      </c>
      <c r="DK56" s="30">
        <f t="shared" ref="DK56" si="668">SUM(D44:J44)/SUM(D39:J44)</f>
        <v>1.614086129039562E-2</v>
      </c>
      <c r="DL56" s="30">
        <f t="shared" ref="DL56" si="669">SUM(E44:K44)/SUM(E39:K44)</f>
        <v>0.10423977937386027</v>
      </c>
      <c r="DM56" s="30">
        <f t="shared" ref="DM56" si="670">SUM(F44:L44)/SUM(F39:L44)</f>
        <v>0.22033114121483902</v>
      </c>
      <c r="DN56" s="30">
        <f t="shared" ref="DN56" si="671">SUM(G44:M44)/SUM(G39:M44)</f>
        <v>0.35840429938073687</v>
      </c>
      <c r="DO56" s="30">
        <f t="shared" ref="DO56" si="672">SUM(H44:N44)/SUM(H39:N44)</f>
        <v>0.49974038043861485</v>
      </c>
      <c r="DP56" s="30">
        <f t="shared" ref="DP56" si="673">SUM(I44:O44)/SUM(I39:O44)</f>
        <v>0.64193512541543496</v>
      </c>
      <c r="DQ56" s="30">
        <f t="shared" ref="DQ56" si="674">SUM(J44:P44)/SUM(J39:P44)</f>
        <v>0.7842510289314254</v>
      </c>
      <c r="DR56" s="30">
        <f t="shared" ref="DR56" si="675">SUM(K44:Q44)/SUM(K39:Q44)</f>
        <v>0.91198212136840295</v>
      </c>
      <c r="DS56" s="30">
        <f t="shared" ref="DS56" si="676">SUM(L44:R44)/SUM(L39:R44)</f>
        <v>0.96664947567474635</v>
      </c>
      <c r="DT56" s="30">
        <f t="shared" ref="DT56" si="677">SUM(M44:S44)/SUM(M39:S44)</f>
        <v>0.99329551315110887</v>
      </c>
      <c r="DU56" s="30">
        <f t="shared" ref="DU56" si="678">SUM(N44:T44)/SUM(N39:T44)</f>
        <v>0.9979370809695719</v>
      </c>
      <c r="DV56" s="30">
        <f t="shared" ref="DV56" si="679">SUM(O44:U44)/SUM(O39:U44)</f>
        <v>0.99931236032319071</v>
      </c>
      <c r="DW56" s="30"/>
      <c r="DX56" s="30"/>
      <c r="DY56" s="30"/>
      <c r="DZ56" s="30"/>
      <c r="EA56" s="30"/>
      <c r="EB56" s="30"/>
    </row>
    <row r="57" spans="1:132" x14ac:dyDescent="0.3">
      <c r="A57" s="29">
        <v>8</v>
      </c>
      <c r="B57" s="30">
        <f>SUM($B39:I39)/SUM($B39:I44)</f>
        <v>0.12254660228059684</v>
      </c>
      <c r="C57" s="30">
        <f t="shared" ref="C57:N57" si="680">SUM(C39:J39)/SUM(C39:J44)</f>
        <v>7.4718888965960269E-3</v>
      </c>
      <c r="D57" s="30">
        <f t="shared" si="680"/>
        <v>0</v>
      </c>
      <c r="E57" s="30">
        <f t="shared" si="680"/>
        <v>0</v>
      </c>
      <c r="F57" s="30">
        <f t="shared" si="680"/>
        <v>0</v>
      </c>
      <c r="G57" s="30">
        <f t="shared" si="680"/>
        <v>0</v>
      </c>
      <c r="H57" s="30">
        <f t="shared" si="680"/>
        <v>0</v>
      </c>
      <c r="I57" s="30">
        <f t="shared" si="680"/>
        <v>0</v>
      </c>
      <c r="J57" s="30">
        <f t="shared" si="680"/>
        <v>0</v>
      </c>
      <c r="K57" s="30">
        <f t="shared" si="680"/>
        <v>0</v>
      </c>
      <c r="L57" s="30">
        <f t="shared" si="680"/>
        <v>0</v>
      </c>
      <c r="M57" s="30">
        <f t="shared" si="680"/>
        <v>0</v>
      </c>
      <c r="N57" s="30">
        <f t="shared" si="680"/>
        <v>0</v>
      </c>
      <c r="O57" s="1"/>
      <c r="P57" s="1"/>
      <c r="Q57" s="1"/>
      <c r="R57" s="1"/>
      <c r="S57" s="1"/>
      <c r="T57" s="1"/>
      <c r="U57" s="1"/>
      <c r="V57" s="66">
        <v>8</v>
      </c>
      <c r="W57" s="69">
        <f>SUM('Raw Data'!B73:I73)</f>
        <v>766</v>
      </c>
      <c r="X57" s="29">
        <v>8</v>
      </c>
      <c r="Y57" s="30">
        <f>SUM(B40:I40)/SUM(B39:I44)</f>
        <v>0.15928511042423379</v>
      </c>
      <c r="Z57" s="30">
        <f>SUM(C40:J40)/SUM(C39:J44)</f>
        <v>0.14947253796513674</v>
      </c>
      <c r="AA57" s="30">
        <f t="shared" ref="AA57" si="681">SUM(D40:K40)/SUM(D39:K44)</f>
        <v>4.5933506112306059E-2</v>
      </c>
      <c r="AB57" s="30">
        <f t="shared" ref="AB57" si="682">SUM(E40:L40)/SUM(E39:L44)</f>
        <v>2.7114873998961467E-2</v>
      </c>
      <c r="AC57" s="30">
        <f t="shared" ref="AC57" si="683">SUM(F40:M40)/SUM(F39:M44)</f>
        <v>2.1539548738108562E-2</v>
      </c>
      <c r="AD57" s="30">
        <f t="shared" ref="AD57" si="684">SUM(G40:N40)/SUM(G39:N44)</f>
        <v>2.8064558616428094E-3</v>
      </c>
      <c r="AE57" s="30">
        <f t="shared" ref="AE57" si="685">SUM(H40:O40)/SUM(H39:O44)</f>
        <v>0</v>
      </c>
      <c r="AF57" s="30">
        <f t="shared" ref="AF57" si="686">SUM(I40:P40)/SUM(I39:P44)</f>
        <v>0</v>
      </c>
      <c r="AG57" s="30">
        <f t="shared" ref="AG57" si="687">SUM(J40:Q40)/SUM(J39:Q44)</f>
        <v>0</v>
      </c>
      <c r="AH57" s="30">
        <f t="shared" ref="AH57" si="688">SUM(K40:R40)/SUM(K39:R44)</f>
        <v>0</v>
      </c>
      <c r="AI57" s="30">
        <f t="shared" ref="AI57" si="689">SUM(L40:S40)/SUM(L39:S44)</f>
        <v>0</v>
      </c>
      <c r="AJ57" s="30">
        <f t="shared" ref="AJ57" si="690">SUM(M40:T40)/SUM(M39:T44)</f>
        <v>0</v>
      </c>
      <c r="AK57" s="30">
        <f t="shared" ref="AK57" si="691">SUM(N40:U40)/SUM(N39:U44)</f>
        <v>0</v>
      </c>
      <c r="AL57" s="30"/>
      <c r="AM57" s="30"/>
      <c r="AN57" s="30"/>
      <c r="AO57" s="30"/>
      <c r="AP57" s="1"/>
      <c r="AQ57" s="1"/>
      <c r="AR57" s="1"/>
      <c r="AS57" s="1"/>
      <c r="AT57" s="29">
        <v>8</v>
      </c>
      <c r="AU57" s="30">
        <f>SUM(B41:I41)/SUM(B39:I44)</f>
        <v>0.28220355140541864</v>
      </c>
      <c r="AV57" s="30">
        <f t="shared" ref="AV57" si="692">SUM(C41:J41)/SUM(C39:J44)</f>
        <v>0.28220355140542575</v>
      </c>
      <c r="AW57" s="30">
        <f t="shared" ref="AW57" si="693">SUM(D41:K41)/SUM(D39:K44)</f>
        <v>0.2683271863117474</v>
      </c>
      <c r="AX57" s="30">
        <f t="shared" ref="AX57" si="694">SUM(E41:L41)/SUM(E39:L44)</f>
        <v>0.18963108838321543</v>
      </c>
      <c r="AY57" s="30">
        <f t="shared" ref="AY57" si="695">SUM(F41:M41)/SUM(F39:M44)</f>
        <v>9.2620428844374922E-2</v>
      </c>
      <c r="AZ57" s="30">
        <f t="shared" ref="AZ57" si="696">SUM(G41:N41)/SUM(G39:N44)</f>
        <v>4.8909878799288174E-2</v>
      </c>
      <c r="BA57" s="30">
        <f t="shared" ref="BA57" si="697">SUM(H41:O41)/SUM(H39:O44)</f>
        <v>8.2162688054674329E-3</v>
      </c>
      <c r="BB57" s="30">
        <f t="shared" ref="BB57" si="698">SUM(I41:P41)/SUM(I39:P44)</f>
        <v>0</v>
      </c>
      <c r="BC57" s="30">
        <f t="shared" ref="BC57" si="699">SUM(J41:Q41)/SUM(J39:Q44)</f>
        <v>0</v>
      </c>
      <c r="BD57" s="30">
        <f t="shared" ref="BD57" si="700">SUM(K41:R41)/SUM(K39:R44)</f>
        <v>0</v>
      </c>
      <c r="BE57" s="30">
        <f t="shared" ref="BE57" si="701">SUM(L41:S41)/SUM(L39:S44)</f>
        <v>0</v>
      </c>
      <c r="BF57" s="30">
        <f t="shared" ref="BF57" si="702">SUM(M41:T41)/SUM(M39:T44)</f>
        <v>0</v>
      </c>
      <c r="BG57" s="30">
        <f t="shared" ref="BG57" si="703">SUM(N41:U41)/SUM(N39:U44)</f>
        <v>0</v>
      </c>
      <c r="BH57" s="30"/>
      <c r="BI57" s="30"/>
      <c r="BJ57" s="30"/>
      <c r="BK57" s="30"/>
      <c r="BL57" s="30"/>
      <c r="BM57" s="30"/>
      <c r="BN57" s="30"/>
      <c r="BO57" s="1"/>
      <c r="BP57" s="29">
        <v>8</v>
      </c>
      <c r="BQ57" s="30">
        <f>SUM(B42:I42)/SUM(B39:I44)</f>
        <v>0.39136361329294511</v>
      </c>
      <c r="BR57" s="30">
        <f t="shared" ref="BR57" si="704">SUM(C42:J42)/SUM(C39:J44)</f>
        <v>0.39870992422490675</v>
      </c>
      <c r="BS57" s="30">
        <f t="shared" ref="BS57" si="705">SUM(D42:K42)/SUM(D39:K44)</f>
        <v>0.39870992422490675</v>
      </c>
      <c r="BT57" s="30">
        <f t="shared" ref="BT57" si="706">SUM(E42:L42)/SUM(E39:L44)</f>
        <v>0.37133736842367826</v>
      </c>
      <c r="BU57" s="30">
        <f t="shared" ref="BU57" si="707">SUM(F42:M42)/SUM(F39:M44)</f>
        <v>0.3490360673802666</v>
      </c>
      <c r="BV57" s="30">
        <f t="shared" ref="BV57" si="708">SUM(G42:N42)/SUM(G39:N44)</f>
        <v>0.28659242445871413</v>
      </c>
      <c r="BW57" s="30">
        <f t="shared" ref="BW57" si="709">SUM(H42:O42)/SUM(H39:O44)</f>
        <v>0.20520520447107263</v>
      </c>
      <c r="BX57" s="30">
        <f t="shared" ref="BX57" si="710">SUM(I42:P42)/SUM(I39:P44)</f>
        <v>0.11318299384983738</v>
      </c>
      <c r="BY57" s="30">
        <f t="shared" ref="BY57" si="711">SUM(J42:Q42)/SUM(J39:Q44)</f>
        <v>7.3529411764751852E-3</v>
      </c>
      <c r="BZ57" s="30">
        <f t="shared" ref="BZ57" si="712">SUM(K42:R42)/SUM(K39:R44)</f>
        <v>0</v>
      </c>
      <c r="CA57" s="30">
        <f t="shared" ref="CA57" si="713">SUM(L42:S42)/SUM(L39:S44)</f>
        <v>0</v>
      </c>
      <c r="CB57" s="30">
        <f t="shared" ref="CB57" si="714">SUM(M42:T42)/SUM(M39:T44)</f>
        <v>0</v>
      </c>
      <c r="CC57" s="30">
        <f t="shared" ref="CC57" si="715">SUM(N42:U42)/SUM(N39:U44)</f>
        <v>0</v>
      </c>
      <c r="CD57" s="30"/>
      <c r="CE57" s="30"/>
      <c r="CF57" s="30"/>
      <c r="CG57" s="30"/>
      <c r="CH57" s="30"/>
      <c r="CI57" s="30"/>
      <c r="CJ57" s="30"/>
      <c r="CK57" s="1"/>
      <c r="CL57" s="29">
        <v>8</v>
      </c>
      <c r="CM57" s="30">
        <f>SUM(B43:I43)/SUM(B39:I44)</f>
        <v>4.3699409341620608E-2</v>
      </c>
      <c r="CN57" s="30">
        <f t="shared" ref="CN57" si="716">SUM(C43:J43)/SUM(C39:J44)</f>
        <v>0.1480170245752668</v>
      </c>
      <c r="CO57" s="30">
        <f t="shared" ref="CO57" si="717">SUM(D43:K43)/SUM(D39:K44)</f>
        <v>0.19580782710006511</v>
      </c>
      <c r="CP57" s="30">
        <f t="shared" ref="CP57" si="718">SUM(E43:L43)/SUM(E39:L44)</f>
        <v>0.21910208619234103</v>
      </c>
      <c r="CQ57" s="30">
        <f t="shared" ref="CQ57" si="719">SUM(F43:M43)/SUM(F39:M44)</f>
        <v>0.22315979584067297</v>
      </c>
      <c r="CR57" s="30">
        <f t="shared" ref="CR57" si="720">SUM(G43:N43)/SUM(G39:N44)</f>
        <v>0.22436208018091944</v>
      </c>
      <c r="CS57" s="30">
        <f t="shared" ref="CS57" si="721">SUM(H43:O43)/SUM(H39:O44)</f>
        <v>0.22481293680851183</v>
      </c>
      <c r="CT57" s="30">
        <f t="shared" ref="CT57" si="722">SUM(I43:P43)/SUM(I39:P44)</f>
        <v>0.20031441593464039</v>
      </c>
      <c r="CU57" s="30">
        <f t="shared" ref="CU57" si="723">SUM(J43:Q43)/SUM(J39:Q44)</f>
        <v>0.18142740850852695</v>
      </c>
      <c r="CV57" s="30">
        <f t="shared" ref="CV57" si="724">SUM(K43:R43)/SUM(K39:R44)</f>
        <v>7.7015643802647429E-2</v>
      </c>
      <c r="CW57" s="30">
        <f t="shared" ref="CW57" si="725">SUM(L43:S43)/SUM(L39:S44)</f>
        <v>2.9181708784596874E-2</v>
      </c>
      <c r="CX57" s="30">
        <f t="shared" ref="CX57" si="726">SUM(M43:T43)/SUM(M39:T44)</f>
        <v>5.8664259927797835E-3</v>
      </c>
      <c r="CY57" s="30">
        <f t="shared" ref="CY57" si="727">SUM(N43:U43)/SUM(N39:U44)</f>
        <v>1.8050541516245466E-3</v>
      </c>
      <c r="CZ57" s="30"/>
      <c r="DA57" s="30"/>
      <c r="DB57" s="30"/>
      <c r="DC57" s="30"/>
      <c r="DD57" s="30"/>
      <c r="DE57" s="30"/>
      <c r="DF57" s="30"/>
      <c r="DG57" s="1"/>
      <c r="DH57" s="29">
        <v>8</v>
      </c>
      <c r="DI57" s="30">
        <f>SUM(B44:I44)/SUM(B39:I44)</f>
        <v>9.0171325518485106E-4</v>
      </c>
      <c r="DJ57" s="30">
        <f t="shared" ref="DJ57" si="728">SUM(C44:J44)/SUM(C39:J44)</f>
        <v>1.4125072932668074E-2</v>
      </c>
      <c r="DK57" s="30">
        <f t="shared" ref="DK57" si="729">SUM(D44:K44)/SUM(D39:K44)</f>
        <v>9.1221556250974778E-2</v>
      </c>
      <c r="DL57" s="30">
        <f t="shared" ref="DL57" si="730">SUM(E44:L44)/SUM(E39:L44)</f>
        <v>0.1928145830018039</v>
      </c>
      <c r="DM57" s="30">
        <f t="shared" ref="DM57" si="731">SUM(F44:M44)/SUM(F39:M44)</f>
        <v>0.31364415919657701</v>
      </c>
      <c r="DN57" s="30">
        <f t="shared" ref="DN57" si="732">SUM(G44:N44)/SUM(G39:N44)</f>
        <v>0.43732916069943556</v>
      </c>
      <c r="DO57" s="30">
        <f t="shared" ref="DO57" si="733">SUM(H44:O44)/SUM(H39:O44)</f>
        <v>0.56176558991494796</v>
      </c>
      <c r="DP57" s="30">
        <f t="shared" ref="DP57" si="734">SUM(I44:P44)/SUM(I39:P44)</f>
        <v>0.68650259021552229</v>
      </c>
      <c r="DQ57" s="30">
        <f t="shared" ref="DQ57" si="735">SUM(J44:Q44)/SUM(J39:Q44)</f>
        <v>0.81121965031499788</v>
      </c>
      <c r="DR57" s="30">
        <f t="shared" ref="DR57" si="736">SUM(K44:R44)/SUM(K39:R44)</f>
        <v>0.92298435619735264</v>
      </c>
      <c r="DS57" s="30">
        <f t="shared" ref="DS57" si="737">SUM(L44:S44)/SUM(L39:S44)</f>
        <v>0.97081829121540308</v>
      </c>
      <c r="DT57" s="30">
        <f t="shared" ref="DT57" si="738">SUM(M44:T44)/SUM(M39:T44)</f>
        <v>0.99413357400722024</v>
      </c>
      <c r="DU57" s="30">
        <f t="shared" ref="DU57" si="739">SUM(N44:U44)/SUM(N39:U44)</f>
        <v>0.99819494584837543</v>
      </c>
      <c r="DV57" s="30"/>
      <c r="DW57" s="30"/>
      <c r="DX57" s="30"/>
      <c r="DY57" s="30"/>
      <c r="DZ57" s="30"/>
      <c r="EA57" s="30"/>
      <c r="EB57" s="30"/>
    </row>
    <row r="58" spans="1:132" x14ac:dyDescent="0.3">
      <c r="A58" s="29">
        <v>9</v>
      </c>
      <c r="B58" s="30">
        <f>SUM($B39:J39)/SUM($B39:J44)</f>
        <v>0.10894122799934661</v>
      </c>
      <c r="C58" s="30">
        <f t="shared" ref="C58:M58" si="740">SUM(C39:K39)/SUM(C39:K45)</f>
        <v>6.1289384514237851E-3</v>
      </c>
      <c r="D58" s="30">
        <f t="shared" si="740"/>
        <v>0</v>
      </c>
      <c r="E58" s="30">
        <f t="shared" si="740"/>
        <v>0</v>
      </c>
      <c r="F58" s="30">
        <f t="shared" si="740"/>
        <v>0</v>
      </c>
      <c r="G58" s="30">
        <f t="shared" si="740"/>
        <v>0</v>
      </c>
      <c r="H58" s="30">
        <f t="shared" si="740"/>
        <v>0</v>
      </c>
      <c r="I58" s="30">
        <f t="shared" si="740"/>
        <v>0</v>
      </c>
      <c r="J58" s="30">
        <f t="shared" si="740"/>
        <v>0</v>
      </c>
      <c r="K58" s="30">
        <f t="shared" si="740"/>
        <v>0</v>
      </c>
      <c r="L58" s="30">
        <f t="shared" si="740"/>
        <v>0</v>
      </c>
      <c r="M58" s="30">
        <f t="shared" si="740"/>
        <v>0</v>
      </c>
      <c r="N58" s="30"/>
      <c r="O58" s="1"/>
      <c r="P58" s="1"/>
      <c r="Q58" s="1"/>
      <c r="R58" s="1"/>
      <c r="S58" s="1"/>
      <c r="T58" s="1"/>
      <c r="U58" s="1"/>
      <c r="V58" s="66">
        <v>9</v>
      </c>
      <c r="W58" s="69">
        <f>SUM('Raw Data'!B73:J73)</f>
        <v>842</v>
      </c>
      <c r="X58" s="29">
        <v>9</v>
      </c>
      <c r="Y58" s="30">
        <f>SUM(B40:J40)/SUM(B39:J44)</f>
        <v>0.14160095187212762</v>
      </c>
      <c r="Z58" s="30">
        <f>SUM(C40:K40)/SUM(C39:K44)</f>
        <v>0.13287779126519933</v>
      </c>
      <c r="AA58" s="30">
        <f t="shared" ref="AA58" si="741">SUM(D40:L40)/SUM(D39:L44)</f>
        <v>4.0833874371580987E-2</v>
      </c>
      <c r="AB58" s="30">
        <f t="shared" ref="AB58" si="742">SUM(E40:M40)/SUM(E39:M44)</f>
        <v>2.4104525262403351E-2</v>
      </c>
      <c r="AC58" s="30">
        <f t="shared" ref="AC58" si="743">SUM(F40:N40)/SUM(F39:N44)</f>
        <v>1.9148184008466795E-2</v>
      </c>
      <c r="AD58" s="30">
        <f t="shared" ref="AD58" si="744">SUM(G40:O40)/SUM(G39:O44)</f>
        <v>2.4948773952399735E-3</v>
      </c>
      <c r="AE58" s="30">
        <f t="shared" ref="AE58" si="745">SUM(H40:P40)/SUM(H39:P44)</f>
        <v>0</v>
      </c>
      <c r="AF58" s="30">
        <f t="shared" ref="AF58" si="746">SUM(I40:Q40)/SUM(I39:Q44)</f>
        <v>0</v>
      </c>
      <c r="AG58" s="30">
        <f t="shared" ref="AG58" si="747">SUM(J40:R40)/SUM(J39:R44)</f>
        <v>0</v>
      </c>
      <c r="AH58" s="30">
        <f t="shared" ref="AH58" si="748">SUM(K40:S40)/SUM(K39:S44)</f>
        <v>0</v>
      </c>
      <c r="AI58" s="30">
        <f t="shared" ref="AI58" si="749">SUM(L40:T40)/SUM(L39:T44)</f>
        <v>0</v>
      </c>
      <c r="AJ58" s="30">
        <f t="shared" ref="AJ58" si="750">SUM(M40:U40)/SUM(M39:U44)</f>
        <v>0</v>
      </c>
      <c r="AK58" s="30"/>
      <c r="AL58" s="30"/>
      <c r="AM58" s="30"/>
      <c r="AN58" s="30"/>
      <c r="AO58" s="30"/>
      <c r="AP58" s="1"/>
      <c r="AQ58" s="1"/>
      <c r="AR58" s="1"/>
      <c r="AS58" s="1"/>
      <c r="AT58" s="29">
        <v>9</v>
      </c>
      <c r="AU58" s="30">
        <f>SUM(B41:J41)/SUM(B39:J44)</f>
        <v>0.25087273627945184</v>
      </c>
      <c r="AV58" s="30">
        <f t="shared" ref="AV58" si="751">SUM(C41:K41)/SUM(C39:K44)</f>
        <v>0.25087273627945195</v>
      </c>
      <c r="AW58" s="30">
        <f t="shared" ref="AW58" si="752">SUM(D41:L41)/SUM(D39:L44)</f>
        <v>0.2385369536029876</v>
      </c>
      <c r="AX58" s="30">
        <f t="shared" ref="AX58" si="753">SUM(E41:M41)/SUM(E39:M44)</f>
        <v>0.16857785732824476</v>
      </c>
      <c r="AY58" s="30">
        <f t="shared" ref="AY58" si="754">SUM(F41:N41)/SUM(F39:N44)</f>
        <v>8.2337519509748699E-2</v>
      </c>
      <c r="AZ58" s="30">
        <f t="shared" ref="AZ58" si="755">SUM(G41:O41)/SUM(G39:O44)</f>
        <v>4.3479804078886117E-2</v>
      </c>
      <c r="BA58" s="30">
        <f t="shared" ref="BA58" si="756">SUM(H41:P41)/SUM(H39:P44)</f>
        <v>7.3040818479065015E-3</v>
      </c>
      <c r="BB58" s="30">
        <f t="shared" ref="BB58" si="757">SUM(I41:Q41)/SUM(I39:Q44)</f>
        <v>0</v>
      </c>
      <c r="BC58" s="30">
        <f t="shared" ref="BC58" si="758">SUM(J41:R41)/SUM(J39:R44)</f>
        <v>0</v>
      </c>
      <c r="BD58" s="30">
        <f t="shared" ref="BD58" si="759">SUM(K41:S41)/SUM(K39:S44)</f>
        <v>0</v>
      </c>
      <c r="BE58" s="30">
        <f t="shared" ref="BE58" si="760">SUM(L41:T41)/SUM(L39:T44)</f>
        <v>0</v>
      </c>
      <c r="BF58" s="30">
        <f t="shared" ref="BF58" si="761">SUM(M41:U41)/SUM(M39:U44)</f>
        <v>0</v>
      </c>
      <c r="BG58" s="30"/>
      <c r="BH58" s="30"/>
      <c r="BI58" s="30"/>
      <c r="BJ58" s="30"/>
      <c r="BK58" s="30"/>
      <c r="BL58" s="30"/>
      <c r="BM58" s="30"/>
      <c r="BN58" s="30"/>
      <c r="BO58" s="1"/>
      <c r="BP58" s="29">
        <v>9</v>
      </c>
      <c r="BQ58" s="30">
        <f>SUM(B42:J42)/SUM(B39:J44)</f>
        <v>0.35444433343921461</v>
      </c>
      <c r="BR58" s="30">
        <f t="shared" ref="BR58" si="762">SUM(C42:K42)/SUM(C39:K44)</f>
        <v>0.35444433343921472</v>
      </c>
      <c r="BS58" s="30">
        <f t="shared" ref="BS58" si="763">SUM(D42:L42)/SUM(D39:L44)</f>
        <v>0.35444433343921472</v>
      </c>
      <c r="BT58" s="30">
        <f t="shared" ref="BT58" si="764">SUM(E42:M42)/SUM(E39:M44)</f>
        <v>0.33011073473495633</v>
      </c>
      <c r="BU58" s="30">
        <f t="shared" ref="BU58" si="765">SUM(F42:N42)/SUM(F39:N44)</f>
        <v>0.31028536971921011</v>
      </c>
      <c r="BV58" s="30">
        <f t="shared" ref="BV58" si="766">SUM(G42:O42)/SUM(G39:O44)</f>
        <v>0.25477434767512069</v>
      </c>
      <c r="BW58" s="30">
        <f t="shared" ref="BW58" si="767">SUM(H42:P42)/SUM(H39:P44)</f>
        <v>0.18242290321316149</v>
      </c>
      <c r="BX58" s="30">
        <f t="shared" ref="BX58" si="768">SUM(I42:Q42)/SUM(I39:Q44)</f>
        <v>0.10061718651660866</v>
      </c>
      <c r="BY58" s="30">
        <f t="shared" ref="BY58" si="769">SUM(J42:R42)/SUM(J39:R44)</f>
        <v>6.5359477124223688E-3</v>
      </c>
      <c r="BZ58" s="30">
        <f t="shared" ref="BZ58" si="770">SUM(K42:S42)/SUM(K39:S44)</f>
        <v>0</v>
      </c>
      <c r="CA58" s="30">
        <f t="shared" ref="CA58" si="771">SUM(L42:T42)/SUM(L39:T44)</f>
        <v>0</v>
      </c>
      <c r="CB58" s="30">
        <f t="shared" ref="CB58" si="772">SUM(M42:U42)/SUM(M39:U44)</f>
        <v>0</v>
      </c>
      <c r="CC58" s="30"/>
      <c r="CD58" s="30"/>
      <c r="CE58" s="30"/>
      <c r="CF58" s="30"/>
      <c r="CG58" s="30"/>
      <c r="CH58" s="30"/>
      <c r="CI58" s="30"/>
      <c r="CJ58" s="30"/>
      <c r="CK58" s="1"/>
      <c r="CL58" s="29">
        <v>9</v>
      </c>
      <c r="CM58" s="30">
        <f>SUM(B43:J43)/SUM(B39:J44)</f>
        <v>0.13158387194707044</v>
      </c>
      <c r="CN58" s="30">
        <f t="shared" ref="CN58" si="773">SUM(C43:K43)/SUM(C39:K44)</f>
        <v>0.17406884188695118</v>
      </c>
      <c r="CO58" s="30">
        <f t="shared" ref="CO58" si="774">SUM(D43:L43)/SUM(D39:L44)</f>
        <v>0.19477692471928298</v>
      </c>
      <c r="CP58" s="30">
        <f t="shared" ref="CP58" si="775">SUM(E43:M43)/SUM(E39:M44)</f>
        <v>0.19838413914814076</v>
      </c>
      <c r="CQ58" s="30">
        <f t="shared" ref="CQ58" si="776">SUM(F43:N43)/SUM(F39:N44)</f>
        <v>0.1994529434233579</v>
      </c>
      <c r="CR58" s="30">
        <f t="shared" ref="CR58" si="777">SUM(G43:O43)/SUM(G39:O44)</f>
        <v>0.19985374502656431</v>
      </c>
      <c r="CS58" s="30">
        <f t="shared" ref="CS58" si="778">SUM(H43:P43)/SUM(H39:P44)</f>
        <v>0.19998734556096645</v>
      </c>
      <c r="CT58" s="30">
        <f t="shared" ref="CT58" si="779">SUM(I43:Q43)/SUM(I39:Q44)</f>
        <v>0.17807510001724694</v>
      </c>
      <c r="CU58" s="30">
        <f t="shared" ref="CU58" si="780">SUM(J43:R43)/SUM(J39:R44)</f>
        <v>0.16126880756313461</v>
      </c>
      <c r="CV58" s="30">
        <f t="shared" ref="CV58" si="781">SUM(K43:S43)/SUM(K39:S44)</f>
        <v>6.8458350046797706E-2</v>
      </c>
      <c r="CW58" s="30">
        <f t="shared" ref="CW58" si="782">SUM(L43:T43)/SUM(L39:T44)</f>
        <v>2.5939296697419442E-2</v>
      </c>
      <c r="CX58" s="30">
        <f t="shared" ref="CX58" si="783">SUM(M43:U43)/SUM(M39:U44)</f>
        <v>5.214600882470919E-3</v>
      </c>
      <c r="CY58" s="30"/>
      <c r="CZ58" s="30"/>
      <c r="DA58" s="30"/>
      <c r="DB58" s="30"/>
      <c r="DC58" s="30"/>
      <c r="DD58" s="30"/>
      <c r="DE58" s="30"/>
      <c r="DF58" s="30"/>
      <c r="DG58" s="1"/>
      <c r="DH58" s="29">
        <v>9</v>
      </c>
      <c r="DI58" s="30">
        <f>SUM(B44:J44)/SUM(B39:J44)</f>
        <v>1.2556878462788652E-2</v>
      </c>
      <c r="DJ58" s="30">
        <f t="shared" ref="DJ58" si="784">SUM(C44:K44)/SUM(C39:K44)</f>
        <v>8.1093952611086775E-2</v>
      </c>
      <c r="DK58" s="30">
        <f t="shared" ref="DK58" si="785">SUM(D44:L44)/SUM(D39:L44)</f>
        <v>0.17140791386693383</v>
      </c>
      <c r="DL58" s="30">
        <f t="shared" ref="DL58" si="786">SUM(E44:M44)/SUM(E39:M44)</f>
        <v>0.27882274352625486</v>
      </c>
      <c r="DM58" s="30">
        <f t="shared" ref="DM58" si="787">SUM(F44:N44)/SUM(F39:N44)</f>
        <v>0.38877598333921659</v>
      </c>
      <c r="DN58" s="30">
        <f t="shared" ref="DN58" si="788">SUM(G44:O44)/SUM(G39:O44)</f>
        <v>0.49939722582418894</v>
      </c>
      <c r="DO58" s="30">
        <f t="shared" ref="DO58" si="789">SUM(H44:P44)/SUM(H39:P44)</f>
        <v>0.61028566937796558</v>
      </c>
      <c r="DP58" s="30">
        <f t="shared" ref="DP58" si="790">SUM(I44:Q44)/SUM(I39:Q44)</f>
        <v>0.72130771346614442</v>
      </c>
      <c r="DQ58" s="30">
        <f t="shared" ref="DQ58" si="791">SUM(J44:R44)/SUM(J39:R44)</f>
        <v>0.83219524472444306</v>
      </c>
      <c r="DR58" s="30">
        <f t="shared" ref="DR58" si="792">SUM(K44:S44)/SUM(K39:S44)</f>
        <v>0.93154164995320221</v>
      </c>
      <c r="DS58" s="30">
        <f t="shared" ref="DS58" si="793">SUM(L44:T44)/SUM(L39:T44)</f>
        <v>0.97406070330258054</v>
      </c>
      <c r="DT58" s="30">
        <f t="shared" ref="DT58" si="794">SUM(M44:U44)/SUM(M39:U44)</f>
        <v>0.99478539911752906</v>
      </c>
      <c r="DU58" s="30"/>
      <c r="DV58" s="30"/>
      <c r="DW58" s="30"/>
      <c r="DX58" s="30"/>
      <c r="DY58" s="30"/>
      <c r="DZ58" s="30"/>
      <c r="EA58" s="30"/>
      <c r="EB58" s="30"/>
    </row>
    <row r="59" spans="1:132" x14ac:dyDescent="0.3">
      <c r="A59" s="29">
        <v>10</v>
      </c>
      <c r="B59" s="30">
        <f>SUM($B39:K39)/SUM($B39:K44)</f>
        <v>9.8054965316872009E-2</v>
      </c>
      <c r="C59" s="30">
        <f t="shared" ref="C59:L59" si="795">SUM(C39:L39)/SUM(C39:L44)</f>
        <v>5.9785893119227657E-3</v>
      </c>
      <c r="D59" s="30">
        <f t="shared" si="795"/>
        <v>0</v>
      </c>
      <c r="E59" s="30">
        <f t="shared" si="795"/>
        <v>0</v>
      </c>
      <c r="F59" s="30">
        <f t="shared" si="795"/>
        <v>0</v>
      </c>
      <c r="G59" s="30">
        <f t="shared" si="795"/>
        <v>0</v>
      </c>
      <c r="H59" s="30">
        <f t="shared" si="795"/>
        <v>0</v>
      </c>
      <c r="I59" s="30">
        <f t="shared" si="795"/>
        <v>0</v>
      </c>
      <c r="J59" s="30">
        <f t="shared" si="795"/>
        <v>0</v>
      </c>
      <c r="K59" s="30">
        <f t="shared" si="795"/>
        <v>0</v>
      </c>
      <c r="L59" s="30">
        <f t="shared" si="795"/>
        <v>0</v>
      </c>
      <c r="M59" s="30"/>
      <c r="N59" s="30"/>
      <c r="O59" s="1"/>
      <c r="P59" s="1"/>
      <c r="Q59" s="1"/>
      <c r="R59" s="1"/>
      <c r="S59" s="1"/>
      <c r="T59" s="1"/>
      <c r="U59" s="1"/>
      <c r="V59" s="66">
        <v>10</v>
      </c>
      <c r="W59" s="69">
        <f>SUM('Raw Data'!B73:J73,'Raw Data'!K81)</f>
        <v>1247</v>
      </c>
      <c r="X59" s="29">
        <v>10</v>
      </c>
      <c r="Y59" s="30">
        <f>SUM(B40:K40)/SUM(B39:K44)</f>
        <v>0.12745107320380866</v>
      </c>
      <c r="Z59" s="30">
        <f>SUM(C40:L40)/SUM(C39:L44)</f>
        <v>0.11959959928090606</v>
      </c>
      <c r="AA59" s="30">
        <f t="shared" ref="AA59" si="796">SUM(D40:M40)/SUM(D39:M44)</f>
        <v>3.675343310140488E-2</v>
      </c>
      <c r="AB59" s="30">
        <f t="shared" ref="AB59" si="797">SUM(E40:N40)/SUM(E39:N44)</f>
        <v>2.1695811879399798E-2</v>
      </c>
      <c r="AC59" s="30">
        <f t="shared" ref="AC59" si="798">SUM(F40:O40)/SUM(F39:O44)</f>
        <v>1.7234747150477833E-2</v>
      </c>
      <c r="AD59" s="30">
        <f t="shared" ref="AD59" si="799">SUM(G40:P40)/SUM(G39:P44)</f>
        <v>2.2455696613000431E-3</v>
      </c>
      <c r="AE59" s="30">
        <f t="shared" ref="AE59" si="800">SUM(H40:Q40)/SUM(H39:Q44)</f>
        <v>0</v>
      </c>
      <c r="AF59" s="30">
        <f t="shared" ref="AF59" si="801">SUM(I40:R40)/SUM(I39:R44)</f>
        <v>0</v>
      </c>
      <c r="AG59" s="30">
        <f t="shared" ref="AG59" si="802">SUM(J40:S40)/SUM(J39:S44)</f>
        <v>0</v>
      </c>
      <c r="AH59" s="30">
        <f t="shared" ref="AH59" si="803">SUM(K40:T40)/SUM(K39:T44)</f>
        <v>0</v>
      </c>
      <c r="AI59" s="30">
        <f t="shared" ref="AI59" si="804">SUM(L40:U40)/SUM(L39:U44)</f>
        <v>0</v>
      </c>
      <c r="AJ59" s="30"/>
      <c r="AK59" s="30"/>
      <c r="AL59" s="30"/>
      <c r="AM59" s="30"/>
      <c r="AN59" s="30"/>
      <c r="AO59" s="30"/>
      <c r="AP59" s="1"/>
      <c r="AQ59" s="1"/>
      <c r="AR59" s="1"/>
      <c r="AS59" s="1"/>
      <c r="AT59" s="29">
        <v>10</v>
      </c>
      <c r="AU59" s="30">
        <f>SUM(B41:K41)/SUM(B39:K44)</f>
        <v>0.2258035631375292</v>
      </c>
      <c r="AV59" s="30">
        <f t="shared" ref="AV59" si="805">SUM(C41:L41)/SUM(C39:L44)</f>
        <v>0.22580356313752928</v>
      </c>
      <c r="AW59" s="30">
        <f t="shared" ref="AW59" si="806">SUM(D41:M41)/SUM(D39:M44)</f>
        <v>0.21470046870110129</v>
      </c>
      <c r="AX59" s="30">
        <f t="shared" ref="AX59" si="807">SUM(E41:N41)/SUM(E39:N44)</f>
        <v>0.1517322344999891</v>
      </c>
      <c r="AY59" s="30">
        <f t="shared" ref="AY59" si="808">SUM(F41:O41)/SUM(F39:O44)</f>
        <v>7.410970821674695E-2</v>
      </c>
      <c r="AZ59" s="30">
        <f t="shared" ref="AZ59" si="809">SUM(G41:P41)/SUM(G39:P44)</f>
        <v>3.9134960741998785E-2</v>
      </c>
      <c r="BA59" s="30">
        <f t="shared" ref="BA59" si="810">SUM(H41:Q41)/SUM(H39:Q44)</f>
        <v>6.5742006531481533E-3</v>
      </c>
      <c r="BB59" s="30">
        <f t="shared" ref="BB59" si="811">SUM(I41:R41)/SUM(I39:R44)</f>
        <v>0</v>
      </c>
      <c r="BC59" s="30">
        <f t="shared" ref="BC59" si="812">SUM(J41:S41)/SUM(J39:S44)</f>
        <v>0</v>
      </c>
      <c r="BD59" s="30">
        <f t="shared" ref="BD59" si="813">SUM(K41:T41)/SUM(K39:T44)</f>
        <v>0</v>
      </c>
      <c r="BE59" s="30">
        <f t="shared" ref="BE59" si="814">SUM(L41:U41)/SUM(L39:U44)</f>
        <v>0</v>
      </c>
      <c r="BF59" s="30"/>
      <c r="BG59" s="30"/>
      <c r="BH59" s="30"/>
      <c r="BI59" s="30"/>
      <c r="BJ59" s="30"/>
      <c r="BK59" s="30"/>
      <c r="BL59" s="30"/>
      <c r="BM59" s="30"/>
      <c r="BN59" s="30"/>
      <c r="BO59" s="1"/>
      <c r="BP59" s="29">
        <v>10</v>
      </c>
      <c r="BQ59" s="30">
        <f>SUM(B42:K42)/SUM(B39:K44)</f>
        <v>0.31902547327952324</v>
      </c>
      <c r="BR59" s="30">
        <f t="shared" ref="BR59" si="815">SUM(C42:L42)/SUM(C39:L44)</f>
        <v>0.31902547327952335</v>
      </c>
      <c r="BS59" s="30">
        <f t="shared" ref="BS59" si="816">SUM(D42:M42)/SUM(D39:M44)</f>
        <v>0.31902547327952335</v>
      </c>
      <c r="BT59" s="30">
        <f t="shared" ref="BT59" si="817">SUM(E42:N42)/SUM(E39:N44)</f>
        <v>0.29712347877478873</v>
      </c>
      <c r="BU59" s="30">
        <f t="shared" ref="BU59" si="818">SUM(F42:O42)/SUM(F39:O44)</f>
        <v>0.27927921985910081</v>
      </c>
      <c r="BV59" s="30">
        <f t="shared" ref="BV59" si="819">SUM(G42:P42)/SUM(G39:P44)</f>
        <v>0.22931529489517485</v>
      </c>
      <c r="BW59" s="30">
        <f t="shared" ref="BW59" si="820">SUM(H42:Q42)/SUM(H39:Q44)</f>
        <v>0.16419377471747362</v>
      </c>
      <c r="BX59" s="30">
        <f t="shared" ref="BX59" si="821">SUM(I42:R42)/SUM(I39:R44)</f>
        <v>9.0562727402214299E-2</v>
      </c>
      <c r="BY59" s="30">
        <f t="shared" ref="BY59" si="822">SUM(J42:S42)/SUM(J39:S44)</f>
        <v>5.8823529411801186E-3</v>
      </c>
      <c r="BZ59" s="30">
        <f t="shared" ref="BZ59" si="823">SUM(K42:T42)/SUM(K39:T44)</f>
        <v>0</v>
      </c>
      <c r="CA59" s="30">
        <f t="shared" ref="CA59" si="824">SUM(L42:U42)/SUM(L39:U44)</f>
        <v>0</v>
      </c>
      <c r="CB59" s="30"/>
      <c r="CC59" s="30"/>
      <c r="CD59" s="30"/>
      <c r="CE59" s="30"/>
      <c r="CF59" s="30"/>
      <c r="CG59" s="30"/>
      <c r="CH59" s="30"/>
      <c r="CI59" s="30"/>
      <c r="CJ59" s="30"/>
      <c r="CK59" s="1"/>
      <c r="CL59" s="29">
        <v>10</v>
      </c>
      <c r="CM59" s="30">
        <f>SUM(B43:K43)/SUM(B39:K44)</f>
        <v>0.15667451677775687</v>
      </c>
      <c r="CN59" s="30">
        <f t="shared" ref="CN59" si="825">SUM(C43:L43)/SUM(C39:L44)</f>
        <v>0.17531328541652597</v>
      </c>
      <c r="CO59" s="30">
        <f t="shared" ref="CO59" si="826">SUM(D43:M43)/SUM(D39:M44)</f>
        <v>0.17856003866327927</v>
      </c>
      <c r="CP59" s="30">
        <f t="shared" ref="CP59" si="827">SUM(E43:N43)/SUM(E39:N44)</f>
        <v>0.17952203962528027</v>
      </c>
      <c r="CQ59" s="30">
        <f t="shared" ref="CQ59" si="828">SUM(F43:O43)/SUM(F39:O44)</f>
        <v>0.17988278998603061</v>
      </c>
      <c r="CR59" s="30">
        <f t="shared" ref="CR59" si="829">SUM(G43:P43)/SUM(G39:P44)</f>
        <v>0.18000304010628071</v>
      </c>
      <c r="CS59" s="30">
        <f t="shared" ref="CS59" si="830">SUM(H43:Q43)/SUM(H39:Q44)</f>
        <v>0.18000304010628071</v>
      </c>
      <c r="CT59" s="30">
        <f t="shared" ref="CT59" si="831">SUM(I43:R43)/SUM(I39:R44)</f>
        <v>0.16028043814683626</v>
      </c>
      <c r="CU59" s="30">
        <f t="shared" ref="CU59" si="832">SUM(J43:S43)/SUM(J39:S44)</f>
        <v>0.14514192680682084</v>
      </c>
      <c r="CV59" s="30">
        <f t="shared" ref="CV59" si="833">SUM(K43:T43)/SUM(K39:T44)</f>
        <v>6.1612515042117934E-2</v>
      </c>
      <c r="CW59" s="30">
        <f t="shared" ref="CW59" si="834">SUM(L43:U43)/SUM(L39:U44)</f>
        <v>2.3345367027677498E-2</v>
      </c>
      <c r="CX59" s="30"/>
      <c r="CY59" s="30"/>
      <c r="CZ59" s="30"/>
      <c r="DA59" s="30"/>
      <c r="DB59" s="30"/>
      <c r="DC59" s="30"/>
      <c r="DD59" s="30"/>
      <c r="DE59" s="30"/>
      <c r="DF59" s="30"/>
      <c r="DG59" s="1"/>
      <c r="DH59" s="29">
        <v>10</v>
      </c>
      <c r="DI59" s="30">
        <f>SUM(B44:K44)/SUM(B39:K44)</f>
        <v>7.2990408284509742E-2</v>
      </c>
      <c r="DJ59" s="30">
        <f t="shared" ref="DJ59" si="835">SUM(C44:L44)/SUM(C39:L44)</f>
        <v>0.15427948957359269</v>
      </c>
      <c r="DK59" s="30">
        <f t="shared" ref="DK59" si="836">SUM(D44:M44)/SUM(D39:M44)</f>
        <v>0.25096058625469131</v>
      </c>
      <c r="DL59" s="30">
        <f t="shared" ref="DL59" si="837">SUM(E44:N44)/SUM(E39:N44)</f>
        <v>0.34992643522054234</v>
      </c>
      <c r="DM59" s="30">
        <f t="shared" ref="DM59" si="838">SUM(F44:O44)/SUM(F39:O44)</f>
        <v>0.44949353478764381</v>
      </c>
      <c r="DN59" s="30">
        <f t="shared" ref="DN59" si="839">SUM(G44:P44)/SUM(G39:P44)</f>
        <v>0.54930113459524565</v>
      </c>
      <c r="DO59" s="30">
        <f t="shared" ref="DO59" si="840">SUM(H44:Q44)/SUM(H39:Q44)</f>
        <v>0.64922898452309752</v>
      </c>
      <c r="DP59" s="30">
        <f t="shared" ref="DP59" si="841">SUM(I44:R44)/SUM(I39:R44)</f>
        <v>0.74915683445094949</v>
      </c>
      <c r="DQ59" s="30">
        <f t="shared" ref="DQ59" si="842">SUM(J44:S44)/SUM(J39:S44)</f>
        <v>0.84897572025199908</v>
      </c>
      <c r="DR59" s="30">
        <f t="shared" ref="DR59" si="843">SUM(K44:T44)/SUM(K39:T44)</f>
        <v>0.93838748495788205</v>
      </c>
      <c r="DS59" s="30">
        <f t="shared" ref="DS59" si="844">SUM(L44:U44)/SUM(L39:U44)</f>
        <v>0.97665463297232247</v>
      </c>
      <c r="DT59" s="30"/>
      <c r="DU59" s="30"/>
      <c r="DV59" s="30"/>
      <c r="DW59" s="30"/>
      <c r="DX59" s="30"/>
      <c r="DY59" s="30"/>
      <c r="DZ59" s="30"/>
      <c r="EA59" s="30"/>
      <c r="EB59" s="30"/>
    </row>
    <row r="60" spans="1:132" x14ac:dyDescent="0.3">
      <c r="A60" s="29">
        <v>11</v>
      </c>
      <c r="B60" s="30">
        <f>SUM($B39:L39)/SUM($B39:L44)</f>
        <v>8.9146724781360681E-2</v>
      </c>
      <c r="C60" s="30">
        <f t="shared" ref="C60:K60" si="845">SUM(C39:M39)/SUM(C39:M44)</f>
        <v>5.4354377083141604E-3</v>
      </c>
      <c r="D60" s="30">
        <f t="shared" si="845"/>
        <v>0</v>
      </c>
      <c r="E60" s="30">
        <f t="shared" si="845"/>
        <v>0</v>
      </c>
      <c r="F60" s="30">
        <f t="shared" si="845"/>
        <v>0</v>
      </c>
      <c r="G60" s="30">
        <f t="shared" si="845"/>
        <v>0</v>
      </c>
      <c r="H60" s="30">
        <f t="shared" si="845"/>
        <v>0</v>
      </c>
      <c r="I60" s="30">
        <f t="shared" si="845"/>
        <v>0</v>
      </c>
      <c r="J60" s="30">
        <f t="shared" si="845"/>
        <v>0</v>
      </c>
      <c r="K60" s="30">
        <f t="shared" si="845"/>
        <v>0</v>
      </c>
      <c r="L60" s="30"/>
      <c r="M60" s="30"/>
      <c r="N60" s="30"/>
      <c r="O60" s="1"/>
      <c r="P60" s="1"/>
      <c r="Q60" s="1"/>
      <c r="R60" s="1"/>
      <c r="S60" s="1"/>
      <c r="T60" s="1"/>
      <c r="U60" s="1"/>
      <c r="V60" s="66">
        <v>11</v>
      </c>
      <c r="W60" s="69">
        <f>SUM('Raw Data'!B73:J73,'Raw Data'!K81:L81)</f>
        <v>1410</v>
      </c>
      <c r="X60" s="29">
        <v>11</v>
      </c>
      <c r="Y60" s="30">
        <f>SUM(B40:L40)/SUM(B39:L44)</f>
        <v>0.1158722121747973</v>
      </c>
      <c r="Z60" s="30">
        <f>SUM(C40:M40)/SUM(C39:M44)</f>
        <v>0.10873404040887866</v>
      </c>
      <c r="AA60" s="30">
        <f t="shared" ref="AA60" si="846">SUM(D40:N40)/SUM(D39:N44)</f>
        <v>3.3414403593668138E-2</v>
      </c>
      <c r="AB60" s="30">
        <f t="shared" ref="AB60" si="847">SUM(E40:O40)/SUM(E39:O44)</f>
        <v>1.9724759111084334E-2</v>
      </c>
      <c r="AC60" s="30">
        <f t="shared" ref="AC60" si="848">SUM(F40:P40)/SUM(F39:P44)</f>
        <v>1.5668979698630525E-2</v>
      </c>
      <c r="AD60" s="30">
        <f t="shared" ref="AD60" si="849">SUM(G40:Q40)/SUM(G39:Q44)</f>
        <v>2.041560872785736E-3</v>
      </c>
      <c r="AE60" s="30">
        <f t="shared" ref="AE60" si="850">SUM(H40:R40)/SUM(H39:R44)</f>
        <v>0</v>
      </c>
      <c r="AF60" s="30">
        <f t="shared" ref="AF60" si="851">SUM(I40:S40)/SUM(I39:S44)</f>
        <v>0</v>
      </c>
      <c r="AG60" s="30">
        <f t="shared" ref="AG60" si="852">SUM(J40:T40)/SUM(J39:T44)</f>
        <v>0</v>
      </c>
      <c r="AH60" s="30">
        <f t="shared" ref="AH60" si="853">SUM(K40:U40)/SUM(K39:U44)</f>
        <v>0</v>
      </c>
      <c r="AI60" s="30"/>
      <c r="AJ60" s="30"/>
      <c r="AK60" s="30"/>
      <c r="AL60" s="30"/>
      <c r="AM60" s="30"/>
      <c r="AN60" s="30"/>
      <c r="AO60" s="30"/>
      <c r="AP60" s="1"/>
      <c r="AQ60" s="1"/>
      <c r="AR60" s="1"/>
      <c r="AS60" s="1"/>
      <c r="AT60" s="29">
        <v>11</v>
      </c>
      <c r="AU60" s="30">
        <f>SUM(B41:L41)/SUM(B39:L44)</f>
        <v>0.20528943162257457</v>
      </c>
      <c r="AV60" s="30">
        <f t="shared" ref="AV60" si="854">SUM(C41:M41)/SUM(C39:M44)</f>
        <v>0.20528943162257463</v>
      </c>
      <c r="AW60" s="30">
        <f t="shared" ref="AW60" si="855">SUM(D41:N41)/SUM(D39:N44)</f>
        <v>0.19519504730713405</v>
      </c>
      <c r="AX60" s="30">
        <f t="shared" ref="AX60" si="856">SUM(E41:O41)/SUM(E39:O44)</f>
        <v>0.13794744310723814</v>
      </c>
      <c r="AY60" s="30">
        <f t="shared" ref="AY60" si="857">SUM(F41:P41)/SUM(F39:P44)</f>
        <v>6.7376881330541885E-2</v>
      </c>
      <c r="AZ60" s="30">
        <f t="shared" ref="AZ60" si="858">SUM(G41:Q41)/SUM(G39:Q44)</f>
        <v>3.5579570736904043E-2</v>
      </c>
      <c r="BA60" s="30">
        <f t="shared" ref="BA60" si="859">SUM(H41:R41)/SUM(H39:R44)</f>
        <v>5.9769380815108712E-3</v>
      </c>
      <c r="BB60" s="30">
        <f t="shared" ref="BB60" si="860">SUM(I41:S41)/SUM(I39:S44)</f>
        <v>0</v>
      </c>
      <c r="BC60" s="30">
        <f t="shared" ref="BC60" si="861">SUM(J41:T41)/SUM(J39:T44)</f>
        <v>0</v>
      </c>
      <c r="BD60" s="30">
        <f t="shared" ref="BD60" si="862">SUM(K41:U41)/SUM(K39:U44)</f>
        <v>0</v>
      </c>
      <c r="BE60" s="30"/>
      <c r="BF60" s="30"/>
      <c r="BG60" s="30"/>
      <c r="BH60" s="30"/>
      <c r="BI60" s="30"/>
      <c r="BJ60" s="30"/>
      <c r="BK60" s="30"/>
      <c r="BL60" s="30"/>
      <c r="BM60" s="30"/>
      <c r="BN60" s="30"/>
      <c r="BO60" s="1"/>
      <c r="BP60" s="29">
        <v>11</v>
      </c>
      <c r="BQ60" s="30">
        <f>SUM(B42:L42)/SUM(B39:L44)</f>
        <v>0.2900421816762338</v>
      </c>
      <c r="BR60" s="30">
        <f t="shared" ref="BR60" si="863">SUM(C42:M42)/SUM(C39:M44)</f>
        <v>0.29004218167623391</v>
      </c>
      <c r="BS60" s="30">
        <f t="shared" ref="BS60" si="864">SUM(D42:N42)/SUM(D39:N44)</f>
        <v>0.29004218167623391</v>
      </c>
      <c r="BT60" s="30">
        <f t="shared" ref="BT60" si="865">SUM(E42:O42)/SUM(E39:O44)</f>
        <v>0.27012997151974844</v>
      </c>
      <c r="BU60" s="30">
        <f t="shared" ref="BU60" si="866">SUM(F42:P42)/SUM(F39:P44)</f>
        <v>0.25390685386993311</v>
      </c>
      <c r="BV60" s="30">
        <f t="shared" ref="BV60" si="867">SUM(G42:Q42)/SUM(G39:Q44)</f>
        <v>0.2084821244504505</v>
      </c>
      <c r="BW60" s="30">
        <f t="shared" ref="BW60" si="868">SUM(H42:R42)/SUM(H39:R44)</f>
        <v>0.14927685913966418</v>
      </c>
      <c r="BX60" s="30">
        <f t="shared" ref="BX60" si="869">SUM(I42:S42)/SUM(I39:S44)</f>
        <v>8.2335152626742403E-2</v>
      </c>
      <c r="BY60" s="30">
        <f t="shared" ref="BY60" si="870">SUM(J42:T42)/SUM(J39:T44)</f>
        <v>5.3475935828910066E-3</v>
      </c>
      <c r="BZ60" s="30">
        <f t="shared" ref="BZ60" si="871">SUM(K42:U42)/SUM(K39:U44)</f>
        <v>0</v>
      </c>
      <c r="CA60" s="30"/>
      <c r="CB60" s="30"/>
      <c r="CC60" s="30"/>
      <c r="CD60" s="30"/>
      <c r="CE60" s="30"/>
      <c r="CF60" s="30"/>
      <c r="CG60" s="30"/>
      <c r="CH60" s="30"/>
      <c r="CI60" s="30"/>
      <c r="CJ60" s="30"/>
      <c r="CK60" s="1"/>
      <c r="CL60" s="29">
        <v>11</v>
      </c>
      <c r="CM60" s="30">
        <f>SUM(B43:L43)/SUM(B39:L44)</f>
        <v>0.15938616830915348</v>
      </c>
      <c r="CN60" s="30">
        <f t="shared" ref="CN60" si="872">SUM(C43:M43)/SUM(C39:M44)</f>
        <v>0.16233795578045565</v>
      </c>
      <c r="CO60" s="30">
        <f t="shared" ref="CO60" si="873">SUM(D43:N43)/SUM(D39:N44)</f>
        <v>0.16321255947565624</v>
      </c>
      <c r="CP60" s="30">
        <f t="shared" ref="CP60" si="874">SUM(E43:O43)/SUM(E39:O44)</f>
        <v>0.16354053586135653</v>
      </c>
      <c r="CQ60" s="30">
        <f t="shared" ref="CQ60" si="875">SUM(F43:P43)/SUM(F39:P44)</f>
        <v>0.16364986132325657</v>
      </c>
      <c r="CR60" s="30">
        <f t="shared" ref="CR60" si="876">SUM(G43:Q43)/SUM(G39:Q44)</f>
        <v>0.16364986132325657</v>
      </c>
      <c r="CS60" s="30">
        <f t="shared" ref="CS60" si="877">SUM(H43:R43)/SUM(H39:R44)</f>
        <v>0.16364986132325657</v>
      </c>
      <c r="CT60" s="30">
        <f t="shared" ref="CT60" si="878">SUM(I43:S43)/SUM(I39:S44)</f>
        <v>0.14571904707872396</v>
      </c>
      <c r="CU60" s="30">
        <f t="shared" ref="CU60" si="879">SUM(J43:T43)/SUM(J39:T44)</f>
        <v>0.1319472061880187</v>
      </c>
      <c r="CV60" s="30">
        <f t="shared" ref="CV60" si="880">SUM(K43:U43)/SUM(K39:U44)</f>
        <v>5.6011377311016304E-2</v>
      </c>
      <c r="CW60" s="30"/>
      <c r="CX60" s="30"/>
      <c r="CY60" s="30"/>
      <c r="CZ60" s="30"/>
      <c r="DA60" s="30"/>
      <c r="DB60" s="30"/>
      <c r="DC60" s="30"/>
      <c r="DD60" s="30"/>
      <c r="DE60" s="30"/>
      <c r="DF60" s="30"/>
      <c r="DG60" s="1"/>
      <c r="DH60" s="29">
        <v>11</v>
      </c>
      <c r="DI60" s="30">
        <f>SUM(B44:L44)/SUM(B39:L44)</f>
        <v>0.14026328143587996</v>
      </c>
      <c r="DJ60" s="30">
        <f t="shared" ref="DJ60" si="881">SUM(C44:M44)/SUM(C39:M44)</f>
        <v>0.22816095280354315</v>
      </c>
      <c r="DK60" s="30">
        <f t="shared" ref="DK60" si="882">SUM(D44:N44)/SUM(D39:N44)</f>
        <v>0.31813580794730778</v>
      </c>
      <c r="DL60" s="30">
        <f t="shared" ref="DL60" si="883">SUM(E44:O44)/SUM(E39:O44)</f>
        <v>0.40865729040057286</v>
      </c>
      <c r="DM60" s="30">
        <f t="shared" ref="DM60" si="884">SUM(F44:P44)/SUM(F39:P44)</f>
        <v>0.49939742377763791</v>
      </c>
      <c r="DN60" s="30">
        <f t="shared" ref="DN60" si="885">SUM(G44:Q44)/SUM(G39:Q44)</f>
        <v>0.59024688261660319</v>
      </c>
      <c r="DO60" s="30">
        <f t="shared" ref="DO60" si="886">SUM(H44:R44)/SUM(H39:R44)</f>
        <v>0.68109634145556841</v>
      </c>
      <c r="DP60" s="30">
        <f t="shared" ref="DP60" si="887">SUM(I44:S44)/SUM(I39:S44)</f>
        <v>0.77194580029453364</v>
      </c>
      <c r="DQ60" s="30">
        <f t="shared" ref="DQ60" si="888">SUM(J44:T44)/SUM(J39:T44)</f>
        <v>0.86270520022909036</v>
      </c>
      <c r="DR60" s="30">
        <f t="shared" ref="DR60" si="889">SUM(K44:U44)/SUM(K39:U44)</f>
        <v>0.94398862268898365</v>
      </c>
      <c r="DS60" s="30"/>
      <c r="DT60" s="30"/>
      <c r="DU60" s="30"/>
      <c r="DV60" s="30"/>
      <c r="DW60" s="30"/>
      <c r="DX60" s="30"/>
      <c r="DY60" s="30"/>
      <c r="DZ60" s="30"/>
      <c r="EA60" s="30"/>
      <c r="EB60" s="30"/>
    </row>
    <row r="61" spans="1:132" x14ac:dyDescent="0.3">
      <c r="A61" s="29">
        <v>12</v>
      </c>
      <c r="B61" s="30">
        <f>SUM($B39:M39)/SUM($B39:M44)</f>
        <v>8.1722298213580374E-2</v>
      </c>
      <c r="C61" s="30">
        <f t="shared" ref="C61:J61" si="890">SUM(C39:N39)/SUM(C39:N44)</f>
        <v>4.9827569370564789E-3</v>
      </c>
      <c r="D61" s="30">
        <f t="shared" si="890"/>
        <v>0</v>
      </c>
      <c r="E61" s="30">
        <f t="shared" si="890"/>
        <v>0</v>
      </c>
      <c r="F61" s="30">
        <f t="shared" si="890"/>
        <v>0</v>
      </c>
      <c r="G61" s="30">
        <f t="shared" si="890"/>
        <v>0</v>
      </c>
      <c r="H61" s="30">
        <f t="shared" si="890"/>
        <v>0</v>
      </c>
      <c r="I61" s="30">
        <f t="shared" si="890"/>
        <v>0</v>
      </c>
      <c r="J61" s="30">
        <f t="shared" si="890"/>
        <v>0</v>
      </c>
      <c r="K61" s="30"/>
      <c r="L61" s="30"/>
      <c r="M61" s="30"/>
      <c r="N61" s="30"/>
      <c r="O61" s="1"/>
      <c r="P61" s="1"/>
      <c r="Q61" s="1"/>
      <c r="R61" s="1"/>
      <c r="S61" s="1"/>
      <c r="T61" s="1"/>
      <c r="U61" s="1"/>
      <c r="V61" s="66">
        <v>12</v>
      </c>
      <c r="W61" s="69">
        <f>SUM('Raw Data'!B73:J73,'Raw Data'!K81:M81)</f>
        <v>1538</v>
      </c>
      <c r="X61" s="29">
        <v>12</v>
      </c>
      <c r="Y61" s="30">
        <f>SUM(B40:M40)/SUM(B39:M44)</f>
        <v>0.10622200087821902</v>
      </c>
      <c r="Z61" s="30">
        <f>SUM(C40:N40)/SUM(C39:N44)</f>
        <v>9.9678319063941825E-2</v>
      </c>
      <c r="AA61" s="30">
        <f t="shared" ref="AA61" si="891">SUM(D40:O40)/SUM(D39:O44)</f>
        <v>3.0631544364730603E-2</v>
      </c>
      <c r="AB61" s="30">
        <f t="shared" ref="AB61" si="892">SUM(E40:P40)/SUM(E39:P44)</f>
        <v>1.8082017597623581E-2</v>
      </c>
      <c r="AC61" s="30">
        <f t="shared" ref="AC61" si="893">SUM(F40:Q40)/SUM(F39:Q44)</f>
        <v>1.4364016566784243E-2</v>
      </c>
      <c r="AD61" s="30">
        <f t="shared" ref="AD61" si="894">SUM(G40:R40)/SUM(G39:R44)</f>
        <v>1.8715331031640707E-3</v>
      </c>
      <c r="AE61" s="30">
        <f t="shared" ref="AE61" si="895">SUM(H40:S40)/SUM(H39:S44)</f>
        <v>0</v>
      </c>
      <c r="AF61" s="30">
        <f t="shared" ref="AF61" si="896">SUM(I40:T40)/SUM(I39:T44)</f>
        <v>0</v>
      </c>
      <c r="AG61" s="30">
        <f t="shared" ref="AG61" si="897">SUM(J40:U40)/SUM(J39:U44)</f>
        <v>0</v>
      </c>
      <c r="AH61" s="30"/>
      <c r="AI61" s="30"/>
      <c r="AJ61" s="30"/>
      <c r="AK61" s="30"/>
      <c r="AL61" s="30"/>
      <c r="AM61" s="30"/>
      <c r="AN61" s="30"/>
      <c r="AO61" s="30"/>
      <c r="AP61" s="1"/>
      <c r="AQ61" s="1"/>
      <c r="AR61" s="1"/>
      <c r="AS61" s="1"/>
      <c r="AT61" s="29">
        <v>12</v>
      </c>
      <c r="AU61" s="30">
        <f>SUM(B41:M41)/SUM(B39:M44)</f>
        <v>0.18819226609056791</v>
      </c>
      <c r="AV61" s="30">
        <f t="shared" ref="AV61" si="898">SUM(C41:N41)/SUM(C39:N44)</f>
        <v>0.18819226609056797</v>
      </c>
      <c r="AW61" s="30">
        <f t="shared" ref="AW61" si="899">SUM(D41:O41)/SUM(D39:O44)</f>
        <v>0.17893857463603452</v>
      </c>
      <c r="AX61" s="30">
        <f t="shared" ref="AX61" si="900">SUM(E41:P41)/SUM(E39:P44)</f>
        <v>0.12645873542813238</v>
      </c>
      <c r="AY61" s="30">
        <f t="shared" ref="AY61" si="901">SUM(F41:Q41)/SUM(F39:Q44)</f>
        <v>6.1765517491527921E-2</v>
      </c>
      <c r="AZ61" s="30">
        <f t="shared" ref="AZ61" si="902">SUM(G41:R41)/SUM(G39:R44)</f>
        <v>3.2616389409747523E-2</v>
      </c>
      <c r="BA61" s="30">
        <f t="shared" ref="BA61" si="903">SUM(H41:S41)/SUM(H39:S44)</f>
        <v>5.4791594138684967E-3</v>
      </c>
      <c r="BB61" s="30">
        <f t="shared" ref="BB61" si="904">SUM(I41:T41)/SUM(I39:T44)</f>
        <v>0</v>
      </c>
      <c r="BC61" s="30">
        <f t="shared" ref="BC61" si="905">SUM(J41:U41)/SUM(J39:U44)</f>
        <v>0</v>
      </c>
      <c r="BD61" s="30"/>
      <c r="BE61" s="30"/>
      <c r="BF61" s="30"/>
      <c r="BG61" s="30"/>
      <c r="BH61" s="30"/>
      <c r="BI61" s="30"/>
      <c r="BJ61" s="30"/>
      <c r="BK61" s="30"/>
      <c r="BL61" s="30"/>
      <c r="BM61" s="30"/>
      <c r="BN61" s="30"/>
      <c r="BO61" s="1"/>
      <c r="BP61" s="29">
        <v>12</v>
      </c>
      <c r="BQ61" s="30">
        <f>SUM(B42:M42)/SUM(B39:M44)</f>
        <v>0.26588653395394934</v>
      </c>
      <c r="BR61" s="30">
        <f t="shared" ref="BR61" si="906">SUM(C42:N42)/SUM(C39:N44)</f>
        <v>0.26588653395394946</v>
      </c>
      <c r="BS61" s="30">
        <f t="shared" ref="BS61" si="907">SUM(D42:O42)/SUM(D39:O44)</f>
        <v>0.26588653395394946</v>
      </c>
      <c r="BT61" s="30">
        <f t="shared" ref="BT61" si="908">SUM(E42:P42)/SUM(E39:P44)</f>
        <v>0.2476326768381574</v>
      </c>
      <c r="BU61" s="30">
        <f t="shared" ref="BU61" si="909">SUM(F42:Q42)/SUM(F39:Q44)</f>
        <v>0.23276067271480003</v>
      </c>
      <c r="BV61" s="30">
        <f t="shared" ref="BV61" si="910">SUM(G42:R42)/SUM(G39:R44)</f>
        <v>0.19111906116939945</v>
      </c>
      <c r="BW61" s="30">
        <f t="shared" ref="BW61" si="911">SUM(H42:S42)/SUM(H39:S44)</f>
        <v>0.13684460117764141</v>
      </c>
      <c r="BX61" s="30">
        <f t="shared" ref="BX61" si="912">SUM(I42:T42)/SUM(I39:T44)</f>
        <v>7.5478015742314247E-2</v>
      </c>
      <c r="BY61" s="30">
        <f t="shared" ref="BY61" si="913">SUM(J42:U42)/SUM(J39:U44)</f>
        <v>4.901960784316749E-3</v>
      </c>
      <c r="BZ61" s="30"/>
      <c r="CA61" s="30"/>
      <c r="CB61" s="30"/>
      <c r="CC61" s="30"/>
      <c r="CD61" s="30"/>
      <c r="CE61" s="30"/>
      <c r="CF61" s="30"/>
      <c r="CG61" s="30"/>
      <c r="CH61" s="30"/>
      <c r="CI61" s="30"/>
      <c r="CJ61" s="30"/>
      <c r="CK61" s="1"/>
      <c r="CL61" s="29">
        <v>12</v>
      </c>
      <c r="CM61" s="30">
        <f>SUM(B43:M43)/SUM(B39:M44)</f>
        <v>0.14881792759308729</v>
      </c>
      <c r="CN61" s="30">
        <f t="shared" ref="CN61" si="914">SUM(C43:N43)/SUM(C39:N44)</f>
        <v>0.14961969147362453</v>
      </c>
      <c r="CO61" s="30">
        <f t="shared" ref="CO61" si="915">SUM(D43:O43)/SUM(D39:O44)</f>
        <v>0.14992035292882597</v>
      </c>
      <c r="CP61" s="30">
        <f t="shared" ref="CP61" si="916">SUM(E43:P43)/SUM(E39:P44)</f>
        <v>0.1500205734138931</v>
      </c>
      <c r="CQ61" s="30">
        <f t="shared" ref="CQ61" si="917">SUM(F43:Q43)/SUM(F39:Q44)</f>
        <v>0.1500205734138931</v>
      </c>
      <c r="CR61" s="30">
        <f t="shared" ref="CR61" si="918">SUM(G43:R43)/SUM(G39:R44)</f>
        <v>0.1500205734138931</v>
      </c>
      <c r="CS61" s="30">
        <f t="shared" ref="CS61" si="919">SUM(H43:S43)/SUM(H39:S44)</f>
        <v>0.1500205734138931</v>
      </c>
      <c r="CT61" s="30">
        <f t="shared" ref="CT61" si="920">SUM(I43:T43)/SUM(I39:T44)</f>
        <v>0.13358309517228764</v>
      </c>
      <c r="CU61" s="30">
        <f t="shared" ref="CU61" si="921">SUM(J43:U43)/SUM(J39:U44)</f>
        <v>0.12095160567235029</v>
      </c>
      <c r="CV61" s="30"/>
      <c r="CW61" s="30"/>
      <c r="CX61" s="30"/>
      <c r="CY61" s="30"/>
      <c r="CZ61" s="30"/>
      <c r="DA61" s="30"/>
      <c r="DB61" s="30"/>
      <c r="DC61" s="30"/>
      <c r="DD61" s="30"/>
      <c r="DE61" s="30"/>
      <c r="DF61" s="30"/>
      <c r="DG61" s="1"/>
      <c r="DH61" s="29">
        <v>12</v>
      </c>
      <c r="DI61" s="30">
        <f>SUM(B44:M44)/SUM(B39:M44)</f>
        <v>0.20915897327059585</v>
      </c>
      <c r="DJ61" s="30">
        <f t="shared" ref="DJ61" si="922">SUM(C44:N44)/SUM(C39:N44)</f>
        <v>0.29164043248085986</v>
      </c>
      <c r="DK61" s="30">
        <f t="shared" ref="DK61" si="923">SUM(D44:O44)/SUM(D39:O44)</f>
        <v>0.37462299411645955</v>
      </c>
      <c r="DL61" s="30">
        <f t="shared" ref="DL61" si="924">SUM(E44:P44)/SUM(E39:P44)</f>
        <v>0.45780599672219352</v>
      </c>
      <c r="DM61" s="30">
        <f t="shared" ref="DM61" si="925">SUM(F44:Q44)/SUM(F39:Q44)</f>
        <v>0.54108921981299474</v>
      </c>
      <c r="DN61" s="30">
        <f t="shared" ref="DN61" si="926">SUM(G44:R44)/SUM(G39:R44)</f>
        <v>0.6243724429037959</v>
      </c>
      <c r="DO61" s="30">
        <f t="shared" ref="DO61" si="927">SUM(H44:S44)/SUM(H39:S44)</f>
        <v>0.70765566599459695</v>
      </c>
      <c r="DP61" s="30">
        <f t="shared" ref="DP61" si="928">SUM(I44:T44)/SUM(I39:T44)</f>
        <v>0.79093888908539811</v>
      </c>
      <c r="DQ61" s="30">
        <f t="shared" ref="DQ61" si="929">SUM(J44:U44)/SUM(J39:U44)</f>
        <v>0.87414643354333299</v>
      </c>
      <c r="DR61" s="30"/>
      <c r="DS61" s="30"/>
      <c r="DT61" s="30"/>
      <c r="DU61" s="30"/>
      <c r="DV61" s="30"/>
      <c r="DW61" s="30"/>
      <c r="DX61" s="30"/>
      <c r="DY61" s="30"/>
      <c r="DZ61" s="30"/>
      <c r="EA61" s="30"/>
      <c r="EB61" s="30"/>
    </row>
    <row r="62" spans="1:132" x14ac:dyDescent="0.3">
      <c r="A62" s="29">
        <v>13</v>
      </c>
      <c r="B62" s="30">
        <f>SUM($B39:N39)/SUM($B39:N44)</f>
        <v>7.5439457079757966E-2</v>
      </c>
      <c r="C62" s="30">
        <f t="shared" ref="C62:I62" si="930">SUM(C39:O39)/SUM(C39:O44)</f>
        <v>4.5996807029280683E-3</v>
      </c>
      <c r="D62" s="30">
        <f t="shared" si="930"/>
        <v>0</v>
      </c>
      <c r="E62" s="30">
        <f t="shared" si="930"/>
        <v>0</v>
      </c>
      <c r="F62" s="30">
        <f t="shared" si="930"/>
        <v>0</v>
      </c>
      <c r="G62" s="30">
        <f t="shared" si="930"/>
        <v>0</v>
      </c>
      <c r="H62" s="30">
        <f t="shared" si="930"/>
        <v>0</v>
      </c>
      <c r="I62" s="30">
        <f t="shared" si="930"/>
        <v>0</v>
      </c>
      <c r="J62" s="30"/>
      <c r="K62" s="30"/>
      <c r="L62" s="30"/>
      <c r="M62" s="30"/>
      <c r="N62" s="30"/>
      <c r="O62" s="1"/>
      <c r="P62" s="1"/>
      <c r="Q62" s="1"/>
      <c r="R62" s="1"/>
      <c r="S62" s="1"/>
      <c r="T62" s="1"/>
      <c r="U62" s="1"/>
      <c r="V62" s="66">
        <v>13</v>
      </c>
      <c r="W62" s="69">
        <f>SUM('Raw Data'!B73:J73,'Raw Data'!K81:N81)</f>
        <v>1557</v>
      </c>
      <c r="X62" s="29">
        <v>13</v>
      </c>
      <c r="Y62" s="30">
        <f>SUM(B40:N40)/SUM(B39:N44)</f>
        <v>9.8055613355802387E-2</v>
      </c>
      <c r="Z62" s="30">
        <f>SUM(C40:O40)/SUM(C39:O44)</f>
        <v>9.2015012269406074E-2</v>
      </c>
      <c r="AA62" s="30">
        <f t="shared" ref="AA62" si="931">SUM(D40:P40)/SUM(D39:P44)</f>
        <v>2.8276579671688555E-2</v>
      </c>
      <c r="AB62" s="30">
        <f t="shared" ref="AB62" si="932">SUM(E40:Q40)/SUM(E39:Q44)</f>
        <v>1.6691865259421578E-2</v>
      </c>
      <c r="AC62" s="30">
        <f t="shared" ref="AC62" si="933">SUM(F40:R40)/SUM(F39:R44)</f>
        <v>1.3259705551241835E-2</v>
      </c>
      <c r="AD62" s="30">
        <f t="shared" ref="AD62" si="934">SUM(G40:S40)/SUM(G39:S44)</f>
        <v>1.7276489317578937E-3</v>
      </c>
      <c r="AE62" s="30">
        <f t="shared" ref="AE62" si="935">SUM(H40:T40)/SUM(H39:T44)</f>
        <v>0</v>
      </c>
      <c r="AF62" s="30">
        <f t="shared" ref="AF62" si="936">SUM(I40:U40)/SUM(I39:U44)</f>
        <v>0</v>
      </c>
      <c r="AG62" s="30"/>
      <c r="AH62" s="30"/>
      <c r="AI62" s="30"/>
      <c r="AJ62" s="30"/>
      <c r="AK62" s="30"/>
      <c r="AL62" s="30"/>
      <c r="AM62" s="30"/>
      <c r="AN62" s="30"/>
      <c r="AO62" s="30"/>
      <c r="AP62" s="1"/>
      <c r="AQ62" s="1"/>
      <c r="AR62" s="1"/>
      <c r="AS62" s="1"/>
      <c r="AT62" s="29">
        <v>13</v>
      </c>
      <c r="AU62" s="30">
        <f>SUM(B41:N41)/SUM(B39:N44)</f>
        <v>0.17372397363786515</v>
      </c>
      <c r="AV62" s="30">
        <f t="shared" ref="AV62" si="937">SUM(C41:O41)/SUM(C39:O44)</f>
        <v>0.17372397363786518</v>
      </c>
      <c r="AW62" s="30">
        <f t="shared" ref="AW62" si="938">SUM(D41:P41)/SUM(D39:P44)</f>
        <v>0.16518170947528449</v>
      </c>
      <c r="AX62" s="30">
        <f t="shared" ref="AX62" si="939">SUM(E41:Q41)/SUM(E39:Q44)</f>
        <v>0.1167365401148953</v>
      </c>
      <c r="AY62" s="30">
        <f t="shared" ref="AY62" si="940">SUM(F41:R41)/SUM(F39:R44)</f>
        <v>5.7016961192567751E-2</v>
      </c>
      <c r="AZ62" s="30">
        <f t="shared" ref="AZ62" si="941">SUM(G41:S41)/SUM(G39:S44)</f>
        <v>3.0108829080438559E-2</v>
      </c>
      <c r="BA62" s="30">
        <f t="shared" ref="BA62" si="942">SUM(H41:T41)/SUM(H39:T44)</f>
        <v>5.0579195699490967E-3</v>
      </c>
      <c r="BB62" s="30">
        <f t="shared" ref="BB62" si="943">SUM(I41:U41)/SUM(I39:U44)</f>
        <v>0</v>
      </c>
      <c r="BC62" s="30"/>
      <c r="BD62" s="30"/>
      <c r="BE62" s="30"/>
      <c r="BF62" s="30"/>
      <c r="BG62" s="30"/>
      <c r="BH62" s="30"/>
      <c r="BI62" s="30"/>
      <c r="BJ62" s="30"/>
      <c r="BK62" s="30"/>
      <c r="BL62" s="30"/>
      <c r="BM62" s="30"/>
      <c r="BN62" s="30"/>
      <c r="BO62" s="1"/>
      <c r="BP62" s="29">
        <v>13</v>
      </c>
      <c r="BQ62" s="30">
        <f>SUM(B42:N42)/SUM(B39:N44)</f>
        <v>0.24544507686118081</v>
      </c>
      <c r="BR62" s="30">
        <f t="shared" ref="BR62" si="944">SUM(C42:O42)/SUM(C39:O44)</f>
        <v>0.24544507686118086</v>
      </c>
      <c r="BS62" s="30">
        <f t="shared" ref="BS62" si="945">SUM(D42:P42)/SUM(D39:P44)</f>
        <v>0.24544507686118086</v>
      </c>
      <c r="BT62" s="30">
        <f t="shared" ref="BT62" si="946">SUM(E42:Q42)/SUM(E39:Q44)</f>
        <v>0.22859458317061074</v>
      </c>
      <c r="BU62" s="30">
        <f t="shared" ref="BU62" si="947">SUM(F42:R42)/SUM(F39:R44)</f>
        <v>0.21486594433789175</v>
      </c>
      <c r="BV62" s="30">
        <f t="shared" ref="BV62" si="948">SUM(G42:S42)/SUM(G39:S44)</f>
        <v>0.1764257556062786</v>
      </c>
      <c r="BW62" s="30">
        <f t="shared" ref="BW62" si="949">SUM(H42:T42)/SUM(H39:T44)</f>
        <v>0.1263239365852997</v>
      </c>
      <c r="BX62" s="30">
        <f t="shared" ref="BX62" si="950">SUM(I42:U42)/SUM(I39:U44)</f>
        <v>6.9675237401869802E-2</v>
      </c>
      <c r="BY62" s="30"/>
      <c r="BZ62" s="30"/>
      <c r="CA62" s="30"/>
      <c r="CB62" s="30"/>
      <c r="CC62" s="30"/>
      <c r="CD62" s="30"/>
      <c r="CE62" s="30"/>
      <c r="CF62" s="30"/>
      <c r="CG62" s="30"/>
      <c r="CH62" s="30"/>
      <c r="CI62" s="30"/>
      <c r="CJ62" s="30"/>
      <c r="CK62" s="1"/>
      <c r="CL62" s="29">
        <v>13</v>
      </c>
      <c r="CM62" s="30">
        <f>SUM(B43:N43)/SUM(B39:N44)</f>
        <v>0.13811687311720078</v>
      </c>
      <c r="CN62" s="30">
        <f t="shared" ref="CN62" si="951">SUM(C43:O43)/SUM(C39:O44)</f>
        <v>0.13839441960623772</v>
      </c>
      <c r="CO62" s="30">
        <f t="shared" ref="CO62" si="952">SUM(D43:P43)/SUM(D39:P44)</f>
        <v>0.13848693510258336</v>
      </c>
      <c r="CP62" s="30">
        <f t="shared" ref="CP62" si="953">SUM(E43:Q43)/SUM(E39:Q44)</f>
        <v>0.13848693510258336</v>
      </c>
      <c r="CQ62" s="30">
        <f t="shared" ref="CQ62" si="954">SUM(F43:R43)/SUM(F39:R44)</f>
        <v>0.13848693510258336</v>
      </c>
      <c r="CR62" s="30">
        <f t="shared" ref="CR62" si="955">SUM(G43:S43)/SUM(G39:S44)</f>
        <v>0.13848693510258336</v>
      </c>
      <c r="CS62" s="30">
        <f t="shared" ref="CS62" si="956">SUM(H43:T43)/SUM(H39:T44)</f>
        <v>0.13848693510258336</v>
      </c>
      <c r="CT62" s="30">
        <f t="shared" ref="CT62" si="957">SUM(I43:U43)/SUM(I39:U44)</f>
        <v>0.12331317639273608</v>
      </c>
      <c r="CU62" s="30"/>
      <c r="CV62" s="30"/>
      <c r="CW62" s="30"/>
      <c r="CX62" s="30"/>
      <c r="CY62" s="30"/>
      <c r="CZ62" s="30"/>
      <c r="DA62" s="30"/>
      <c r="DB62" s="30"/>
      <c r="DC62" s="30"/>
      <c r="DD62" s="30"/>
      <c r="DE62" s="30"/>
      <c r="DF62" s="30"/>
      <c r="DG62" s="1"/>
      <c r="DH62" s="29">
        <v>13</v>
      </c>
      <c r="DI62" s="30">
        <f>SUM(B44:N44)/SUM(B39:N44)</f>
        <v>0.26921900594819276</v>
      </c>
      <c r="DJ62" s="30">
        <f t="shared" ref="DJ62" si="958">SUM(C44:O44)/SUM(C39:O44)</f>
        <v>0.34582183692238216</v>
      </c>
      <c r="DK62" s="30">
        <f t="shared" ref="DK62" si="959">SUM(D44:P44)/SUM(D39:P44)</f>
        <v>0.42260969888926275</v>
      </c>
      <c r="DL62" s="30">
        <f t="shared" ref="DL62" si="960">SUM(E44:Q44)/SUM(E39:Q44)</f>
        <v>0.49949007635248904</v>
      </c>
      <c r="DM62" s="30">
        <f t="shared" ref="DM62" si="961">SUM(F44:R44)/SUM(F39:R44)</f>
        <v>0.57637045381571528</v>
      </c>
      <c r="DN62" s="30">
        <f t="shared" ref="DN62" si="962">SUM(G44:S44)/SUM(G39:S44)</f>
        <v>0.65325083127894157</v>
      </c>
      <c r="DO62" s="30">
        <f t="shared" ref="DO62" si="963">SUM(H44:T44)/SUM(H39:T44)</f>
        <v>0.73013120874216786</v>
      </c>
      <c r="DP62" s="30">
        <f t="shared" ref="DP62" si="964">SUM(I44:U44)/SUM(I39:U44)</f>
        <v>0.80701158620539415</v>
      </c>
      <c r="DQ62" s="30"/>
      <c r="DR62" s="30"/>
      <c r="DS62" s="30"/>
      <c r="DT62" s="30"/>
      <c r="DU62" s="30"/>
      <c r="DV62" s="30"/>
      <c r="DW62" s="30"/>
      <c r="DX62" s="30"/>
      <c r="DY62" s="30"/>
      <c r="DZ62" s="30"/>
      <c r="EA62" s="30"/>
      <c r="EB62" s="30"/>
    </row>
    <row r="63" spans="1:132" x14ac:dyDescent="0.3">
      <c r="A63" s="29">
        <v>14</v>
      </c>
      <c r="B63" s="30">
        <f>SUM($B39:O39)/SUM($B39:O44)</f>
        <v>7.0053702025352493E-2</v>
      </c>
      <c r="C63" s="30">
        <f t="shared" ref="C63:H63" si="965">SUM(C39:P39)/SUM(C39:P44)</f>
        <v>4.271301436249951E-3</v>
      </c>
      <c r="D63" s="30">
        <f t="shared" si="965"/>
        <v>0</v>
      </c>
      <c r="E63" s="30">
        <f t="shared" si="965"/>
        <v>0</v>
      </c>
      <c r="F63" s="30">
        <f t="shared" si="965"/>
        <v>0</v>
      </c>
      <c r="G63" s="30">
        <f t="shared" si="965"/>
        <v>0</v>
      </c>
      <c r="H63" s="30">
        <f t="shared" si="965"/>
        <v>0</v>
      </c>
      <c r="I63" s="30"/>
      <c r="J63" s="30"/>
      <c r="K63" s="30"/>
      <c r="L63" s="30"/>
      <c r="M63" s="30"/>
      <c r="N63" s="30"/>
      <c r="O63" s="1"/>
      <c r="P63" s="1"/>
      <c r="Q63" s="1"/>
      <c r="R63" s="1"/>
      <c r="S63" s="1"/>
      <c r="T63" s="71" t="s">
        <v>77</v>
      </c>
      <c r="U63" s="72" t="s">
        <v>78</v>
      </c>
      <c r="V63" s="66">
        <v>14</v>
      </c>
      <c r="W63" s="69">
        <f>SUM('Raw Data'!B73:J73,'Raw Data'!K81:O81)</f>
        <v>1562</v>
      </c>
      <c r="X63" s="29">
        <v>14</v>
      </c>
      <c r="Y63" s="30">
        <f>SUM(B40:O40)/SUM(B39:O44)</f>
        <v>9.1055251268287535E-2</v>
      </c>
      <c r="Z63" s="30">
        <f>SUM(C40:P40)/SUM(C39:P44)</f>
        <v>8.5445899280069515E-2</v>
      </c>
      <c r="AA63" s="30">
        <f t="shared" ref="AA63" si="966">SUM(D40:Q40)/SUM(D39:Q44)</f>
        <v>2.6257865092034472E-2</v>
      </c>
      <c r="AB63" s="30">
        <f t="shared" ref="AB63" si="967">SUM(E40:R40)/SUM(E39:R44)</f>
        <v>1.5500203744766981E-2</v>
      </c>
      <c r="AC63" s="30">
        <f t="shared" ref="AC63" si="968">SUM(F40:S40)/SUM(F39:S44)</f>
        <v>1.2313071933279454E-2</v>
      </c>
      <c r="AD63" s="30">
        <f t="shared" ref="AD63" si="969">SUM(G40:T40)/SUM(G39:T44)</f>
        <v>1.6043090466813621E-3</v>
      </c>
      <c r="AE63" s="30">
        <f t="shared" ref="AE63" si="970">SUM(H40:U40)/SUM(H39:U44)</f>
        <v>0</v>
      </c>
      <c r="AF63" s="30"/>
      <c r="AG63" s="30"/>
      <c r="AH63" s="30"/>
      <c r="AI63" s="30"/>
      <c r="AJ63" s="30"/>
      <c r="AK63" s="30"/>
      <c r="AL63" s="30"/>
      <c r="AM63" s="30"/>
      <c r="AN63" s="30"/>
      <c r="AO63" s="30"/>
      <c r="AP63" s="1"/>
      <c r="AQ63" s="1"/>
      <c r="AR63" s="1"/>
      <c r="AS63" s="1"/>
      <c r="AT63" s="29">
        <v>14</v>
      </c>
      <c r="AU63" s="30">
        <f>SUM(B41:O41)/SUM(B39:O44)</f>
        <v>0.16132151469516171</v>
      </c>
      <c r="AV63" s="30">
        <f t="shared" ref="AV63" si="971">SUM(C41:P41)/SUM(C39:P44)</f>
        <v>0.16132151469516176</v>
      </c>
      <c r="AW63" s="30">
        <f t="shared" ref="AW63" si="972">SUM(D41:Q41)/SUM(D39:Q44)</f>
        <v>0.15338909774212611</v>
      </c>
      <c r="AX63" s="30">
        <f t="shared" ref="AX63" si="973">SUM(E41:R41)/SUM(E39:R44)</f>
        <v>0.10840251392628024</v>
      </c>
      <c r="AY63" s="30">
        <f t="shared" ref="AY63" si="974">SUM(F41:S41)/SUM(F39:S44)</f>
        <v>5.2946420406397264E-2</v>
      </c>
      <c r="AZ63" s="30">
        <f t="shared" ref="AZ63" si="975">SUM(G41:T41)/SUM(G39:T44)</f>
        <v>2.7959307004335052E-2</v>
      </c>
      <c r="BA63" s="30">
        <f t="shared" ref="BA63" si="976">SUM(H41:U41)/SUM(H39:U44)</f>
        <v>4.696825827455303E-3</v>
      </c>
      <c r="BB63" s="30"/>
      <c r="BC63" s="30"/>
      <c r="BD63" s="30"/>
      <c r="BE63" s="30"/>
      <c r="BF63" s="30"/>
      <c r="BG63" s="30"/>
      <c r="BH63" s="30"/>
      <c r="BI63" s="30"/>
      <c r="BJ63" s="30"/>
      <c r="BK63" s="30"/>
      <c r="BL63" s="30"/>
      <c r="BM63" s="30"/>
      <c r="BN63" s="30"/>
      <c r="BO63" s="1"/>
      <c r="BP63" s="29">
        <v>14</v>
      </c>
      <c r="BQ63" s="30">
        <f>SUM(B42:O42)/SUM(B39:O44)</f>
        <v>0.22792232266258594</v>
      </c>
      <c r="BR63" s="30">
        <f t="shared" ref="BR63" si="977">SUM(C42:P42)/SUM(C39:P44)</f>
        <v>0.227922322662586</v>
      </c>
      <c r="BS63" s="30">
        <f t="shared" ref="BS63" si="978">SUM(D42:Q42)/SUM(D39:Q44)</f>
        <v>0.227922322662586</v>
      </c>
      <c r="BT63" s="30">
        <f t="shared" ref="BT63" si="979">SUM(E42:R42)/SUM(E39:R44)</f>
        <v>0.21227481524837874</v>
      </c>
      <c r="BU63" s="30">
        <f t="shared" ref="BU63" si="980">SUM(F42:S42)/SUM(F39:S44)</f>
        <v>0.19952628800242864</v>
      </c>
      <c r="BV63" s="30">
        <f t="shared" ref="BV63" si="981">SUM(G42:T42)/SUM(G39:T44)</f>
        <v>0.16383041171376833</v>
      </c>
      <c r="BW63" s="30">
        <f t="shared" ref="BW63" si="982">SUM(H42:U42)/SUM(H39:U44)</f>
        <v>0.11730544936000883</v>
      </c>
      <c r="BX63" s="30"/>
      <c r="BY63" s="30"/>
      <c r="BZ63" s="30"/>
      <c r="CA63" s="30"/>
      <c r="CB63" s="30"/>
      <c r="CC63" s="30"/>
      <c r="CD63" s="30"/>
      <c r="CE63" s="30"/>
      <c r="CF63" s="30"/>
      <c r="CG63" s="30"/>
      <c r="CH63" s="30"/>
      <c r="CI63" s="30"/>
      <c r="CJ63" s="30"/>
      <c r="CK63" s="1"/>
      <c r="CL63" s="29">
        <v>14</v>
      </c>
      <c r="CM63" s="30">
        <f>SUM(B43:O43)/SUM(B39:O44)</f>
        <v>0.1285141994436273</v>
      </c>
      <c r="CN63" s="30">
        <f t="shared" ref="CN63" si="983">SUM(C43:P43)/SUM(C39:P44)</f>
        <v>0.12860011009654826</v>
      </c>
      <c r="CO63" s="30">
        <f t="shared" ref="CO63" si="984">SUM(D43:Q43)/SUM(D39:Q44)</f>
        <v>0.12860011009654826</v>
      </c>
      <c r="CP63" s="30">
        <f t="shared" ref="CP63" si="985">SUM(E43:R43)/SUM(E39:R44)</f>
        <v>0.12860011009654826</v>
      </c>
      <c r="CQ63" s="30">
        <f t="shared" ref="CQ63" si="986">SUM(F43:S43)/SUM(F39:S44)</f>
        <v>0.12860011009654826</v>
      </c>
      <c r="CR63" s="30">
        <f t="shared" ref="CR63" si="987">SUM(G43:T43)/SUM(G39:T44)</f>
        <v>0.12860011009654826</v>
      </c>
      <c r="CS63" s="30">
        <f t="shared" ref="CS63" si="988">SUM(H43:U43)/SUM(H39:U44)</f>
        <v>0.12860011009654826</v>
      </c>
      <c r="CT63" s="30"/>
      <c r="CU63" s="30"/>
      <c r="CV63" s="30"/>
      <c r="CW63" s="30"/>
      <c r="CX63" s="30"/>
      <c r="CY63" s="30"/>
      <c r="CZ63" s="30"/>
      <c r="DA63" s="30"/>
      <c r="DB63" s="30"/>
      <c r="DC63" s="30"/>
      <c r="DD63" s="30"/>
      <c r="DE63" s="30"/>
      <c r="DF63" s="30"/>
      <c r="DG63" s="1"/>
      <c r="DH63" s="29">
        <v>14</v>
      </c>
      <c r="DI63" s="30">
        <f>SUM(B44:O44)/SUM(B39:O44)</f>
        <v>0.32113300990498483</v>
      </c>
      <c r="DJ63" s="30">
        <f t="shared" ref="DJ63" si="989">SUM(C44:P44)/SUM(C39:P44)</f>
        <v>0.39243885182938454</v>
      </c>
      <c r="DK63" s="30">
        <f t="shared" ref="DK63" si="990">SUM(D44:Q44)/SUM(D39:Q44)</f>
        <v>0.46383060440670515</v>
      </c>
      <c r="DL63" s="30">
        <f t="shared" ref="DL63" si="991">SUM(E44:R44)/SUM(E39:R44)</f>
        <v>0.53522235698402576</v>
      </c>
      <c r="DM63" s="30">
        <f t="shared" ref="DM63" si="992">SUM(F44:S44)/SUM(F39:S44)</f>
        <v>0.60661410956134643</v>
      </c>
      <c r="DN63" s="30">
        <f t="shared" ref="DN63" si="993">SUM(G44:T44)/SUM(G39:T44)</f>
        <v>0.67800586213866698</v>
      </c>
      <c r="DO63" s="30">
        <f t="shared" ref="DO63" si="994">SUM(H44:U44)/SUM(H39:U44)</f>
        <v>0.74939761471598765</v>
      </c>
      <c r="DP63" s="30"/>
      <c r="DQ63" s="30"/>
      <c r="DR63" s="30"/>
      <c r="DS63" s="30"/>
      <c r="DT63" s="30"/>
      <c r="DU63" s="30"/>
      <c r="DV63" s="30"/>
      <c r="DW63" s="30"/>
      <c r="DX63" s="30"/>
      <c r="DY63" s="30"/>
      <c r="DZ63" s="30"/>
      <c r="EA63" s="30"/>
      <c r="EB63" s="30"/>
    </row>
    <row r="64" spans="1:132" x14ac:dyDescent="0.3">
      <c r="A64" s="29">
        <v>15</v>
      </c>
      <c r="B64" s="30">
        <f>SUM($B39:P39)/SUM($B39:P44)</f>
        <v>6.5385702155007802E-2</v>
      </c>
      <c r="C64" s="30">
        <f>SUM(C39:Q39)/SUM(C39:Q44)</f>
        <v>3.9866850066513819E-3</v>
      </c>
      <c r="D64" s="30">
        <f>SUM(D39:R39)/SUM(D39:R44)</f>
        <v>0</v>
      </c>
      <c r="E64" s="30">
        <f>SUM(E39:S39)/SUM(E39:S44)</f>
        <v>0</v>
      </c>
      <c r="F64" s="30">
        <f>SUM(F39:T39)/SUM(F39:T44)</f>
        <v>0</v>
      </c>
      <c r="G64" s="30">
        <f>SUM(G39:U39)/SUM(G39:U44)</f>
        <v>0</v>
      </c>
      <c r="H64" s="30"/>
      <c r="I64" s="30"/>
      <c r="J64" s="30"/>
      <c r="K64" s="30"/>
      <c r="L64" s="30"/>
      <c r="M64" s="30"/>
      <c r="N64" s="30"/>
      <c r="O64" s="1"/>
      <c r="P64" s="1"/>
      <c r="Q64" s="1"/>
      <c r="R64" s="1"/>
      <c r="S64" s="1"/>
      <c r="T64" s="57" t="s">
        <v>8</v>
      </c>
      <c r="U64" s="77">
        <f>1.96*SQRT((LSBlaEggs*(1-LSBlaEggs))/VLOOKUP(LSIT,V50:W69,2))</f>
        <v>0</v>
      </c>
      <c r="V64" s="66">
        <v>15</v>
      </c>
      <c r="W64" s="69">
        <f>SUM('Raw Data'!B73:J73,'Raw Data'!K81:P81)</f>
        <v>1564</v>
      </c>
      <c r="X64" s="29">
        <v>15</v>
      </c>
      <c r="Y64" s="30">
        <f>SUM(B40:P40)/SUM(B39:P44)</f>
        <v>8.4987821727436921E-2</v>
      </c>
      <c r="Z64" s="30">
        <f>SUM(C40:Q40)/SUM(C39:Q44)</f>
        <v>7.9752246621763154E-2</v>
      </c>
      <c r="AA64" s="30">
        <f t="shared" ref="AA64" si="995">SUM(D40:R40)/SUM(D39:R44)</f>
        <v>2.4508182958165422E-2</v>
      </c>
      <c r="AB64" s="30">
        <f t="shared" ref="AB64" si="996">SUM(E40:S40)/SUM(E39:S44)</f>
        <v>1.446735398838004E-2</v>
      </c>
      <c r="AC64" s="30">
        <f t="shared" ref="AC64" si="997">SUM(F40:T40)/SUM(F39:T44)</f>
        <v>1.1492595405610833E-2</v>
      </c>
      <c r="AD64" s="30">
        <f t="shared" ref="AD64" si="998">SUM(G40:U40)/SUM(G39:U44)</f>
        <v>1.4974065675062976E-3</v>
      </c>
      <c r="AE64" s="30"/>
      <c r="AF64" s="30"/>
      <c r="AG64" s="30"/>
      <c r="AH64" s="30"/>
      <c r="AI64" s="30"/>
      <c r="AJ64" s="30"/>
      <c r="AK64" s="30"/>
      <c r="AL64" s="30"/>
      <c r="AM64" s="30"/>
      <c r="AN64" s="30"/>
      <c r="AO64" s="30"/>
      <c r="AP64" s="1"/>
      <c r="AQ64" s="1"/>
      <c r="AR64" s="1"/>
      <c r="AS64" s="1"/>
      <c r="AT64" s="29">
        <v>15</v>
      </c>
      <c r="AU64" s="30">
        <f>SUM(B41:P41)/SUM(B39:P44)</f>
        <v>0.15057192134164707</v>
      </c>
      <c r="AV64" s="30">
        <f t="shared" ref="AV64" si="999">SUM(C41:Q41)/SUM(C39:Q44)</f>
        <v>0.1505719213416471</v>
      </c>
      <c r="AW64" s="30">
        <f t="shared" ref="AW64" si="1000">SUM(D41:R41)/SUM(D39:R44)</f>
        <v>0.14316807775786597</v>
      </c>
      <c r="AX64" s="30">
        <f t="shared" ref="AX64" si="1001">SUM(E41:S41)/SUM(E39:S44)</f>
        <v>0.10117915661149073</v>
      </c>
      <c r="AY64" s="30">
        <f t="shared" ref="AY64" si="1002">SUM(F41:T41)/SUM(F39:T44)</f>
        <v>4.9418357271306515E-2</v>
      </c>
      <c r="AZ64" s="30">
        <f t="shared" ref="AZ64" si="1003">SUM(G41:U41)/SUM(G39:U44)</f>
        <v>2.6096249982395934E-2</v>
      </c>
      <c r="BA64" s="30"/>
      <c r="BB64" s="30"/>
      <c r="BC64" s="30"/>
      <c r="BD64" s="30"/>
      <c r="BE64" s="30"/>
      <c r="BF64" s="30"/>
      <c r="BG64" s="30"/>
      <c r="BH64" s="30"/>
      <c r="BI64" s="30"/>
      <c r="BJ64" s="30"/>
      <c r="BK64" s="30"/>
      <c r="BL64" s="30"/>
      <c r="BM64" s="30"/>
      <c r="BN64" s="30"/>
      <c r="BO64" s="1"/>
      <c r="BP64" s="29">
        <v>15</v>
      </c>
      <c r="BQ64" s="30">
        <f>SUM(B42:P42)/SUM(B39:P44)</f>
        <v>0.21273481162637303</v>
      </c>
      <c r="BR64" s="30">
        <f t="shared" ref="BR64" si="1004">SUM(C42:Q42)/SUM(C39:Q44)</f>
        <v>0.21273481162637306</v>
      </c>
      <c r="BS64" s="30">
        <f t="shared" ref="BS64" si="1005">SUM(D42:R42)/SUM(D39:R44)</f>
        <v>0.21273481162637306</v>
      </c>
      <c r="BT64" s="30">
        <f t="shared" ref="BT64" si="1006">SUM(E42:S42)/SUM(E39:S44)</f>
        <v>0.19812996948850342</v>
      </c>
      <c r="BU64" s="30">
        <f t="shared" ref="BU64" si="1007">SUM(F42:T42)/SUM(F39:T44)</f>
        <v>0.18623093515742659</v>
      </c>
      <c r="BV64" s="30">
        <f t="shared" ref="BV64" si="1008">SUM(G42:U42)/SUM(G39:U44)</f>
        <v>0.15291363903041147</v>
      </c>
      <c r="BW64" s="30"/>
      <c r="BX64" s="30"/>
      <c r="BY64" s="30"/>
      <c r="BZ64" s="30"/>
      <c r="CA64" s="30"/>
      <c r="CB64" s="30"/>
      <c r="CC64" s="30"/>
      <c r="CD64" s="30"/>
      <c r="CE64" s="30"/>
      <c r="CF64" s="30"/>
      <c r="CG64" s="30"/>
      <c r="CH64" s="30"/>
      <c r="CI64" s="30"/>
      <c r="CJ64" s="30"/>
      <c r="CK64" s="1"/>
      <c r="CL64" s="29">
        <v>15</v>
      </c>
      <c r="CM64" s="30">
        <f>SUM(B43:P43)/SUM(B39:P44)</f>
        <v>0.12003089419644135</v>
      </c>
      <c r="CN64" s="30">
        <f t="shared" ref="CN64" si="1009">SUM(C43:Q43)/SUM(C39:Q44)</f>
        <v>0.12003089419644138</v>
      </c>
      <c r="CO64" s="30">
        <f t="shared" ref="CO64" si="1010">SUM(D43:R43)/SUM(D39:R44)</f>
        <v>0.12003089419644138</v>
      </c>
      <c r="CP64" s="30">
        <f t="shared" ref="CP64" si="1011">SUM(E43:S43)/SUM(E39:S44)</f>
        <v>0.12003089419644138</v>
      </c>
      <c r="CQ64" s="30">
        <f t="shared" ref="CQ64" si="1012">SUM(F43:T43)/SUM(F39:T44)</f>
        <v>0.12003089419644138</v>
      </c>
      <c r="CR64" s="30">
        <f t="shared" ref="CR64" si="1013">SUM(G43:U43)/SUM(G39:U44)</f>
        <v>0.12003089419644138</v>
      </c>
      <c r="CS64" s="30"/>
      <c r="CT64" s="30"/>
      <c r="CU64" s="30"/>
      <c r="CV64" s="30"/>
      <c r="CW64" s="30"/>
      <c r="CX64" s="30"/>
      <c r="CY64" s="30"/>
      <c r="CZ64" s="30"/>
      <c r="DA64" s="30"/>
      <c r="DB64" s="30"/>
      <c r="DC64" s="30"/>
      <c r="DD64" s="30"/>
      <c r="DE64" s="30"/>
      <c r="DF64" s="30"/>
      <c r="DG64" s="1"/>
      <c r="DH64" s="29">
        <v>15</v>
      </c>
      <c r="DI64" s="30">
        <f>SUM(B44:P44)/SUM(B39:P44)</f>
        <v>0.36628884895309366</v>
      </c>
      <c r="DJ64" s="30">
        <f t="shared" ref="DJ64" si="1014">SUM(C44:Q44)/SUM(C39:Q44)</f>
        <v>0.43292344120712395</v>
      </c>
      <c r="DK64" s="30">
        <f t="shared" ref="DK64" si="1015">SUM(D44:R44)/SUM(D39:R44)</f>
        <v>0.49955803346115424</v>
      </c>
      <c r="DL64" s="30">
        <f t="shared" ref="DL64" si="1016">SUM(E44:S44)/SUM(E39:S44)</f>
        <v>0.56619262571518447</v>
      </c>
      <c r="DM64" s="30">
        <f t="shared" ref="DM64" si="1017">SUM(F44:T44)/SUM(F39:T44)</f>
        <v>0.63282721796921471</v>
      </c>
      <c r="DN64" s="30">
        <f t="shared" ref="DN64" si="1018">SUM(G44:U44)/SUM(G39:U44)</f>
        <v>0.69946181022324494</v>
      </c>
      <c r="DO64" s="30"/>
      <c r="DP64" s="30"/>
      <c r="DQ64" s="30"/>
      <c r="DR64" s="30"/>
      <c r="DS64" s="30"/>
      <c r="DT64" s="30"/>
      <c r="DU64" s="30"/>
      <c r="DV64" s="30"/>
      <c r="DW64" s="30"/>
      <c r="DX64" s="30"/>
      <c r="DY64" s="30"/>
      <c r="DZ64" s="30"/>
      <c r="EA64" s="30"/>
      <c r="EB64" s="30"/>
    </row>
    <row r="65" spans="1:132" x14ac:dyDescent="0.3">
      <c r="A65" s="29">
        <v>16</v>
      </c>
      <c r="B65" s="30">
        <f>SUM($B39:Q39)/SUM($B39:Q44)</f>
        <v>6.1300939074958781E-2</v>
      </c>
      <c r="C65" s="30">
        <f>SUM(C39:R39)/SUM(C39:R44)</f>
        <v>3.737629583367113E-3</v>
      </c>
      <c r="D65" s="30">
        <f>SUM(D39:S39)/SUM(D39:S44)</f>
        <v>0</v>
      </c>
      <c r="E65" s="30">
        <f>SUM(E39:T39)/SUM(E39:T44)</f>
        <v>0</v>
      </c>
      <c r="F65" s="30">
        <f>SUM(F39:U39)/SUM(F39:U44)</f>
        <v>0</v>
      </c>
      <c r="G65" s="30"/>
      <c r="H65" s="30"/>
      <c r="I65" s="30"/>
      <c r="J65" s="30"/>
      <c r="K65" s="30"/>
      <c r="L65" s="30"/>
      <c r="M65" s="30"/>
      <c r="N65" s="30"/>
      <c r="O65" s="1"/>
      <c r="P65" s="1"/>
      <c r="Q65" s="1"/>
      <c r="R65" s="1"/>
      <c r="S65" s="1"/>
      <c r="T65" s="69" t="s">
        <v>25</v>
      </c>
      <c r="U65" s="78">
        <f>1.96*SQRT((LSBla1st*(1-LSBla1st))/VLOOKUP(LSIT,V50:W69,2))</f>
        <v>2.9950096998996638E-2</v>
      </c>
      <c r="V65" s="66">
        <v>16</v>
      </c>
      <c r="W65" s="69">
        <f>SUM('Raw Data'!B73:J73,'Raw Data'!K81:Q81)</f>
        <v>1565</v>
      </c>
      <c r="X65" s="29">
        <v>16</v>
      </c>
      <c r="Y65" s="30">
        <f>SUM(B40:Q40)/SUM(B39:Q44)</f>
        <v>7.9678478782353415E-2</v>
      </c>
      <c r="Z65" s="30">
        <f>SUM(C40:R40)/SUM(C39:R44)</f>
        <v>7.4769979523380492E-2</v>
      </c>
      <c r="AA65" s="30">
        <f t="shared" ref="AA65" si="1019">SUM(D40:S40)/SUM(D39:S44)</f>
        <v>2.2977112439579062E-2</v>
      </c>
      <c r="AB65" s="30">
        <f t="shared" ref="AB65" si="1020">SUM(E40:T40)/SUM(E39:T44)</f>
        <v>1.3563552216891242E-2</v>
      </c>
      <c r="AC65" s="30">
        <f t="shared" ref="AC65" si="1021">SUM(F40:U40)/SUM(F39:U44)</f>
        <v>1.0774632183383894E-2</v>
      </c>
      <c r="AD65" s="30"/>
      <c r="AE65" s="30"/>
      <c r="AF65" s="30"/>
      <c r="AG65" s="30"/>
      <c r="AH65" s="30"/>
      <c r="AI65" s="30"/>
      <c r="AJ65" s="30"/>
      <c r="AK65" s="30"/>
      <c r="AL65" s="30"/>
      <c r="AM65" s="30"/>
      <c r="AN65" s="30"/>
      <c r="AO65" s="30"/>
      <c r="AP65" s="1"/>
      <c r="AQ65" s="1"/>
      <c r="AR65" s="1"/>
      <c r="AS65" s="1"/>
      <c r="AT65" s="29">
        <v>16</v>
      </c>
      <c r="AU65" s="30">
        <f>SUM(B41:Q41)/SUM(B39:Q44)</f>
        <v>0.14116542106838664</v>
      </c>
      <c r="AV65" s="30">
        <f t="shared" ref="AV65" si="1022">SUM(C41:R41)/SUM(C39:R44)</f>
        <v>0.14116542106838664</v>
      </c>
      <c r="AW65" s="30">
        <f t="shared" ref="AW65" si="1023">SUM(D41:S41)/SUM(D39:S44)</f>
        <v>0.13422410898499057</v>
      </c>
      <c r="AX65" s="30">
        <f t="shared" ref="AX65" si="1024">SUM(E41:T41)/SUM(E39:T44)</f>
        <v>9.4858311690114244E-2</v>
      </c>
      <c r="AY65" s="30">
        <f t="shared" ref="AY65" si="1025">SUM(F41:U41)/SUM(F39:U44)</f>
        <v>4.633110310708638E-2</v>
      </c>
      <c r="AZ65" s="30"/>
      <c r="BA65" s="30"/>
      <c r="BB65" s="30"/>
      <c r="BC65" s="30"/>
      <c r="BD65" s="30"/>
      <c r="BE65" s="30"/>
      <c r="BF65" s="30"/>
      <c r="BG65" s="30"/>
      <c r="BH65" s="30"/>
      <c r="BI65" s="30"/>
      <c r="BJ65" s="30"/>
      <c r="BK65" s="30"/>
      <c r="BL65" s="30"/>
      <c r="BM65" s="30"/>
      <c r="BN65" s="30"/>
      <c r="BO65" s="1"/>
      <c r="BP65" s="29">
        <v>16</v>
      </c>
      <c r="BQ65" s="30">
        <f>SUM(B42:Q42)/SUM(B39:Q44)</f>
        <v>0.19944488315986289</v>
      </c>
      <c r="BR65" s="30">
        <f t="shared" ref="BR65" si="1026">SUM(C42:R42)/SUM(C39:R44)</f>
        <v>0.19944488315986289</v>
      </c>
      <c r="BS65" s="30">
        <f t="shared" ref="BS65" si="1027">SUM(D42:S42)/SUM(D39:S44)</f>
        <v>0.19944488315986289</v>
      </c>
      <c r="BT65" s="30">
        <f t="shared" ref="BT65" si="1028">SUM(E42:T42)/SUM(E39:T44)</f>
        <v>0.18575243192686242</v>
      </c>
      <c r="BU65" s="30">
        <f t="shared" ref="BU65" si="1029">SUM(F42:U42)/SUM(F39:U44)</f>
        <v>0.17459675179283302</v>
      </c>
      <c r="BV65" s="30"/>
      <c r="BW65" s="30"/>
      <c r="BX65" s="30"/>
      <c r="BY65" s="30"/>
      <c r="BZ65" s="30"/>
      <c r="CA65" s="30"/>
      <c r="CB65" s="30"/>
      <c r="CC65" s="30"/>
      <c r="CD65" s="30"/>
      <c r="CE65" s="30"/>
      <c r="CF65" s="30"/>
      <c r="CG65" s="30"/>
      <c r="CH65" s="30"/>
      <c r="CI65" s="30"/>
      <c r="CJ65" s="30"/>
      <c r="CK65" s="1"/>
      <c r="CL65" s="29">
        <v>16</v>
      </c>
      <c r="CM65" s="30">
        <f>SUM(B43:Q43)/SUM(B39:Q44)</f>
        <v>0.11253234713004202</v>
      </c>
      <c r="CN65" s="30">
        <f t="shared" ref="CN65" si="1030">SUM(C43:R43)/SUM(C39:R44)</f>
        <v>0.11253234713004202</v>
      </c>
      <c r="CO65" s="30">
        <f t="shared" ref="CO65" si="1031">SUM(D43:S43)/SUM(D39:S44)</f>
        <v>0.11253234713004202</v>
      </c>
      <c r="CP65" s="30">
        <f t="shared" ref="CP65" si="1032">SUM(E43:T43)/SUM(E39:T44)</f>
        <v>0.11253234713004202</v>
      </c>
      <c r="CQ65" s="30">
        <f t="shared" ref="CQ65" si="1033">SUM(F43:U43)/SUM(F39:U44)</f>
        <v>0.11253234713004202</v>
      </c>
      <c r="CR65" s="30"/>
      <c r="CS65" s="30"/>
      <c r="CT65" s="30"/>
      <c r="CU65" s="30"/>
      <c r="CV65" s="30"/>
      <c r="CW65" s="30"/>
      <c r="CX65" s="30"/>
      <c r="CY65" s="30"/>
      <c r="CZ65" s="30"/>
      <c r="DA65" s="30"/>
      <c r="DB65" s="30"/>
      <c r="DC65" s="30"/>
      <c r="DD65" s="30"/>
      <c r="DE65" s="30"/>
      <c r="DF65" s="30"/>
      <c r="DG65" s="1"/>
      <c r="DH65" s="29">
        <v>16</v>
      </c>
      <c r="DI65" s="30">
        <f>SUM(B44:Q44)/SUM(B39:Q44)</f>
        <v>0.40587793078439616</v>
      </c>
      <c r="DJ65" s="30">
        <f t="shared" ref="DJ65" si="1034">SUM(C44:R44)/SUM(C39:R44)</f>
        <v>0.46834973953496079</v>
      </c>
      <c r="DK65" s="30">
        <f t="shared" ref="DK65" si="1035">SUM(D44:S44)/SUM(D39:S44)</f>
        <v>0.53082154828552541</v>
      </c>
      <c r="DL65" s="30">
        <f t="shared" ref="DL65" si="1036">SUM(E44:T44)/SUM(E39:T44)</f>
        <v>0.59329335703608999</v>
      </c>
      <c r="DM65" s="30">
        <f t="shared" ref="DM65" si="1037">SUM(F44:U44)/SUM(F39:U44)</f>
        <v>0.65576516578665456</v>
      </c>
      <c r="DN65" s="30"/>
      <c r="DO65" s="30"/>
      <c r="DP65" s="30"/>
      <c r="DQ65" s="30"/>
      <c r="DR65" s="30"/>
      <c r="DS65" s="30"/>
      <c r="DT65" s="30"/>
      <c r="DU65" s="30"/>
      <c r="DV65" s="30"/>
      <c r="DW65" s="30"/>
      <c r="DX65" s="30"/>
      <c r="DY65" s="30"/>
      <c r="DZ65" s="30"/>
      <c r="EA65" s="30"/>
      <c r="EB65" s="30"/>
    </row>
    <row r="66" spans="1:132" x14ac:dyDescent="0.3">
      <c r="A66" s="29">
        <v>17</v>
      </c>
      <c r="B66" s="30">
        <f>SUM($B39:R39)/SUM($B39:R44)</f>
        <v>5.7696532340982175E-2</v>
      </c>
      <c r="C66" s="30">
        <f>SUM(C39:S39)/SUM(C39:S44)</f>
        <v>3.5178623588728013E-3</v>
      </c>
      <c r="D66" s="30">
        <f>SUM(D39:T39)/SUM(D39:T44)</f>
        <v>0</v>
      </c>
      <c r="E66" s="30">
        <f>SUM(E39:U39)/SUM(E39:U44)</f>
        <v>0</v>
      </c>
      <c r="F66" s="30"/>
      <c r="G66" s="30"/>
      <c r="H66" s="30"/>
      <c r="I66" s="30"/>
      <c r="J66" s="30"/>
      <c r="K66" s="30"/>
      <c r="L66" s="30"/>
      <c r="M66" s="30"/>
      <c r="N66" s="30"/>
      <c r="O66" s="1"/>
      <c r="P66" s="1"/>
      <c r="Q66" s="1"/>
      <c r="R66" s="1"/>
      <c r="S66" s="1"/>
      <c r="T66" s="69" t="s">
        <v>26</v>
      </c>
      <c r="U66" s="78">
        <f>1.96*SQRT((LSBla2nd*(1-LSBla2nd))/VLOOKUP(LSIT,V50:W69,2))</f>
        <v>5.7965506984757768E-2</v>
      </c>
      <c r="V66" s="66">
        <v>17</v>
      </c>
      <c r="W66" s="69">
        <f>W$65</f>
        <v>1565</v>
      </c>
      <c r="X66" s="29">
        <v>17</v>
      </c>
      <c r="Y66" s="30">
        <f>SUM(B40:R40)/SUM(B39:R44)</f>
        <v>7.4993499240279093E-2</v>
      </c>
      <c r="Z66" s="30">
        <f>SUM(C40:S40)/SUM(C39:S44)</f>
        <v>7.0373612652657361E-2</v>
      </c>
      <c r="AA66" s="30">
        <f t="shared" ref="AA66" si="1038">SUM(D40:T40)/SUM(D39:T44)</f>
        <v>2.1626091393991399E-2</v>
      </c>
      <c r="AB66" s="30">
        <f t="shared" ref="AB66" si="1039">SUM(E40:U40)/SUM(E39:U44)</f>
        <v>1.2766034924579861E-2</v>
      </c>
      <c r="AC66" s="30"/>
      <c r="AD66" s="30"/>
      <c r="AE66" s="30"/>
      <c r="AF66" s="30"/>
      <c r="AG66" s="30"/>
      <c r="AH66" s="30"/>
      <c r="AI66" s="30"/>
      <c r="AJ66" s="30"/>
      <c r="AK66" s="30"/>
      <c r="AL66" s="30"/>
      <c r="AM66" s="30"/>
      <c r="AN66" s="30"/>
      <c r="AO66" s="30"/>
      <c r="AP66" s="1"/>
      <c r="AQ66" s="1"/>
      <c r="AR66" s="1"/>
      <c r="AS66" s="1"/>
      <c r="AT66" s="29">
        <v>17</v>
      </c>
      <c r="AU66" s="30">
        <f>SUM(B41:R41)/SUM(B39:R44)</f>
        <v>0.13286509807200722</v>
      </c>
      <c r="AV66" s="30">
        <f t="shared" ref="AV66" si="1040">SUM(C41:S41)/SUM(C39:S44)</f>
        <v>0.13286509807200722</v>
      </c>
      <c r="AW66" s="30">
        <f t="shared" ref="AW66" si="1041">SUM(D41:T41)/SUM(D39:T44)</f>
        <v>0.12633192511981486</v>
      </c>
      <c r="AX66" s="30">
        <f t="shared" ref="AX66" si="1042">SUM(E41:U41)/SUM(E39:U44)</f>
        <v>8.9280779884093872E-2</v>
      </c>
      <c r="AY66" s="30"/>
      <c r="AZ66" s="30"/>
      <c r="BA66" s="30"/>
      <c r="BB66" s="30"/>
      <c r="BC66" s="30"/>
      <c r="BD66" s="30"/>
      <c r="BE66" s="30"/>
      <c r="BF66" s="30"/>
      <c r="BG66" s="30"/>
      <c r="BH66" s="30"/>
      <c r="BI66" s="30"/>
      <c r="BJ66" s="30"/>
      <c r="BK66" s="30"/>
      <c r="BL66" s="30"/>
      <c r="BM66" s="30"/>
      <c r="BN66" s="30"/>
      <c r="BO66" s="1"/>
      <c r="BP66" s="29">
        <v>17</v>
      </c>
      <c r="BQ66" s="30">
        <f>SUM(B42:R42)/SUM(B39:R44)</f>
        <v>0.18771781191484427</v>
      </c>
      <c r="BR66" s="30">
        <f t="shared" ref="BR66" si="1043">SUM(C42:S42)/SUM(C39:S44)</f>
        <v>0.18771781191484427</v>
      </c>
      <c r="BS66" s="30">
        <f t="shared" ref="BS66" si="1044">SUM(D42:T42)/SUM(D39:T44)</f>
        <v>0.18771781191484427</v>
      </c>
      <c r="BT66" s="30">
        <f t="shared" ref="BT66" si="1045">SUM(E42:U42)/SUM(E39:U44)</f>
        <v>0.17483045705024569</v>
      </c>
      <c r="BU66" s="30"/>
      <c r="BV66" s="30"/>
      <c r="BW66" s="30"/>
      <c r="BX66" s="30"/>
      <c r="BY66" s="30"/>
      <c r="BZ66" s="30"/>
      <c r="CA66" s="30"/>
      <c r="CB66" s="30"/>
      <c r="CC66" s="30"/>
      <c r="CD66" s="30"/>
      <c r="CE66" s="30"/>
      <c r="CF66" s="30"/>
      <c r="CG66" s="30"/>
      <c r="CH66" s="30"/>
      <c r="CI66" s="30"/>
      <c r="CJ66" s="30"/>
      <c r="CK66" s="1"/>
      <c r="CL66" s="29">
        <v>17</v>
      </c>
      <c r="CM66" s="30">
        <f>SUM(B43:R43)/SUM(B39:R44)</f>
        <v>0.10591560755139164</v>
      </c>
      <c r="CN66" s="30">
        <f t="shared" ref="CN66" si="1046">SUM(C43:S43)/SUM(C39:S44)</f>
        <v>0.10591560755139164</v>
      </c>
      <c r="CO66" s="30">
        <f t="shared" ref="CO66" si="1047">SUM(D43:T43)/SUM(D39:T44)</f>
        <v>0.10591560755139164</v>
      </c>
      <c r="CP66" s="30">
        <f t="shared" ref="CP66" si="1048">SUM(E43:U43)/SUM(E39:U44)</f>
        <v>0.10591560755139164</v>
      </c>
      <c r="CQ66" s="30"/>
      <c r="CR66" s="30"/>
      <c r="CS66" s="30"/>
      <c r="CT66" s="30"/>
      <c r="CU66" s="30"/>
      <c r="CV66" s="30"/>
      <c r="CW66" s="30"/>
      <c r="CX66" s="30"/>
      <c r="CY66" s="30"/>
      <c r="CZ66" s="30"/>
      <c r="DA66" s="30"/>
      <c r="DB66" s="30"/>
      <c r="DC66" s="30"/>
      <c r="DD66" s="30"/>
      <c r="DE66" s="30"/>
      <c r="DF66" s="30"/>
      <c r="DG66" s="1"/>
      <c r="DH66" s="29">
        <v>17</v>
      </c>
      <c r="DI66" s="30">
        <f>SUM(B44:R44)/SUM(B39:R44)</f>
        <v>0.44081145088049556</v>
      </c>
      <c r="DJ66" s="30">
        <f t="shared" ref="DJ66" si="1049">SUM(C44:S44)/SUM(C39:S44)</f>
        <v>0.49961000745022666</v>
      </c>
      <c r="DK66" s="30">
        <f t="shared" ref="DK66" si="1050">SUM(D44:T44)/SUM(D39:T44)</f>
        <v>0.55840856401995775</v>
      </c>
      <c r="DL66" s="30">
        <f t="shared" ref="DL66" si="1051">SUM(E44:U44)/SUM(E39:U44)</f>
        <v>0.61720712058968885</v>
      </c>
      <c r="DM66" s="30"/>
      <c r="DN66" s="30"/>
      <c r="DO66" s="30"/>
      <c r="DP66" s="30"/>
      <c r="DQ66" s="30"/>
      <c r="DR66" s="30"/>
      <c r="DS66" s="30"/>
      <c r="DT66" s="30"/>
      <c r="DU66" s="30"/>
      <c r="DV66" s="30"/>
      <c r="DW66" s="30"/>
      <c r="DX66" s="30"/>
      <c r="DY66" s="30"/>
      <c r="DZ66" s="30"/>
      <c r="EA66" s="30"/>
      <c r="EB66" s="30"/>
    </row>
    <row r="67" spans="1:132" x14ac:dyDescent="0.3">
      <c r="A67" s="29">
        <v>18</v>
      </c>
      <c r="B67" s="30">
        <f>SUM($B39:S39)/SUM($B39:S44)</f>
        <v>5.4492454662864245E-2</v>
      </c>
      <c r="C67" s="30">
        <f>SUM(C39:T39)/SUM(C39:T44)</f>
        <v>3.3225039239474252E-3</v>
      </c>
      <c r="D67" s="30">
        <f>SUM(D39:U39)/SUM(D39:U44)</f>
        <v>0</v>
      </c>
      <c r="E67" s="30"/>
      <c r="F67" s="30"/>
      <c r="G67" s="30"/>
      <c r="H67" s="30"/>
      <c r="I67" s="30"/>
      <c r="J67" s="30"/>
      <c r="K67" s="30"/>
      <c r="L67" s="30"/>
      <c r="M67" s="30"/>
      <c r="N67" s="30"/>
      <c r="O67" s="1"/>
      <c r="P67" s="1"/>
      <c r="Q67" s="1"/>
      <c r="R67" s="1"/>
      <c r="S67" s="1"/>
      <c r="T67" s="69" t="s">
        <v>27</v>
      </c>
      <c r="U67" s="78">
        <f>1.96*SQRT((LSBla3rd*(1-LSBla3rd))/VLOOKUP(LSIT,V50:W69,2))</f>
        <v>5.1627796417055082E-2</v>
      </c>
      <c r="V67" s="66">
        <v>18</v>
      </c>
      <c r="W67" s="69">
        <f t="shared" ref="W67:W69" si="1052">W$65</f>
        <v>1565</v>
      </c>
      <c r="X67" s="29">
        <v>18</v>
      </c>
      <c r="Y67" s="30">
        <f>SUM(B40:S40)/SUM(B39:S44)</f>
        <v>7.0828864258411103E-2</v>
      </c>
      <c r="Z67" s="30">
        <f>SUM(C40:T40)/SUM(C39:T44)</f>
        <v>6.6465535125635244E-2</v>
      </c>
      <c r="AA67" s="30">
        <f t="shared" ref="AA67" si="1053">SUM(D40:U40)/SUM(D39:U44)</f>
        <v>2.042512360807807E-2</v>
      </c>
      <c r="AB67" s="30"/>
      <c r="AC67" s="30"/>
      <c r="AD67" s="30"/>
      <c r="AE67" s="30"/>
      <c r="AF67" s="30"/>
      <c r="AG67" s="30"/>
      <c r="AH67" s="30"/>
      <c r="AI67" s="30"/>
      <c r="AJ67" s="30"/>
      <c r="AK67" s="30"/>
      <c r="AL67" s="30"/>
      <c r="AM67" s="30"/>
      <c r="AN67" s="30"/>
      <c r="AO67" s="30"/>
      <c r="AP67" s="1"/>
      <c r="AQ67" s="1"/>
      <c r="AR67" s="1"/>
      <c r="AS67" s="1"/>
      <c r="AT67" s="29">
        <v>18</v>
      </c>
      <c r="AU67" s="30">
        <f>SUM(B41:S41)/SUM(B39:S44)</f>
        <v>0.12548666339559453</v>
      </c>
      <c r="AV67" s="30">
        <f t="shared" ref="AV67" si="1054">SUM(C41:T41)/SUM(C39:T44)</f>
        <v>0.12548666339559453</v>
      </c>
      <c r="AW67" s="30">
        <f t="shared" ref="AW67" si="1055">SUM(D41:U41)/SUM(D39:U44)</f>
        <v>0.11931629896540646</v>
      </c>
      <c r="AX67" s="30"/>
      <c r="AY67" s="30"/>
      <c r="AZ67" s="30"/>
      <c r="BA67" s="30"/>
      <c r="BB67" s="30"/>
      <c r="BC67" s="30"/>
      <c r="BD67" s="30"/>
      <c r="BE67" s="30"/>
      <c r="BF67" s="30"/>
      <c r="BG67" s="30"/>
      <c r="BH67" s="30"/>
      <c r="BI67" s="30"/>
      <c r="BJ67" s="30"/>
      <c r="BK67" s="30"/>
      <c r="BL67" s="30"/>
      <c r="BM67" s="30"/>
      <c r="BN67" s="30"/>
      <c r="BO67" s="1"/>
      <c r="BP67" s="29">
        <v>18</v>
      </c>
      <c r="BQ67" s="30">
        <f>SUM(B42:S42)/SUM(B39:S44)</f>
        <v>0.17729322612887546</v>
      </c>
      <c r="BR67" s="30">
        <f t="shared" ref="BR67" si="1056">SUM(C42:T42)/SUM(C39:T44)</f>
        <v>0.17729322612887546</v>
      </c>
      <c r="BS67" s="30">
        <f t="shared" ref="BS67" si="1057">SUM(D42:U42)/SUM(D39:U44)</f>
        <v>0.17729322612887546</v>
      </c>
      <c r="BT67" s="30"/>
      <c r="BU67" s="30"/>
      <c r="BV67" s="30"/>
      <c r="BW67" s="30"/>
      <c r="BX67" s="30"/>
      <c r="BY67" s="30"/>
      <c r="BZ67" s="30"/>
      <c r="CA67" s="30"/>
      <c r="CB67" s="30"/>
      <c r="CC67" s="30"/>
      <c r="CD67" s="30"/>
      <c r="CE67" s="30"/>
      <c r="CF67" s="30"/>
      <c r="CG67" s="30"/>
      <c r="CH67" s="30"/>
      <c r="CI67" s="30"/>
      <c r="CJ67" s="30"/>
      <c r="CK67" s="1"/>
      <c r="CL67" s="29">
        <v>18</v>
      </c>
      <c r="CM67" s="30">
        <f>SUM(B43:S43)/SUM(B39:S44)</f>
        <v>0.10003376647445984</v>
      </c>
      <c r="CN67" s="30">
        <f t="shared" ref="CN67" si="1058">SUM(C43:T43)/SUM(C39:T44)</f>
        <v>0.10003376647445984</v>
      </c>
      <c r="CO67" s="30">
        <f t="shared" ref="CO67" si="1059">SUM(D43:U43)/SUM(D39:U44)</f>
        <v>0.10003376647445984</v>
      </c>
      <c r="CP67" s="30"/>
      <c r="CQ67" s="30"/>
      <c r="CR67" s="30"/>
      <c r="CS67" s="30"/>
      <c r="CT67" s="30"/>
      <c r="CU67" s="30"/>
      <c r="CV67" s="30"/>
      <c r="CW67" s="30"/>
      <c r="CX67" s="30"/>
      <c r="CY67" s="30"/>
      <c r="CZ67" s="30"/>
      <c r="DA67" s="30"/>
      <c r="DB67" s="30"/>
      <c r="DC67" s="30"/>
      <c r="DD67" s="30"/>
      <c r="DE67" s="30"/>
      <c r="DF67" s="30"/>
      <c r="DG67" s="1"/>
      <c r="DH67" s="29">
        <v>18</v>
      </c>
      <c r="DI67" s="30">
        <f>SUM(B44:S44)/SUM(B39:S44)</f>
        <v>0.47186502507979478</v>
      </c>
      <c r="DJ67" s="30">
        <f t="shared" ref="DJ67" si="1060">SUM(C44:T44)/SUM(C39:T44)</f>
        <v>0.52739830495148743</v>
      </c>
      <c r="DK67" s="30">
        <f t="shared" ref="DK67" si="1061">SUM(D44:U44)/SUM(D39:U44)</f>
        <v>0.58293158482318008</v>
      </c>
      <c r="DL67" s="30"/>
      <c r="DM67" s="30"/>
      <c r="DN67" s="30"/>
      <c r="DO67" s="30"/>
      <c r="DP67" s="30"/>
      <c r="DQ67" s="30"/>
      <c r="DR67" s="30"/>
      <c r="DS67" s="30"/>
      <c r="DT67" s="30"/>
      <c r="DU67" s="30"/>
      <c r="DV67" s="30"/>
      <c r="DW67" s="30"/>
      <c r="DX67" s="30"/>
      <c r="DY67" s="30"/>
      <c r="DZ67" s="30"/>
      <c r="EA67" s="30"/>
      <c r="EB67" s="30"/>
    </row>
    <row r="68" spans="1:132" x14ac:dyDescent="0.3">
      <c r="A68" s="29">
        <v>19</v>
      </c>
      <c r="B68" s="30">
        <f>SUM($B39:T39)/SUM($B39:T44)</f>
        <v>5.1625520201019313E-2</v>
      </c>
      <c r="C68" s="30">
        <f>SUM(C39:U39)/SUM(C39:U44)</f>
        <v>3.1477017232003318E-3</v>
      </c>
      <c r="D68" s="30"/>
      <c r="E68" s="30"/>
      <c r="F68" s="30"/>
      <c r="G68" s="30"/>
      <c r="H68" s="30"/>
      <c r="I68" s="30"/>
      <c r="J68" s="30"/>
      <c r="K68" s="30"/>
      <c r="L68" s="30"/>
      <c r="M68" s="30"/>
      <c r="N68" s="30"/>
      <c r="O68" s="1"/>
      <c r="P68" s="1"/>
      <c r="Q68" s="1"/>
      <c r="R68" s="1"/>
      <c r="S68" s="1"/>
      <c r="T68" s="69" t="s">
        <v>12</v>
      </c>
      <c r="U68" s="78">
        <f>1.96*SQRT((LSBlaPupae*(1-LSBlaPupae))/VLOOKUP(LSIT,V50:W69,2))</f>
        <v>0</v>
      </c>
      <c r="V68" s="66">
        <v>19</v>
      </c>
      <c r="W68" s="69">
        <f t="shared" si="1052"/>
        <v>1565</v>
      </c>
      <c r="X68" s="29">
        <v>19</v>
      </c>
      <c r="Y68" s="30">
        <f>SUM(B40:T40)/SUM(B39:T44)</f>
        <v>6.7102445379098638E-2</v>
      </c>
      <c r="Z68" s="30">
        <f>SUM(C40:U40)/SUM(C39:U44)</f>
        <v>6.2968677911997797E-2</v>
      </c>
      <c r="AA68" s="30"/>
      <c r="AB68" s="30"/>
      <c r="AC68" s="30"/>
      <c r="AD68" s="30"/>
      <c r="AE68" s="30"/>
      <c r="AF68" s="30"/>
      <c r="AG68" s="30"/>
      <c r="AH68" s="30"/>
      <c r="AI68" s="30"/>
      <c r="AJ68" s="30"/>
      <c r="AK68" s="30"/>
      <c r="AL68" s="1"/>
      <c r="AM68" s="1"/>
      <c r="AN68" s="1"/>
      <c r="AO68" s="1"/>
      <c r="AP68" s="1"/>
      <c r="AQ68" s="1"/>
      <c r="AR68" s="1"/>
      <c r="AS68" s="1"/>
      <c r="AT68" s="29">
        <v>19</v>
      </c>
      <c r="AU68" s="30">
        <f>SUM(B41:T41)/SUM(B39:T44)</f>
        <v>0.11888461101941598</v>
      </c>
      <c r="AV68" s="30">
        <f>SUM(C41:U41)/SUM(C39:U44)</f>
        <v>0.11888461101941598</v>
      </c>
      <c r="AW68" s="30"/>
      <c r="AX68" s="30"/>
      <c r="AY68" s="30"/>
      <c r="AZ68" s="30"/>
      <c r="BA68" s="30"/>
      <c r="BB68" s="30"/>
      <c r="BC68" s="30"/>
      <c r="BD68" s="30"/>
      <c r="BE68" s="30"/>
      <c r="BF68" s="30"/>
      <c r="BG68" s="30"/>
      <c r="BH68" s="30"/>
      <c r="BI68" s="30"/>
      <c r="BJ68" s="30"/>
      <c r="BK68" s="30"/>
      <c r="BL68" s="30"/>
      <c r="BM68" s="30"/>
      <c r="BN68" s="30"/>
      <c r="BO68" s="1"/>
      <c r="BP68" s="29">
        <v>19</v>
      </c>
      <c r="BQ68" s="30">
        <f>SUM(B42:T42)/SUM(B39:T44)</f>
        <v>0.16796554832494404</v>
      </c>
      <c r="BR68" s="30">
        <f t="shared" ref="BR68" si="1062">SUM(C42:U42)/SUM(C39:U44)</f>
        <v>0.16796554832494404</v>
      </c>
      <c r="BS68" s="30"/>
      <c r="BT68" s="30"/>
      <c r="BU68" s="30"/>
      <c r="BV68" s="30"/>
      <c r="BW68" s="30"/>
      <c r="BX68" s="30"/>
      <c r="BY68" s="30"/>
      <c r="BZ68" s="30"/>
      <c r="CA68" s="30"/>
      <c r="CB68" s="30"/>
      <c r="CC68" s="30"/>
      <c r="CD68" s="30"/>
      <c r="CE68" s="30"/>
      <c r="CF68" s="30"/>
      <c r="CG68" s="30"/>
      <c r="CH68" s="30"/>
      <c r="CI68" s="30"/>
      <c r="CJ68" s="30"/>
      <c r="CK68" s="1"/>
      <c r="CL68" s="29">
        <v>19</v>
      </c>
      <c r="CM68" s="30">
        <f>SUM(B43:T43)/SUM(B39:T44)</f>
        <v>9.4770831372194747E-2</v>
      </c>
      <c r="CN68" s="30">
        <f t="shared" ref="CN68" si="1063">SUM(C43:U43)/SUM(C39:U44)</f>
        <v>9.4770831372194747E-2</v>
      </c>
      <c r="CO68" s="30"/>
      <c r="CP68" s="30"/>
      <c r="CQ68" s="30"/>
      <c r="CR68" s="30"/>
      <c r="CS68" s="30"/>
      <c r="CT68" s="30"/>
      <c r="CU68" s="30"/>
      <c r="CV68" s="30"/>
      <c r="CW68" s="30"/>
      <c r="CX68" s="30"/>
      <c r="CY68" s="30"/>
      <c r="CZ68" s="30"/>
      <c r="DA68" s="30"/>
      <c r="DB68" s="30"/>
      <c r="DC68" s="30"/>
      <c r="DD68" s="30"/>
      <c r="DE68" s="30"/>
      <c r="DF68" s="30"/>
      <c r="DG68" s="1"/>
      <c r="DH68" s="29">
        <v>19</v>
      </c>
      <c r="DI68" s="30">
        <f>SUM(B44:T44)/SUM(B39:T44)</f>
        <v>0.49965104370332725</v>
      </c>
      <c r="DJ68" s="30">
        <f t="shared" ref="DJ68" si="1064">SUM(C44:U44)/SUM(C39:U44)</f>
        <v>0.55226262964824702</v>
      </c>
      <c r="DK68" s="30"/>
      <c r="DL68" s="30"/>
      <c r="DM68" s="30"/>
      <c r="DN68" s="30"/>
      <c r="DO68" s="30"/>
      <c r="DP68" s="30"/>
      <c r="DQ68" s="30"/>
      <c r="DR68" s="30"/>
      <c r="DS68" s="30"/>
      <c r="DT68" s="30"/>
      <c r="DU68" s="30"/>
      <c r="DV68" s="30"/>
      <c r="DW68" s="30"/>
      <c r="DX68" s="30"/>
      <c r="DY68" s="30"/>
      <c r="DZ68" s="30"/>
      <c r="EA68" s="30"/>
      <c r="EB68" s="30"/>
    </row>
    <row r="69" spans="1:132" x14ac:dyDescent="0.3">
      <c r="A69" s="29">
        <v>20</v>
      </c>
      <c r="B69" s="30">
        <f>SUM($B39:U39)/SUM($B39:U44)</f>
        <v>4.9045175723270759E-2</v>
      </c>
      <c r="C69" s="30"/>
      <c r="D69" s="1"/>
      <c r="E69" s="1"/>
      <c r="F69" s="1"/>
      <c r="G69" s="1"/>
      <c r="H69" s="1"/>
      <c r="I69" s="1"/>
      <c r="J69" s="1"/>
      <c r="K69" s="1"/>
      <c r="L69" s="1"/>
      <c r="M69" s="1"/>
      <c r="N69" s="1"/>
      <c r="O69" s="1"/>
      <c r="P69" s="1"/>
      <c r="Q69" s="1"/>
      <c r="R69" s="1"/>
      <c r="S69" s="1"/>
      <c r="T69" s="70" t="s">
        <v>30</v>
      </c>
      <c r="U69" s="79">
        <f>1.96*SQRT((LSBlaAdults*(1-LSBlaAdults))/VLOOKUP(LSIT,V50:W69,2))</f>
        <v>0</v>
      </c>
      <c r="V69" s="67">
        <v>20</v>
      </c>
      <c r="W69" s="70">
        <f t="shared" si="1052"/>
        <v>1565</v>
      </c>
      <c r="X69" s="29">
        <v>20</v>
      </c>
      <c r="Y69" s="30">
        <f>SUM(B40:U40)/SUM(B39:U44)</f>
        <v>6.3748533908508515E-2</v>
      </c>
      <c r="Z69" s="30"/>
      <c r="AA69" s="1"/>
      <c r="AB69" s="1"/>
      <c r="AC69" s="1"/>
      <c r="AD69" s="1"/>
      <c r="AE69" s="1"/>
      <c r="AF69" s="1"/>
      <c r="AG69" s="1"/>
      <c r="AH69" s="1"/>
      <c r="AI69" s="1"/>
      <c r="AJ69" s="1"/>
      <c r="AK69" s="1"/>
      <c r="AL69" s="1"/>
      <c r="AM69" s="1"/>
      <c r="AN69" s="1"/>
      <c r="AO69" s="1"/>
      <c r="AP69" s="1"/>
      <c r="AQ69" s="1"/>
      <c r="AR69" s="1"/>
      <c r="AS69" s="1"/>
      <c r="AT69" s="29">
        <v>20</v>
      </c>
      <c r="AU69" s="30">
        <f>SUM(B41:U41)/SUM(B39:U44)</f>
        <v>0.112942525625627</v>
      </c>
      <c r="AV69" s="30"/>
      <c r="AW69" s="30"/>
      <c r="AX69" s="30"/>
      <c r="AY69" s="30"/>
      <c r="AZ69" s="30"/>
      <c r="BA69" s="30"/>
      <c r="BB69" s="30"/>
      <c r="BC69" s="30"/>
      <c r="BD69" s="30"/>
      <c r="BE69" s="30"/>
      <c r="BF69" s="30"/>
      <c r="BG69" s="30"/>
      <c r="BH69" s="30"/>
      <c r="BI69" s="30"/>
      <c r="BJ69" s="30"/>
      <c r="BK69" s="30"/>
      <c r="BL69" s="30"/>
      <c r="BM69" s="30"/>
      <c r="BN69" s="30"/>
      <c r="BO69" s="1"/>
      <c r="BP69" s="29">
        <v>20</v>
      </c>
      <c r="BQ69" s="30">
        <f>SUM(B42:U42)/SUM(B39:U44)</f>
        <v>0.15957030168365749</v>
      </c>
      <c r="BR69" s="30"/>
      <c r="BS69" s="1"/>
      <c r="BT69" s="1"/>
      <c r="BU69" s="1"/>
      <c r="BV69" s="1"/>
      <c r="BW69" s="1"/>
      <c r="BX69" s="1"/>
      <c r="BY69" s="1"/>
      <c r="BZ69" s="1"/>
      <c r="CA69" s="1"/>
      <c r="CB69" s="1"/>
      <c r="CC69" s="1"/>
      <c r="CD69" s="1"/>
      <c r="CE69" s="1"/>
      <c r="CF69" s="1"/>
      <c r="CG69" s="1"/>
      <c r="CH69" s="1"/>
      <c r="CI69" s="1"/>
      <c r="CJ69" s="1"/>
      <c r="CK69" s="1"/>
      <c r="CL69" s="29">
        <v>20</v>
      </c>
      <c r="CM69" s="30">
        <f>SUM(B43:U43)/SUM(B39:U44)</f>
        <v>9.0033999851065513E-2</v>
      </c>
      <c r="CN69" s="30"/>
      <c r="CO69" s="1"/>
      <c r="CP69" s="1"/>
      <c r="CQ69" s="1"/>
      <c r="CR69" s="1"/>
      <c r="CS69" s="1"/>
      <c r="CT69" s="1"/>
      <c r="CU69" s="1"/>
      <c r="CV69" s="1"/>
      <c r="CW69" s="1"/>
      <c r="CX69" s="1"/>
      <c r="CY69" s="1"/>
      <c r="CZ69" s="1"/>
      <c r="DA69" s="1"/>
      <c r="DB69" s="1"/>
      <c r="DC69" s="1"/>
      <c r="DD69" s="1"/>
      <c r="DE69" s="1"/>
      <c r="DF69" s="1"/>
      <c r="DG69" s="1"/>
      <c r="DH69" s="29">
        <v>20</v>
      </c>
      <c r="DI69" s="30">
        <f>SUM(B44:U44)/SUM(B39:U44)</f>
        <v>0.52465946320787071</v>
      </c>
      <c r="DJ69" s="30"/>
      <c r="DK69" s="1"/>
      <c r="DL69" s="1"/>
      <c r="DM69" s="1"/>
      <c r="DN69" s="1"/>
      <c r="DO69" s="1"/>
      <c r="DP69" s="1"/>
      <c r="DQ69" s="1"/>
      <c r="DR69" s="1"/>
      <c r="DS69" s="1"/>
      <c r="DT69" s="1"/>
      <c r="DU69" s="1"/>
      <c r="DV69" s="1"/>
      <c r="DW69" s="1"/>
      <c r="DX69" s="1"/>
      <c r="DY69" s="1"/>
      <c r="DZ69" s="1"/>
      <c r="EA69" s="1"/>
      <c r="EB69" s="1"/>
    </row>
    <row r="72" spans="1:132" x14ac:dyDescent="0.3">
      <c r="A72" s="11" t="s">
        <v>3</v>
      </c>
      <c r="B72" s="1"/>
      <c r="C72" s="1"/>
      <c r="D72" s="1"/>
      <c r="E72" s="1"/>
      <c r="F72" s="1"/>
      <c r="G72" s="1"/>
      <c r="H72" s="1"/>
      <c r="I72" s="1"/>
      <c r="J72" s="1"/>
      <c r="K72" s="1"/>
      <c r="L72" s="1"/>
      <c r="M72" s="1"/>
      <c r="N72" s="1"/>
      <c r="O72" s="1"/>
      <c r="P72" s="1"/>
      <c r="Q72" s="1"/>
      <c r="R72" s="1"/>
      <c r="S72" s="1"/>
      <c r="T72" s="1"/>
      <c r="U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row>
    <row r="73" spans="1:132" ht="43.2" x14ac:dyDescent="0.3">
      <c r="A73" s="35" t="s">
        <v>33</v>
      </c>
      <c r="B73" s="4">
        <v>1</v>
      </c>
      <c r="C73" s="4">
        <v>2</v>
      </c>
      <c r="D73" s="4">
        <v>3</v>
      </c>
      <c r="E73" s="4">
        <v>4</v>
      </c>
      <c r="F73" s="4">
        <v>5</v>
      </c>
      <c r="G73" s="4">
        <v>6</v>
      </c>
      <c r="H73" s="4">
        <v>7</v>
      </c>
      <c r="I73" s="4">
        <v>8</v>
      </c>
      <c r="J73" s="4">
        <v>9</v>
      </c>
      <c r="K73" s="4">
        <v>10</v>
      </c>
      <c r="L73" s="28">
        <v>11</v>
      </c>
      <c r="M73" s="28">
        <v>12</v>
      </c>
      <c r="N73" s="28">
        <v>13</v>
      </c>
      <c r="O73" s="28">
        <v>14</v>
      </c>
      <c r="P73" s="28">
        <v>15</v>
      </c>
      <c r="Q73" s="28">
        <v>16</v>
      </c>
      <c r="R73" s="28">
        <v>17</v>
      </c>
      <c r="S73" s="28">
        <v>18</v>
      </c>
      <c r="T73" s="28">
        <v>19</v>
      </c>
      <c r="U73" s="28">
        <v>20</v>
      </c>
      <c r="V73" s="60"/>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row>
    <row r="74" spans="1:132" x14ac:dyDescent="0.3">
      <c r="A74" s="19" t="s">
        <v>8</v>
      </c>
      <c r="B74" s="36">
        <f>SUM('Raw Data'!B103:B106)/'Raw Data'!B123</f>
        <v>0.91812865497076024</v>
      </c>
      <c r="C74" s="36">
        <f>SUM('Raw Data'!C103:C106)/'Raw Data'!C123</f>
        <v>0.17543859649122806</v>
      </c>
      <c r="D74" s="36">
        <f>SUM('Raw Data'!D103:D106)/'Raw Data'!D123</f>
        <v>0</v>
      </c>
      <c r="E74" s="36">
        <f>SUM('Raw Data'!E103:E106)/'Raw Data'!E123</f>
        <v>0</v>
      </c>
      <c r="F74" s="36">
        <f>SUM('Raw Data'!F103:F106)/'Raw Data'!F123</f>
        <v>0</v>
      </c>
      <c r="G74" s="36">
        <f>SUM('Raw Data'!G103:G106)/'Raw Data'!G123</f>
        <v>0</v>
      </c>
      <c r="H74" s="36">
        <f>SUM('Raw Data'!H103:H106)/'Raw Data'!H123</f>
        <v>0</v>
      </c>
      <c r="I74" s="36">
        <f>SUM('Raw Data'!I103:I106)/'Raw Data'!I123</f>
        <v>0</v>
      </c>
      <c r="J74" s="36">
        <f>SUM('Raw Data'!J103:J106)/'Raw Data'!J123</f>
        <v>0</v>
      </c>
      <c r="K74" s="36">
        <v>0</v>
      </c>
      <c r="L74" s="36">
        <v>0</v>
      </c>
      <c r="M74" s="36">
        <v>0</v>
      </c>
      <c r="N74" s="36">
        <v>0</v>
      </c>
      <c r="O74" s="36">
        <v>0</v>
      </c>
      <c r="P74" s="36">
        <v>0</v>
      </c>
      <c r="Q74" s="36">
        <v>0</v>
      </c>
      <c r="R74" s="36">
        <v>0</v>
      </c>
      <c r="S74" s="36">
        <v>0</v>
      </c>
      <c r="T74" s="36">
        <v>0</v>
      </c>
      <c r="U74" s="36">
        <v>0</v>
      </c>
      <c r="V74" s="36"/>
      <c r="W74" s="1"/>
      <c r="X74" s="19" t="s">
        <v>8</v>
      </c>
      <c r="Y74" s="30">
        <f>HLOOKUP(LSHT,A84:U104,(LSIT+1))</f>
        <v>0</v>
      </c>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row>
    <row r="75" spans="1:132" x14ac:dyDescent="0.3">
      <c r="A75" s="19" t="s">
        <v>25</v>
      </c>
      <c r="B75" s="36">
        <f>SUM('Raw Data'!B107:B110)/'Raw Data'!B123</f>
        <v>8.1871345029239762E-2</v>
      </c>
      <c r="C75" s="36">
        <f>SUM('Raw Data'!C107:C110)/'Raw Data'!C123</f>
        <v>0.59649122807017541</v>
      </c>
      <c r="D75" s="36">
        <f>SUM('Raw Data'!D107:D110)/'Raw Data'!D123</f>
        <v>2.9411764705882353E-2</v>
      </c>
      <c r="E75" s="36">
        <f>SUM('Raw Data'!E107:E110)/'Raw Data'!E123</f>
        <v>0</v>
      </c>
      <c r="F75" s="36">
        <f>SUM('Raw Data'!F107:F110)/'Raw Data'!F123</f>
        <v>0</v>
      </c>
      <c r="G75" s="36">
        <f>SUM('Raw Data'!G107:G110)/'Raw Data'!G123</f>
        <v>0</v>
      </c>
      <c r="H75" s="36">
        <f>SUM('Raw Data'!H107:H110)/'Raw Data'!H123</f>
        <v>0</v>
      </c>
      <c r="I75" s="36">
        <f>SUM('Raw Data'!I107:I110)/'Raw Data'!I123</f>
        <v>0</v>
      </c>
      <c r="J75" s="36">
        <f>SUM('Raw Data'!J107:J110)/'Raw Data'!J123</f>
        <v>0</v>
      </c>
      <c r="K75" s="36">
        <v>0</v>
      </c>
      <c r="L75" s="36">
        <v>0</v>
      </c>
      <c r="M75" s="36">
        <v>0</v>
      </c>
      <c r="N75" s="36">
        <v>0</v>
      </c>
      <c r="O75" s="36">
        <v>0</v>
      </c>
      <c r="P75" s="36">
        <v>0</v>
      </c>
      <c r="Q75" s="36">
        <v>0</v>
      </c>
      <c r="R75" s="36">
        <v>0</v>
      </c>
      <c r="S75" s="36">
        <v>0</v>
      </c>
      <c r="T75" s="36">
        <v>0</v>
      </c>
      <c r="U75" s="36">
        <v>0</v>
      </c>
      <c r="V75" s="36"/>
      <c r="W75" s="1"/>
      <c r="X75" s="19" t="s">
        <v>25</v>
      </c>
      <c r="Y75" s="30">
        <f>HLOOKUP(LSHT,X84:AR104,(LSIT+1))</f>
        <v>2.9411764705882353E-2</v>
      </c>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row>
    <row r="76" spans="1:132" x14ac:dyDescent="0.3">
      <c r="A76" s="19" t="s">
        <v>26</v>
      </c>
      <c r="B76" s="36">
        <f>SUM('Raw Data'!B111:B114)/'Raw Data'!B123</f>
        <v>0</v>
      </c>
      <c r="C76" s="36">
        <f>SUM('Raw Data'!C111:C114)/'Raw Data'!C123</f>
        <v>0.22807017543859648</v>
      </c>
      <c r="D76" s="36">
        <f>SUM('Raw Data'!D111:D114)/'Raw Data'!D123</f>
        <v>0.67647058823529416</v>
      </c>
      <c r="E76" s="36">
        <f>SUM('Raw Data'!E111:E114)/'Raw Data'!E123</f>
        <v>0.25531914893617019</v>
      </c>
      <c r="F76" s="36">
        <f>SUM('Raw Data'!F111:F114)/'Raw Data'!F123</f>
        <v>9.4117647058823528E-2</v>
      </c>
      <c r="G76" s="36">
        <f>SUM('Raw Data'!G111:G114)/'Raw Data'!G123</f>
        <v>0</v>
      </c>
      <c r="H76" s="36">
        <f>SUM('Raw Data'!H111:H114)/'Raw Data'!H123</f>
        <v>0</v>
      </c>
      <c r="I76" s="36">
        <f>SUM('Raw Data'!I111:I114)/'Raw Data'!I123</f>
        <v>0</v>
      </c>
      <c r="J76" s="36">
        <f>SUM('Raw Data'!J111:J114)/'Raw Data'!J123</f>
        <v>0</v>
      </c>
      <c r="K76" s="36">
        <v>0</v>
      </c>
      <c r="L76" s="36">
        <v>0</v>
      </c>
      <c r="M76" s="36">
        <v>0</v>
      </c>
      <c r="N76" s="36">
        <v>0</v>
      </c>
      <c r="O76" s="36">
        <v>0</v>
      </c>
      <c r="P76" s="36">
        <v>0</v>
      </c>
      <c r="Q76" s="36">
        <v>0</v>
      </c>
      <c r="R76" s="36">
        <v>0</v>
      </c>
      <c r="S76" s="36">
        <v>0</v>
      </c>
      <c r="T76" s="36">
        <v>0</v>
      </c>
      <c r="U76" s="36">
        <v>0</v>
      </c>
      <c r="V76" s="36"/>
      <c r="W76" s="1"/>
      <c r="X76" s="19" t="s">
        <v>26</v>
      </c>
      <c r="Y76" s="30">
        <f>HLOOKUP(LSHT,AT84:BN104,(LSIT+1))</f>
        <v>0.67647058823529416</v>
      </c>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row>
    <row r="77" spans="1:132" x14ac:dyDescent="0.3">
      <c r="A77" s="19" t="s">
        <v>27</v>
      </c>
      <c r="B77" s="36">
        <f>SUM('Raw Data'!B115:B118)/'Raw Data'!B123</f>
        <v>0</v>
      </c>
      <c r="C77" s="36">
        <f>SUM('Raw Data'!C115:C118)/'Raw Data'!C123</f>
        <v>0</v>
      </c>
      <c r="D77" s="36">
        <f>SUM('Raw Data'!D115:D118)/'Raw Data'!D123</f>
        <v>0.29411764705882354</v>
      </c>
      <c r="E77" s="36">
        <f>SUM('Raw Data'!E115:E118)/'Raw Data'!E123</f>
        <v>0.74468085106382975</v>
      </c>
      <c r="F77" s="36">
        <f>SUM('Raw Data'!F115:F118)/'Raw Data'!F123</f>
        <v>0.87058823529411766</v>
      </c>
      <c r="G77" s="36">
        <f>SUM('Raw Data'!G115:G118)/'Raw Data'!G123</f>
        <v>0.93421052631578949</v>
      </c>
      <c r="H77" s="36">
        <f>SUM('Raw Data'!H115:H118)/'Raw Data'!H123</f>
        <v>0.57281553398058249</v>
      </c>
      <c r="I77" s="36">
        <f>SUM('Raw Data'!I115:I118)/'Raw Data'!I123</f>
        <v>0.18604651162790697</v>
      </c>
      <c r="J77" s="36">
        <f>SUM('Raw Data'!J115:J118)/'Raw Data'!J123</f>
        <v>0</v>
      </c>
      <c r="K77" s="36">
        <v>0</v>
      </c>
      <c r="L77" s="36">
        <v>0</v>
      </c>
      <c r="M77" s="36">
        <v>0</v>
      </c>
      <c r="N77" s="36">
        <v>0</v>
      </c>
      <c r="O77" s="36">
        <v>0</v>
      </c>
      <c r="P77" s="36">
        <v>0</v>
      </c>
      <c r="Q77" s="36">
        <v>0</v>
      </c>
      <c r="R77" s="36">
        <v>0</v>
      </c>
      <c r="S77" s="36">
        <v>0</v>
      </c>
      <c r="T77" s="36">
        <v>0</v>
      </c>
      <c r="U77" s="36">
        <v>0</v>
      </c>
      <c r="V77" s="36"/>
      <c r="W77" s="1"/>
      <c r="X77" s="19" t="s">
        <v>27</v>
      </c>
      <c r="Y77" s="30">
        <f>HLOOKUP(LSHT,BP84:CJ104,(LSIT+1))</f>
        <v>0.29411764705882354</v>
      </c>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row>
    <row r="78" spans="1:132" x14ac:dyDescent="0.3">
      <c r="A78" s="37" t="s">
        <v>12</v>
      </c>
      <c r="B78" s="38">
        <f>SUM('Raw Data'!B119:B122)/'Raw Data'!B123</f>
        <v>0</v>
      </c>
      <c r="C78" s="39">
        <f>SUM('Raw Data'!C119:C122)/'Raw Data'!C123</f>
        <v>0</v>
      </c>
      <c r="D78" s="39">
        <f>SUM('Raw Data'!D119:D122)/'Raw Data'!D123</f>
        <v>0</v>
      </c>
      <c r="E78" s="39">
        <f>SUM('Raw Data'!E119:E122)/'Raw Data'!E123</f>
        <v>0</v>
      </c>
      <c r="F78" s="39">
        <f>SUM('Raw Data'!F119:F122)/'Raw Data'!F123</f>
        <v>3.5294117647058823E-2</v>
      </c>
      <c r="G78" s="39">
        <f>SUM('Raw Data'!G119:G122)/'Raw Data'!G123</f>
        <v>6.5789473684210523E-2</v>
      </c>
      <c r="H78" s="39">
        <f>SUM('Raw Data'!H119:H122)/'Raw Data'!H123</f>
        <v>0.42718446601941745</v>
      </c>
      <c r="I78" s="39">
        <f>SUM('Raw Data'!I119:I122)/'Raw Data'!I123</f>
        <v>0.81395348837209303</v>
      </c>
      <c r="J78" s="39">
        <f>J81</f>
        <v>0.54525222551928776</v>
      </c>
      <c r="K78" s="39">
        <f t="shared" ref="K78:U78" si="1065">K81</f>
        <v>0.10608308605341243</v>
      </c>
      <c r="L78" s="39">
        <f t="shared" si="1065"/>
        <v>2.0771513353115778E-2</v>
      </c>
      <c r="M78" s="39">
        <f t="shared" si="1065"/>
        <v>4.4510385756676429E-3</v>
      </c>
      <c r="N78" s="39">
        <f t="shared" si="1065"/>
        <v>7.4183976261132933E-4</v>
      </c>
      <c r="O78" s="39">
        <f t="shared" si="1065"/>
        <v>0</v>
      </c>
      <c r="P78" s="39">
        <f t="shared" si="1065"/>
        <v>0</v>
      </c>
      <c r="Q78" s="39">
        <f t="shared" si="1065"/>
        <v>0</v>
      </c>
      <c r="R78" s="39">
        <f t="shared" si="1065"/>
        <v>0</v>
      </c>
      <c r="S78" s="39">
        <f t="shared" si="1065"/>
        <v>0</v>
      </c>
      <c r="T78" s="39">
        <f t="shared" si="1065"/>
        <v>0</v>
      </c>
      <c r="U78" s="39">
        <f t="shared" si="1065"/>
        <v>0</v>
      </c>
      <c r="V78" s="61"/>
      <c r="W78" s="1"/>
      <c r="X78" s="37" t="s">
        <v>12</v>
      </c>
      <c r="Y78" s="30">
        <f>HLOOKUP(LSHT,CL84:DF104,(LSIT+1))</f>
        <v>0</v>
      </c>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row>
    <row r="79" spans="1:132" x14ac:dyDescent="0.3">
      <c r="A79" s="40" t="s">
        <v>30</v>
      </c>
      <c r="B79" s="41">
        <f>'Raw Data'!B137/'Raw Data'!$V137</f>
        <v>0</v>
      </c>
      <c r="C79" s="41">
        <f>'Raw Data'!C137/'Raw Data'!$V137</f>
        <v>0</v>
      </c>
      <c r="D79" s="41">
        <f>'Raw Data'!D137/'Raw Data'!$V137</f>
        <v>0</v>
      </c>
      <c r="E79" s="41">
        <f>'Raw Data'!E137/'Raw Data'!$V137</f>
        <v>0</v>
      </c>
      <c r="F79" s="41">
        <f>'Raw Data'!F137/'Raw Data'!$V137</f>
        <v>0</v>
      </c>
      <c r="G79" s="41">
        <f>'Raw Data'!G137/'Raw Data'!$V137</f>
        <v>0</v>
      </c>
      <c r="H79" s="41">
        <f>'Raw Data'!H137/'Raw Data'!$V137</f>
        <v>0</v>
      </c>
      <c r="I79" s="44">
        <f>'Raw Data'!I137/'Raw Data'!$V137</f>
        <v>4.4510385756676559E-3</v>
      </c>
      <c r="J79" s="41">
        <f>1-J78</f>
        <v>0.45474777448071224</v>
      </c>
      <c r="K79" s="41">
        <f t="shared" ref="K79:U79" si="1066">1-K78</f>
        <v>0.89391691394658757</v>
      </c>
      <c r="L79" s="41">
        <f t="shared" si="1066"/>
        <v>0.97922848664688422</v>
      </c>
      <c r="M79" s="41">
        <f t="shared" si="1066"/>
        <v>0.99554896142433236</v>
      </c>
      <c r="N79" s="41">
        <f t="shared" si="1066"/>
        <v>0.99925816023738867</v>
      </c>
      <c r="O79" s="41">
        <f t="shared" si="1066"/>
        <v>1</v>
      </c>
      <c r="P79" s="41">
        <f t="shared" si="1066"/>
        <v>1</v>
      </c>
      <c r="Q79" s="41">
        <f t="shared" si="1066"/>
        <v>1</v>
      </c>
      <c r="R79" s="41">
        <f t="shared" si="1066"/>
        <v>1</v>
      </c>
      <c r="S79" s="41">
        <f t="shared" si="1066"/>
        <v>1</v>
      </c>
      <c r="T79" s="41">
        <f t="shared" si="1066"/>
        <v>1</v>
      </c>
      <c r="U79" s="41">
        <f t="shared" si="1066"/>
        <v>1</v>
      </c>
      <c r="V79" s="62"/>
      <c r="W79" s="1"/>
      <c r="X79" s="40" t="s">
        <v>30</v>
      </c>
      <c r="Y79" s="30">
        <f>HLOOKUP(LSHT,DH84:EB104,(LSIT+1))</f>
        <v>0</v>
      </c>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row>
    <row r="80" spans="1:132" x14ac:dyDescent="0.3">
      <c r="A80" s="32" t="s">
        <v>31</v>
      </c>
      <c r="B80" s="33">
        <f>'Raw Data'!B137/'Raw Data'!$V137</f>
        <v>0</v>
      </c>
      <c r="C80" s="33">
        <f>SUM('Raw Data'!$B137:C137)/'Raw Data'!$V137</f>
        <v>0</v>
      </c>
      <c r="D80" s="33">
        <f>SUM('Raw Data'!$B137:D137)/'Raw Data'!$V137</f>
        <v>0</v>
      </c>
      <c r="E80" s="33">
        <f>SUM('Raw Data'!$B137:E137)/'Raw Data'!$V137</f>
        <v>0</v>
      </c>
      <c r="F80" s="33">
        <f>SUM('Raw Data'!$B137:F137)/'Raw Data'!$V137</f>
        <v>0</v>
      </c>
      <c r="G80" s="33">
        <f>SUM('Raw Data'!$B137:G137)/'Raw Data'!$V137</f>
        <v>0</v>
      </c>
      <c r="H80" s="33">
        <f>SUM('Raw Data'!$B137:H137)/'Raw Data'!$V137</f>
        <v>0</v>
      </c>
      <c r="I80" s="33">
        <f>SUM('Raw Data'!$B137:I137)/'Raw Data'!$V137</f>
        <v>4.4510385756676559E-3</v>
      </c>
      <c r="J80" s="33">
        <f>SUM('Raw Data'!$B137:J137)/'Raw Data'!$V137</f>
        <v>0.45474777448071219</v>
      </c>
      <c r="K80" s="33">
        <f>SUM('Raw Data'!$B137:K137)/'Raw Data'!$V137</f>
        <v>0.89391691394658757</v>
      </c>
      <c r="L80" s="33">
        <f>SUM('Raw Data'!$B137:L137)/'Raw Data'!$V137</f>
        <v>0.97922848664688422</v>
      </c>
      <c r="M80" s="33">
        <f>SUM('Raw Data'!$B137:M137)/'Raw Data'!$V137</f>
        <v>0.99554896142433236</v>
      </c>
      <c r="N80" s="33">
        <f>SUM('Raw Data'!$B137:N137)/'Raw Data'!$V137</f>
        <v>0.99925816023738867</v>
      </c>
      <c r="O80" s="33">
        <f>SUM('Raw Data'!$B137:O137)/'Raw Data'!$V137</f>
        <v>1</v>
      </c>
      <c r="P80" s="33">
        <f>SUM('Raw Data'!$B137:P137)/'Raw Data'!$V137</f>
        <v>1</v>
      </c>
      <c r="Q80" s="33">
        <f>SUM('Raw Data'!$B137:Q137)/'Raw Data'!$V137</f>
        <v>1</v>
      </c>
      <c r="R80" s="33">
        <f>SUM('Raw Data'!$B137:R137)/'Raw Data'!$V137</f>
        <v>1</v>
      </c>
      <c r="S80" s="33">
        <f>SUM('Raw Data'!$B137:S137)/'Raw Data'!$V137</f>
        <v>1</v>
      </c>
      <c r="T80" s="33">
        <f>SUM('Raw Data'!$B137:T137)/'Raw Data'!$V137</f>
        <v>1</v>
      </c>
      <c r="U80" s="33">
        <f>SUM('Raw Data'!$B137:U137)/'Raw Data'!$V137</f>
        <v>1</v>
      </c>
      <c r="V80" s="33"/>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row>
    <row r="81" spans="1:132" ht="28.8" x14ac:dyDescent="0.3">
      <c r="A81" s="34" t="s">
        <v>32</v>
      </c>
      <c r="B81" s="31">
        <f>1-B80</f>
        <v>1</v>
      </c>
      <c r="C81" s="31">
        <f t="shared" ref="C81" si="1067">1-C80</f>
        <v>1</v>
      </c>
      <c r="D81" s="31">
        <f t="shared" ref="D81" si="1068">1-D80</f>
        <v>1</v>
      </c>
      <c r="E81" s="31">
        <f t="shared" ref="E81" si="1069">1-E80</f>
        <v>1</v>
      </c>
      <c r="F81" s="31">
        <f t="shared" ref="F81" si="1070">1-F80</f>
        <v>1</v>
      </c>
      <c r="G81" s="31">
        <f t="shared" ref="G81" si="1071">1-G80</f>
        <v>1</v>
      </c>
      <c r="H81" s="31">
        <f t="shared" ref="H81" si="1072">1-H80</f>
        <v>1</v>
      </c>
      <c r="I81" s="31">
        <f t="shared" ref="I81" si="1073">1-I80</f>
        <v>0.99554896142433236</v>
      </c>
      <c r="J81" s="31">
        <f t="shared" ref="J81" si="1074">1-J80</f>
        <v>0.54525222551928776</v>
      </c>
      <c r="K81" s="31">
        <f>1-K80</f>
        <v>0.10608308605341243</v>
      </c>
      <c r="L81" s="31">
        <f t="shared" ref="L81" si="1075">1-L80</f>
        <v>2.0771513353115778E-2</v>
      </c>
      <c r="M81" s="31">
        <f t="shared" ref="M81" si="1076">1-M80</f>
        <v>4.4510385756676429E-3</v>
      </c>
      <c r="N81" s="31">
        <f t="shared" ref="N81" si="1077">1-N80</f>
        <v>7.4183976261132933E-4</v>
      </c>
      <c r="O81" s="31">
        <f t="shared" ref="O81" si="1078">1-O80</f>
        <v>0</v>
      </c>
      <c r="P81" s="31">
        <f t="shared" ref="P81" si="1079">1-P80</f>
        <v>0</v>
      </c>
      <c r="Q81" s="31">
        <f t="shared" ref="Q81" si="1080">1-Q80</f>
        <v>0</v>
      </c>
      <c r="R81" s="31">
        <f t="shared" ref="R81" si="1081">1-R80</f>
        <v>0</v>
      </c>
      <c r="S81" s="31">
        <f t="shared" ref="S81" si="1082">1-S80</f>
        <v>0</v>
      </c>
      <c r="T81" s="31">
        <f t="shared" ref="T81" si="1083">1-T80</f>
        <v>0</v>
      </c>
      <c r="U81" s="31">
        <f t="shared" ref="U81" si="1084">1-U80</f>
        <v>0</v>
      </c>
      <c r="V81" s="30"/>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82" s="13"/>
      <c r="B82" s="13"/>
      <c r="C82" s="13"/>
      <c r="D82" s="13"/>
      <c r="E82" s="13"/>
      <c r="F82" s="13"/>
      <c r="G82" s="13"/>
      <c r="H82" s="1"/>
      <c r="I82" s="1"/>
      <c r="J82" s="1"/>
      <c r="K82" s="1"/>
      <c r="L82" s="1"/>
      <c r="M82" s="1"/>
      <c r="N82" s="1"/>
      <c r="O82" s="1"/>
      <c r="P82" s="1"/>
      <c r="Q82" s="1"/>
      <c r="R82" s="1"/>
      <c r="S82" s="1"/>
      <c r="T82" s="1"/>
      <c r="U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row>
    <row r="83" spans="1:132" x14ac:dyDescent="0.3">
      <c r="A83" s="13" t="s">
        <v>52</v>
      </c>
      <c r="B83" s="13" t="s">
        <v>38</v>
      </c>
      <c r="C83" s="13"/>
      <c r="D83" s="13"/>
      <c r="E83" s="1"/>
      <c r="F83" s="1"/>
      <c r="G83" s="1"/>
      <c r="H83" s="1"/>
      <c r="I83" s="1"/>
      <c r="J83" s="1"/>
      <c r="K83" s="1"/>
      <c r="L83" s="1"/>
      <c r="M83" s="1"/>
      <c r="N83" s="1"/>
      <c r="O83" s="1"/>
      <c r="P83" s="1"/>
      <c r="Q83" s="1"/>
      <c r="R83" s="1"/>
      <c r="S83" s="1"/>
      <c r="T83" s="1"/>
      <c r="U83" s="1"/>
      <c r="W83" s="1"/>
      <c r="X83" s="13" t="s">
        <v>53</v>
      </c>
      <c r="Y83" s="13" t="s">
        <v>38</v>
      </c>
      <c r="Z83" s="13"/>
      <c r="AA83" s="13"/>
      <c r="AB83" s="1"/>
      <c r="AC83" s="1"/>
      <c r="AD83" s="1"/>
      <c r="AE83" s="1"/>
      <c r="AF83" s="1"/>
      <c r="AG83" s="1"/>
      <c r="AH83" s="1"/>
      <c r="AI83" s="1"/>
      <c r="AJ83" s="1"/>
      <c r="AK83" s="1"/>
      <c r="AL83" s="1"/>
      <c r="AM83" s="1"/>
      <c r="AN83" s="1"/>
      <c r="AO83" s="1"/>
      <c r="AP83" s="1"/>
      <c r="AQ83" s="1"/>
      <c r="AR83" s="1"/>
      <c r="AS83" s="1"/>
      <c r="AT83" s="13" t="s">
        <v>54</v>
      </c>
      <c r="AU83" s="13" t="s">
        <v>38</v>
      </c>
      <c r="AV83" s="13"/>
      <c r="AW83" s="13"/>
      <c r="AX83" s="1"/>
      <c r="AY83" s="1"/>
      <c r="AZ83" s="1"/>
      <c r="BA83" s="1"/>
      <c r="BB83" s="1"/>
      <c r="BC83" s="1"/>
      <c r="BD83" s="1"/>
      <c r="BE83" s="1"/>
      <c r="BF83" s="1"/>
      <c r="BG83" s="1"/>
      <c r="BH83" s="1"/>
      <c r="BI83" s="1"/>
      <c r="BJ83" s="1"/>
      <c r="BK83" s="1"/>
      <c r="BL83" s="1"/>
      <c r="BM83" s="1"/>
      <c r="BN83" s="1"/>
      <c r="BO83" s="1"/>
      <c r="BP83" s="13" t="s">
        <v>55</v>
      </c>
      <c r="BQ83" s="13" t="s">
        <v>38</v>
      </c>
      <c r="BR83" s="13"/>
      <c r="BS83" s="13"/>
      <c r="BT83" s="1"/>
      <c r="BU83" s="1"/>
      <c r="BV83" s="1"/>
      <c r="BW83" s="1"/>
      <c r="BX83" s="1"/>
      <c r="BY83" s="1"/>
      <c r="BZ83" s="1"/>
      <c r="CA83" s="1"/>
      <c r="CB83" s="1"/>
      <c r="CC83" s="1"/>
      <c r="CD83" s="1"/>
      <c r="CE83" s="1"/>
      <c r="CF83" s="1"/>
      <c r="CG83" s="1"/>
      <c r="CH83" s="1"/>
      <c r="CI83" s="1"/>
      <c r="CJ83" s="1"/>
      <c r="CK83" s="1"/>
      <c r="CL83" s="13" t="s">
        <v>56</v>
      </c>
      <c r="CM83" s="13" t="s">
        <v>38</v>
      </c>
      <c r="CN83" s="13"/>
      <c r="CO83" s="13"/>
      <c r="CP83" s="1"/>
      <c r="CQ83" s="1"/>
      <c r="CR83" s="1"/>
      <c r="CS83" s="1"/>
      <c r="CT83" s="1"/>
      <c r="CU83" s="1"/>
      <c r="CV83" s="1"/>
      <c r="CW83" s="1"/>
      <c r="CX83" s="1"/>
      <c r="CY83" s="1"/>
      <c r="CZ83" s="1"/>
      <c r="DA83" s="1"/>
      <c r="DB83" s="1"/>
      <c r="DC83" s="1"/>
      <c r="DD83" s="1"/>
      <c r="DE83" s="1"/>
      <c r="DF83" s="1"/>
      <c r="DG83" s="1"/>
      <c r="DH83" s="13" t="s">
        <v>57</v>
      </c>
      <c r="DI83" s="13" t="s">
        <v>38</v>
      </c>
      <c r="DJ83" s="13"/>
      <c r="DK83" s="13"/>
      <c r="DL83" s="1"/>
      <c r="DM83" s="1"/>
      <c r="DN83" s="1"/>
      <c r="DO83" s="1"/>
      <c r="DP83" s="1"/>
      <c r="DQ83" s="1"/>
      <c r="DR83" s="1"/>
      <c r="DS83" s="1"/>
      <c r="DT83" s="1"/>
      <c r="DU83" s="1"/>
      <c r="DV83" s="1"/>
      <c r="DW83" s="1"/>
      <c r="DX83" s="1"/>
      <c r="DY83" s="1"/>
      <c r="DZ83" s="1"/>
      <c r="EA83" s="1"/>
      <c r="EB83" s="1"/>
    </row>
    <row r="84" spans="1:132" x14ac:dyDescent="0.3">
      <c r="A84" s="13" t="s">
        <v>39</v>
      </c>
      <c r="B84" s="13">
        <v>0</v>
      </c>
      <c r="C84" s="13">
        <v>1</v>
      </c>
      <c r="D84" s="13">
        <v>2</v>
      </c>
      <c r="E84" s="29">
        <v>3</v>
      </c>
      <c r="F84" s="29">
        <v>4</v>
      </c>
      <c r="G84" s="29">
        <v>5</v>
      </c>
      <c r="H84" s="29">
        <v>6</v>
      </c>
      <c r="I84" s="29">
        <v>7</v>
      </c>
      <c r="J84" s="29">
        <v>8</v>
      </c>
      <c r="K84" s="29">
        <v>9</v>
      </c>
      <c r="L84" s="29">
        <v>10</v>
      </c>
      <c r="M84" s="29">
        <v>11</v>
      </c>
      <c r="N84" s="29">
        <v>12</v>
      </c>
      <c r="O84" s="29">
        <v>13</v>
      </c>
      <c r="P84" s="29">
        <v>14</v>
      </c>
      <c r="Q84" s="29">
        <v>15</v>
      </c>
      <c r="R84" s="29">
        <v>16</v>
      </c>
      <c r="S84" s="29">
        <v>17</v>
      </c>
      <c r="T84" s="29">
        <v>18</v>
      </c>
      <c r="U84" s="29">
        <v>19</v>
      </c>
      <c r="V84" s="68" t="s">
        <v>39</v>
      </c>
      <c r="W84" s="68" t="s">
        <v>76</v>
      </c>
      <c r="X84" s="13" t="s">
        <v>39</v>
      </c>
      <c r="Y84" s="13">
        <v>0</v>
      </c>
      <c r="Z84" s="13">
        <v>1</v>
      </c>
      <c r="AA84" s="13">
        <v>2</v>
      </c>
      <c r="AB84" s="29">
        <v>3</v>
      </c>
      <c r="AC84" s="29">
        <v>4</v>
      </c>
      <c r="AD84" s="29">
        <v>5</v>
      </c>
      <c r="AE84" s="29">
        <v>6</v>
      </c>
      <c r="AF84" s="29">
        <v>7</v>
      </c>
      <c r="AG84" s="29">
        <v>8</v>
      </c>
      <c r="AH84" s="29">
        <v>9</v>
      </c>
      <c r="AI84" s="29">
        <v>10</v>
      </c>
      <c r="AJ84" s="29">
        <v>11</v>
      </c>
      <c r="AK84" s="29">
        <v>12</v>
      </c>
      <c r="AL84" s="29">
        <v>13</v>
      </c>
      <c r="AM84" s="29">
        <v>14</v>
      </c>
      <c r="AN84" s="29">
        <v>15</v>
      </c>
      <c r="AO84" s="29">
        <v>16</v>
      </c>
      <c r="AP84" s="29">
        <v>17</v>
      </c>
      <c r="AQ84" s="29">
        <v>18</v>
      </c>
      <c r="AR84" s="29">
        <v>19</v>
      </c>
      <c r="AS84" s="1"/>
      <c r="AT84" s="13" t="s">
        <v>39</v>
      </c>
      <c r="AU84" s="13">
        <v>0</v>
      </c>
      <c r="AV84" s="13">
        <v>1</v>
      </c>
      <c r="AW84" s="13">
        <v>2</v>
      </c>
      <c r="AX84" s="29">
        <v>3</v>
      </c>
      <c r="AY84" s="29">
        <v>4</v>
      </c>
      <c r="AZ84" s="29">
        <v>5</v>
      </c>
      <c r="BA84" s="29">
        <v>6</v>
      </c>
      <c r="BB84" s="29">
        <v>7</v>
      </c>
      <c r="BC84" s="29">
        <v>8</v>
      </c>
      <c r="BD84" s="29">
        <v>9</v>
      </c>
      <c r="BE84" s="29">
        <v>10</v>
      </c>
      <c r="BF84" s="29">
        <v>11</v>
      </c>
      <c r="BG84" s="29">
        <v>12</v>
      </c>
      <c r="BH84" s="29">
        <v>13</v>
      </c>
      <c r="BI84" s="29">
        <v>14</v>
      </c>
      <c r="BJ84" s="29">
        <v>15</v>
      </c>
      <c r="BK84" s="29">
        <v>16</v>
      </c>
      <c r="BL84" s="29">
        <v>17</v>
      </c>
      <c r="BM84" s="29">
        <v>18</v>
      </c>
      <c r="BN84" s="29">
        <v>19</v>
      </c>
      <c r="BO84" s="1"/>
      <c r="BP84" s="13" t="s">
        <v>39</v>
      </c>
      <c r="BQ84" s="13">
        <v>0</v>
      </c>
      <c r="BR84" s="13">
        <v>1</v>
      </c>
      <c r="BS84" s="13">
        <v>2</v>
      </c>
      <c r="BT84" s="29">
        <v>3</v>
      </c>
      <c r="BU84" s="29">
        <v>4</v>
      </c>
      <c r="BV84" s="29">
        <v>5</v>
      </c>
      <c r="BW84" s="29">
        <v>6</v>
      </c>
      <c r="BX84" s="29">
        <v>7</v>
      </c>
      <c r="BY84" s="29">
        <v>8</v>
      </c>
      <c r="BZ84" s="29">
        <v>9</v>
      </c>
      <c r="CA84" s="29">
        <v>10</v>
      </c>
      <c r="CB84" s="29">
        <v>11</v>
      </c>
      <c r="CC84" s="29">
        <v>12</v>
      </c>
      <c r="CD84" s="29">
        <v>13</v>
      </c>
      <c r="CE84" s="29">
        <v>14</v>
      </c>
      <c r="CF84" s="29">
        <v>15</v>
      </c>
      <c r="CG84" s="29">
        <v>16</v>
      </c>
      <c r="CH84" s="29">
        <v>17</v>
      </c>
      <c r="CI84" s="29">
        <v>18</v>
      </c>
      <c r="CJ84" s="29">
        <v>19</v>
      </c>
      <c r="CK84" s="1"/>
      <c r="CL84" s="13" t="s">
        <v>39</v>
      </c>
      <c r="CM84" s="13">
        <v>0</v>
      </c>
      <c r="CN84" s="13">
        <v>1</v>
      </c>
      <c r="CO84" s="13">
        <v>2</v>
      </c>
      <c r="CP84" s="29">
        <v>3</v>
      </c>
      <c r="CQ84" s="29">
        <v>4</v>
      </c>
      <c r="CR84" s="29">
        <v>5</v>
      </c>
      <c r="CS84" s="29">
        <v>6</v>
      </c>
      <c r="CT84" s="29">
        <v>7</v>
      </c>
      <c r="CU84" s="29">
        <v>8</v>
      </c>
      <c r="CV84" s="29">
        <v>9</v>
      </c>
      <c r="CW84" s="29">
        <v>10</v>
      </c>
      <c r="CX84" s="29">
        <v>11</v>
      </c>
      <c r="CY84" s="29">
        <v>12</v>
      </c>
      <c r="CZ84" s="29">
        <v>13</v>
      </c>
      <c r="DA84" s="29">
        <v>14</v>
      </c>
      <c r="DB84" s="29">
        <v>15</v>
      </c>
      <c r="DC84" s="29">
        <v>16</v>
      </c>
      <c r="DD84" s="29">
        <v>17</v>
      </c>
      <c r="DE84" s="29">
        <v>18</v>
      </c>
      <c r="DF84" s="29">
        <v>19</v>
      </c>
      <c r="DG84" s="1"/>
      <c r="DH84" s="13" t="s">
        <v>39</v>
      </c>
      <c r="DI84" s="13">
        <v>0</v>
      </c>
      <c r="DJ84" s="13">
        <v>1</v>
      </c>
      <c r="DK84" s="13">
        <v>2</v>
      </c>
      <c r="DL84" s="29">
        <v>3</v>
      </c>
      <c r="DM84" s="29">
        <v>4</v>
      </c>
      <c r="DN84" s="29">
        <v>5</v>
      </c>
      <c r="DO84" s="29">
        <v>6</v>
      </c>
      <c r="DP84" s="29">
        <v>7</v>
      </c>
      <c r="DQ84" s="29">
        <v>8</v>
      </c>
      <c r="DR84" s="29">
        <v>9</v>
      </c>
      <c r="DS84" s="29">
        <v>10</v>
      </c>
      <c r="DT84" s="29">
        <v>11</v>
      </c>
      <c r="DU84" s="29">
        <v>12</v>
      </c>
      <c r="DV84" s="29">
        <v>13</v>
      </c>
      <c r="DW84" s="29">
        <v>14</v>
      </c>
      <c r="DX84" s="29">
        <v>15</v>
      </c>
      <c r="DY84" s="29">
        <v>16</v>
      </c>
      <c r="DZ84" s="29">
        <v>17</v>
      </c>
      <c r="EA84" s="29">
        <v>18</v>
      </c>
      <c r="EB84" s="29">
        <v>19</v>
      </c>
    </row>
    <row r="85" spans="1:132" x14ac:dyDescent="0.3">
      <c r="A85" s="13">
        <v>1</v>
      </c>
      <c r="B85" s="30">
        <f t="shared" ref="B85:U85" si="1085">B74</f>
        <v>0.91812865497076024</v>
      </c>
      <c r="C85" s="30">
        <f t="shared" si="1085"/>
        <v>0.17543859649122806</v>
      </c>
      <c r="D85" s="30">
        <f t="shared" si="1085"/>
        <v>0</v>
      </c>
      <c r="E85" s="30">
        <f t="shared" si="1085"/>
        <v>0</v>
      </c>
      <c r="F85" s="30">
        <f t="shared" si="1085"/>
        <v>0</v>
      </c>
      <c r="G85" s="30">
        <f t="shared" si="1085"/>
        <v>0</v>
      </c>
      <c r="H85" s="30">
        <f t="shared" si="1085"/>
        <v>0</v>
      </c>
      <c r="I85" s="30">
        <f t="shared" si="1085"/>
        <v>0</v>
      </c>
      <c r="J85" s="30">
        <f t="shared" si="1085"/>
        <v>0</v>
      </c>
      <c r="K85" s="30">
        <f t="shared" si="1085"/>
        <v>0</v>
      </c>
      <c r="L85" s="30">
        <f t="shared" si="1085"/>
        <v>0</v>
      </c>
      <c r="M85" s="30">
        <f t="shared" si="1085"/>
        <v>0</v>
      </c>
      <c r="N85" s="30">
        <f t="shared" si="1085"/>
        <v>0</v>
      </c>
      <c r="O85" s="30">
        <f t="shared" si="1085"/>
        <v>0</v>
      </c>
      <c r="P85" s="30">
        <f t="shared" si="1085"/>
        <v>0</v>
      </c>
      <c r="Q85" s="30">
        <f t="shared" si="1085"/>
        <v>0</v>
      </c>
      <c r="R85" s="30">
        <f t="shared" si="1085"/>
        <v>0</v>
      </c>
      <c r="S85" s="30">
        <f t="shared" si="1085"/>
        <v>0</v>
      </c>
      <c r="T85" s="30">
        <f t="shared" si="1085"/>
        <v>0</v>
      </c>
      <c r="U85" s="30">
        <f t="shared" si="1085"/>
        <v>0</v>
      </c>
      <c r="V85" s="65">
        <v>1</v>
      </c>
      <c r="W85" s="69">
        <f>'Raw Data'!B123</f>
        <v>171</v>
      </c>
      <c r="X85" s="13">
        <v>1</v>
      </c>
      <c r="Y85" s="30">
        <f>B75</f>
        <v>8.1871345029239762E-2</v>
      </c>
      <c r="Z85" s="30">
        <f>C75</f>
        <v>0.59649122807017541</v>
      </c>
      <c r="AA85" s="30">
        <f t="shared" ref="AA85" si="1086">D75</f>
        <v>2.9411764705882353E-2</v>
      </c>
      <c r="AB85" s="30">
        <f t="shared" ref="AB85" si="1087">E75</f>
        <v>0</v>
      </c>
      <c r="AC85" s="30">
        <f t="shared" ref="AC85" si="1088">F75</f>
        <v>0</v>
      </c>
      <c r="AD85" s="30">
        <f t="shared" ref="AD85" si="1089">G75</f>
        <v>0</v>
      </c>
      <c r="AE85" s="30">
        <f t="shared" ref="AE85" si="1090">H75</f>
        <v>0</v>
      </c>
      <c r="AF85" s="30">
        <f t="shared" ref="AF85" si="1091">I75</f>
        <v>0</v>
      </c>
      <c r="AG85" s="30">
        <f t="shared" ref="AG85" si="1092">J75</f>
        <v>0</v>
      </c>
      <c r="AH85" s="30">
        <f t="shared" ref="AH85" si="1093">K75</f>
        <v>0</v>
      </c>
      <c r="AI85" s="30">
        <f t="shared" ref="AI85" si="1094">L75</f>
        <v>0</v>
      </c>
      <c r="AJ85" s="30">
        <f t="shared" ref="AJ85" si="1095">M75</f>
        <v>0</v>
      </c>
      <c r="AK85" s="30">
        <f t="shared" ref="AK85" si="1096">N75</f>
        <v>0</v>
      </c>
      <c r="AL85" s="30">
        <f t="shared" ref="AL85" si="1097">O75</f>
        <v>0</v>
      </c>
      <c r="AM85" s="30">
        <f t="shared" ref="AM85" si="1098">P75</f>
        <v>0</v>
      </c>
      <c r="AN85" s="30">
        <f t="shared" ref="AN85" si="1099">Q75</f>
        <v>0</v>
      </c>
      <c r="AO85" s="30">
        <f t="shared" ref="AO85" si="1100">R75</f>
        <v>0</v>
      </c>
      <c r="AP85" s="30">
        <f t="shared" ref="AP85" si="1101">S75</f>
        <v>0</v>
      </c>
      <c r="AQ85" s="30">
        <f t="shared" ref="AQ85" si="1102">T75</f>
        <v>0</v>
      </c>
      <c r="AR85" s="30">
        <f t="shared" ref="AR85" si="1103">U75</f>
        <v>0</v>
      </c>
      <c r="AS85" s="1"/>
      <c r="AT85" s="13">
        <v>1</v>
      </c>
      <c r="AU85" s="30">
        <f>B76</f>
        <v>0</v>
      </c>
      <c r="AV85" s="30">
        <f t="shared" ref="AV85" si="1104">C76</f>
        <v>0.22807017543859648</v>
      </c>
      <c r="AW85" s="30">
        <f t="shared" ref="AW85" si="1105">D76</f>
        <v>0.67647058823529416</v>
      </c>
      <c r="AX85" s="30">
        <f t="shared" ref="AX85" si="1106">E76</f>
        <v>0.25531914893617019</v>
      </c>
      <c r="AY85" s="30">
        <f t="shared" ref="AY85" si="1107">F76</f>
        <v>9.4117647058823528E-2</v>
      </c>
      <c r="AZ85" s="30">
        <f t="shared" ref="AZ85" si="1108">G76</f>
        <v>0</v>
      </c>
      <c r="BA85" s="30">
        <f t="shared" ref="BA85" si="1109">H76</f>
        <v>0</v>
      </c>
      <c r="BB85" s="30">
        <f t="shared" ref="BB85" si="1110">I76</f>
        <v>0</v>
      </c>
      <c r="BC85" s="30">
        <f t="shared" ref="BC85" si="1111">J76</f>
        <v>0</v>
      </c>
      <c r="BD85" s="30">
        <f t="shared" ref="BD85" si="1112">K76</f>
        <v>0</v>
      </c>
      <c r="BE85" s="30">
        <f t="shared" ref="BE85" si="1113">L76</f>
        <v>0</v>
      </c>
      <c r="BF85" s="30">
        <f t="shared" ref="BF85" si="1114">M76</f>
        <v>0</v>
      </c>
      <c r="BG85" s="30">
        <f t="shared" ref="BG85" si="1115">N76</f>
        <v>0</v>
      </c>
      <c r="BH85" s="30">
        <f t="shared" ref="BH85" si="1116">O76</f>
        <v>0</v>
      </c>
      <c r="BI85" s="30">
        <f t="shared" ref="BI85" si="1117">P76</f>
        <v>0</v>
      </c>
      <c r="BJ85" s="30">
        <f t="shared" ref="BJ85" si="1118">Q76</f>
        <v>0</v>
      </c>
      <c r="BK85" s="30">
        <f t="shared" ref="BK85" si="1119">R76</f>
        <v>0</v>
      </c>
      <c r="BL85" s="30">
        <f t="shared" ref="BL85" si="1120">S76</f>
        <v>0</v>
      </c>
      <c r="BM85" s="30">
        <f t="shared" ref="BM85" si="1121">T76</f>
        <v>0</v>
      </c>
      <c r="BN85" s="30">
        <f t="shared" ref="BN85" si="1122">U76</f>
        <v>0</v>
      </c>
      <c r="BO85" s="1"/>
      <c r="BP85" s="13">
        <v>1</v>
      </c>
      <c r="BQ85" s="30">
        <f>B77</f>
        <v>0</v>
      </c>
      <c r="BR85" s="30">
        <f t="shared" ref="BR85" si="1123">C77</f>
        <v>0</v>
      </c>
      <c r="BS85" s="30">
        <f t="shared" ref="BS85" si="1124">D77</f>
        <v>0.29411764705882354</v>
      </c>
      <c r="BT85" s="30">
        <f t="shared" ref="BT85" si="1125">E77</f>
        <v>0.74468085106382975</v>
      </c>
      <c r="BU85" s="30">
        <f t="shared" ref="BU85" si="1126">F77</f>
        <v>0.87058823529411766</v>
      </c>
      <c r="BV85" s="30">
        <f t="shared" ref="BV85" si="1127">G77</f>
        <v>0.93421052631578949</v>
      </c>
      <c r="BW85" s="30">
        <f t="shared" ref="BW85" si="1128">H77</f>
        <v>0.57281553398058249</v>
      </c>
      <c r="BX85" s="30">
        <f t="shared" ref="BX85" si="1129">I77</f>
        <v>0.18604651162790697</v>
      </c>
      <c r="BY85" s="30">
        <f t="shared" ref="BY85" si="1130">J77</f>
        <v>0</v>
      </c>
      <c r="BZ85" s="30">
        <f t="shared" ref="BZ85" si="1131">K77</f>
        <v>0</v>
      </c>
      <c r="CA85" s="30">
        <f t="shared" ref="CA85" si="1132">L77</f>
        <v>0</v>
      </c>
      <c r="CB85" s="30">
        <f t="shared" ref="CB85" si="1133">M77</f>
        <v>0</v>
      </c>
      <c r="CC85" s="30">
        <f t="shared" ref="CC85" si="1134">N77</f>
        <v>0</v>
      </c>
      <c r="CD85" s="30">
        <f t="shared" ref="CD85" si="1135">O77</f>
        <v>0</v>
      </c>
      <c r="CE85" s="30">
        <f t="shared" ref="CE85" si="1136">P77</f>
        <v>0</v>
      </c>
      <c r="CF85" s="30">
        <f t="shared" ref="CF85" si="1137">Q77</f>
        <v>0</v>
      </c>
      <c r="CG85" s="30">
        <f t="shared" ref="CG85" si="1138">R77</f>
        <v>0</v>
      </c>
      <c r="CH85" s="30">
        <f t="shared" ref="CH85" si="1139">S77</f>
        <v>0</v>
      </c>
      <c r="CI85" s="30">
        <f t="shared" ref="CI85" si="1140">T77</f>
        <v>0</v>
      </c>
      <c r="CJ85" s="30">
        <f t="shared" ref="CJ85" si="1141">U77</f>
        <v>0</v>
      </c>
      <c r="CK85" s="1"/>
      <c r="CL85" s="13">
        <v>1</v>
      </c>
      <c r="CM85" s="30">
        <f>B78</f>
        <v>0</v>
      </c>
      <c r="CN85" s="30">
        <f t="shared" ref="CN85" si="1142">C78</f>
        <v>0</v>
      </c>
      <c r="CO85" s="30">
        <f t="shared" ref="CO85" si="1143">D78</f>
        <v>0</v>
      </c>
      <c r="CP85" s="30">
        <f t="shared" ref="CP85" si="1144">E78</f>
        <v>0</v>
      </c>
      <c r="CQ85" s="30">
        <f t="shared" ref="CQ85" si="1145">F78</f>
        <v>3.5294117647058823E-2</v>
      </c>
      <c r="CR85" s="30">
        <f t="shared" ref="CR85" si="1146">G78</f>
        <v>6.5789473684210523E-2</v>
      </c>
      <c r="CS85" s="30">
        <f t="shared" ref="CS85" si="1147">H78</f>
        <v>0.42718446601941745</v>
      </c>
      <c r="CT85" s="30">
        <f t="shared" ref="CT85" si="1148">I78</f>
        <v>0.81395348837209303</v>
      </c>
      <c r="CU85" s="30">
        <f t="shared" ref="CU85" si="1149">J78</f>
        <v>0.54525222551928776</v>
      </c>
      <c r="CV85" s="30">
        <f t="shared" ref="CV85" si="1150">K78</f>
        <v>0.10608308605341243</v>
      </c>
      <c r="CW85" s="30">
        <f t="shared" ref="CW85" si="1151">L78</f>
        <v>2.0771513353115778E-2</v>
      </c>
      <c r="CX85" s="30">
        <f t="shared" ref="CX85" si="1152">M78</f>
        <v>4.4510385756676429E-3</v>
      </c>
      <c r="CY85" s="30">
        <f t="shared" ref="CY85" si="1153">N78</f>
        <v>7.4183976261132933E-4</v>
      </c>
      <c r="CZ85" s="30">
        <f t="shared" ref="CZ85" si="1154">O78</f>
        <v>0</v>
      </c>
      <c r="DA85" s="30">
        <f t="shared" ref="DA85" si="1155">P78</f>
        <v>0</v>
      </c>
      <c r="DB85" s="30">
        <f t="shared" ref="DB85" si="1156">Q78</f>
        <v>0</v>
      </c>
      <c r="DC85" s="30">
        <f t="shared" ref="DC85" si="1157">R78</f>
        <v>0</v>
      </c>
      <c r="DD85" s="30">
        <f t="shared" ref="DD85" si="1158">S78</f>
        <v>0</v>
      </c>
      <c r="DE85" s="30">
        <f t="shared" ref="DE85" si="1159">T78</f>
        <v>0</v>
      </c>
      <c r="DF85" s="30">
        <f t="shared" ref="DF85" si="1160">U78</f>
        <v>0</v>
      </c>
      <c r="DG85" s="1"/>
      <c r="DH85" s="13">
        <v>1</v>
      </c>
      <c r="DI85" s="30">
        <f>B79</f>
        <v>0</v>
      </c>
      <c r="DJ85" s="30">
        <f t="shared" ref="DJ85" si="1161">C79</f>
        <v>0</v>
      </c>
      <c r="DK85" s="30">
        <f t="shared" ref="DK85" si="1162">D79</f>
        <v>0</v>
      </c>
      <c r="DL85" s="30">
        <f t="shared" ref="DL85" si="1163">E79</f>
        <v>0</v>
      </c>
      <c r="DM85" s="30">
        <f t="shared" ref="DM85" si="1164">F79</f>
        <v>0</v>
      </c>
      <c r="DN85" s="30">
        <f t="shared" ref="DN85" si="1165">G79</f>
        <v>0</v>
      </c>
      <c r="DO85" s="30">
        <f t="shared" ref="DO85" si="1166">H79</f>
        <v>0</v>
      </c>
      <c r="DP85" s="30">
        <f t="shared" ref="DP85" si="1167">I79</f>
        <v>4.4510385756676559E-3</v>
      </c>
      <c r="DQ85" s="30">
        <f t="shared" ref="DQ85" si="1168">J79</f>
        <v>0.45474777448071224</v>
      </c>
      <c r="DR85" s="30">
        <f t="shared" ref="DR85" si="1169">K79</f>
        <v>0.89391691394658757</v>
      </c>
      <c r="DS85" s="30">
        <f t="shared" ref="DS85" si="1170">L79</f>
        <v>0.97922848664688422</v>
      </c>
      <c r="DT85" s="30">
        <f t="shared" ref="DT85" si="1171">M79</f>
        <v>0.99554896142433236</v>
      </c>
      <c r="DU85" s="30">
        <f t="shared" ref="DU85" si="1172">N79</f>
        <v>0.99925816023738867</v>
      </c>
      <c r="DV85" s="30">
        <f t="shared" ref="DV85" si="1173">O79</f>
        <v>1</v>
      </c>
      <c r="DW85" s="30">
        <f t="shared" ref="DW85" si="1174">P79</f>
        <v>1</v>
      </c>
      <c r="DX85" s="30">
        <f t="shared" ref="DX85" si="1175">Q79</f>
        <v>1</v>
      </c>
      <c r="DY85" s="30">
        <f t="shared" ref="DY85" si="1176">R79</f>
        <v>1</v>
      </c>
      <c r="DZ85" s="30">
        <f t="shared" ref="DZ85" si="1177">S79</f>
        <v>1</v>
      </c>
      <c r="EA85" s="30">
        <f t="shared" ref="EA85" si="1178">T79</f>
        <v>1</v>
      </c>
      <c r="EB85" s="30">
        <f t="shared" ref="EB85" si="1179">U79</f>
        <v>1</v>
      </c>
    </row>
    <row r="86" spans="1:132" x14ac:dyDescent="0.3">
      <c r="A86" s="13">
        <v>2</v>
      </c>
      <c r="B86" s="30">
        <f>SUM($B74:C74)/SUM($B74:C79)</f>
        <v>0.54678362573099415</v>
      </c>
      <c r="C86" s="30">
        <f>SUM($C74:D74)/SUM($C74:D79)</f>
        <v>8.771929824561403E-2</v>
      </c>
      <c r="D86" s="30">
        <f t="shared" ref="D86:O86" si="1180">SUM(D74:E74)/SUM(D74:E79)</f>
        <v>0</v>
      </c>
      <c r="E86" s="30">
        <f t="shared" si="1180"/>
        <v>0</v>
      </c>
      <c r="F86" s="30">
        <f t="shared" si="1180"/>
        <v>0</v>
      </c>
      <c r="G86" s="30">
        <f t="shared" si="1180"/>
        <v>0</v>
      </c>
      <c r="H86" s="30">
        <f t="shared" si="1180"/>
        <v>0</v>
      </c>
      <c r="I86" s="30">
        <f t="shared" si="1180"/>
        <v>0</v>
      </c>
      <c r="J86" s="30">
        <f t="shared" si="1180"/>
        <v>0</v>
      </c>
      <c r="K86" s="30">
        <f t="shared" si="1180"/>
        <v>0</v>
      </c>
      <c r="L86" s="30">
        <f t="shared" si="1180"/>
        <v>0</v>
      </c>
      <c r="M86" s="30">
        <f t="shared" si="1180"/>
        <v>0</v>
      </c>
      <c r="N86" s="30">
        <f t="shared" si="1180"/>
        <v>0</v>
      </c>
      <c r="O86" s="30">
        <f t="shared" si="1180"/>
        <v>0</v>
      </c>
      <c r="P86" s="30">
        <f t="shared" ref="P86:T86" si="1181">SUM(P74:Q74)/SUM(P74:Q79)</f>
        <v>0</v>
      </c>
      <c r="Q86" s="30">
        <f t="shared" si="1181"/>
        <v>0</v>
      </c>
      <c r="R86" s="30">
        <f t="shared" si="1181"/>
        <v>0</v>
      </c>
      <c r="S86" s="30">
        <f t="shared" si="1181"/>
        <v>0</v>
      </c>
      <c r="T86" s="30">
        <f t="shared" si="1181"/>
        <v>0</v>
      </c>
      <c r="U86" s="30"/>
      <c r="V86" s="65">
        <v>2</v>
      </c>
      <c r="W86" s="69">
        <f>SUM('Raw Data'!B123:C123)</f>
        <v>228</v>
      </c>
      <c r="X86" s="13">
        <v>2</v>
      </c>
      <c r="Y86" s="30">
        <f>SUM(B75:C75)/SUM(B74:C79)</f>
        <v>0.33918128654970758</v>
      </c>
      <c r="Z86" s="30">
        <f t="shared" ref="Z86" si="1182">SUM(C75:D75)/SUM(C74:D79)</f>
        <v>0.31295149638802888</v>
      </c>
      <c r="AA86" s="30">
        <f t="shared" ref="AA86" si="1183">SUM(D75:E75)/SUM(D74:E79)</f>
        <v>1.4705882352941176E-2</v>
      </c>
      <c r="AB86" s="30">
        <f t="shared" ref="AB86" si="1184">SUM(E75:F75)/SUM(E74:F79)</f>
        <v>0</v>
      </c>
      <c r="AC86" s="30">
        <f t="shared" ref="AC86" si="1185">SUM(F75:G75)/SUM(F74:G79)</f>
        <v>0</v>
      </c>
      <c r="AD86" s="30">
        <f t="shared" ref="AD86" si="1186">SUM(G75:H75)/SUM(G74:H79)</f>
        <v>0</v>
      </c>
      <c r="AE86" s="30">
        <f t="shared" ref="AE86" si="1187">SUM(H75:I75)/SUM(H74:I79)</f>
        <v>0</v>
      </c>
      <c r="AF86" s="30">
        <f t="shared" ref="AF86" si="1188">SUM(I75:J75)/SUM(I74:J79)</f>
        <v>0</v>
      </c>
      <c r="AG86" s="30">
        <f t="shared" ref="AG86" si="1189">SUM(J75:K75)/SUM(J74:K79)</f>
        <v>0</v>
      </c>
      <c r="AH86" s="30">
        <f t="shared" ref="AH86" si="1190">SUM(K75:L75)/SUM(K74:L79)</f>
        <v>0</v>
      </c>
      <c r="AI86" s="30">
        <f t="shared" ref="AI86" si="1191">SUM(L75:M75)/SUM(L74:M79)</f>
        <v>0</v>
      </c>
      <c r="AJ86" s="30">
        <f t="shared" ref="AJ86" si="1192">SUM(M75:N75)/SUM(M74:N79)</f>
        <v>0</v>
      </c>
      <c r="AK86" s="30">
        <f t="shared" ref="AK86" si="1193">SUM(N75:O75)/SUM(N74:O79)</f>
        <v>0</v>
      </c>
      <c r="AL86" s="30">
        <f t="shared" ref="AL86" si="1194">SUM(O75:P75)/SUM(O74:P79)</f>
        <v>0</v>
      </c>
      <c r="AM86" s="30">
        <f t="shared" ref="AM86" si="1195">SUM(P75:Q75)/SUM(P74:Q79)</f>
        <v>0</v>
      </c>
      <c r="AN86" s="30">
        <f t="shared" ref="AN86" si="1196">SUM(Q75:R75)/SUM(Q74:R79)</f>
        <v>0</v>
      </c>
      <c r="AO86" s="30">
        <f t="shared" ref="AO86" si="1197">SUM(R75:S75)/SUM(R74:S79)</f>
        <v>0</v>
      </c>
      <c r="AP86" s="30">
        <f t="shared" ref="AP86" si="1198">SUM(S75:T75)/SUM(S74:T79)</f>
        <v>0</v>
      </c>
      <c r="AQ86" s="30">
        <f t="shared" ref="AQ86" si="1199">SUM(T75:U75)/SUM(T74:U79)</f>
        <v>0</v>
      </c>
      <c r="AR86" s="30"/>
      <c r="AS86" s="1"/>
      <c r="AT86" s="13">
        <v>2</v>
      </c>
      <c r="AU86" s="30">
        <f>SUM(B76:C76)/SUM(B74:C79)</f>
        <v>0.11403508771929824</v>
      </c>
      <c r="AV86" s="30">
        <f t="shared" ref="AV86" si="1200">SUM(C76:D76)/SUM(C74:D79)</f>
        <v>0.45227038183694535</v>
      </c>
      <c r="AW86" s="30">
        <f t="shared" ref="AW86" si="1201">SUM(D76:E76)/SUM(D74:E79)</f>
        <v>0.46589486858573215</v>
      </c>
      <c r="AX86" s="30">
        <f t="shared" ref="AX86" si="1202">SUM(E76:F76)/SUM(E74:F79)</f>
        <v>0.17471839799749686</v>
      </c>
      <c r="AY86" s="30">
        <f t="shared" ref="AY86" si="1203">SUM(F76:G76)/SUM(F74:G79)</f>
        <v>4.7058823529411764E-2</v>
      </c>
      <c r="AZ86" s="30">
        <f t="shared" ref="AZ86" si="1204">SUM(G76:H76)/SUM(G74:H79)</f>
        <v>0</v>
      </c>
      <c r="BA86" s="30">
        <f t="shared" ref="BA86" si="1205">SUM(H76:I76)/SUM(H74:I79)</f>
        <v>0</v>
      </c>
      <c r="BB86" s="30">
        <f t="shared" ref="BB86" si="1206">SUM(I76:J76)/SUM(I74:J79)</f>
        <v>0</v>
      </c>
      <c r="BC86" s="30">
        <f t="shared" ref="BC86" si="1207">SUM(J76:K76)/SUM(J74:K79)</f>
        <v>0</v>
      </c>
      <c r="BD86" s="30">
        <f t="shared" ref="BD86" si="1208">SUM(K76:L76)/SUM(K74:L79)</f>
        <v>0</v>
      </c>
      <c r="BE86" s="30">
        <f t="shared" ref="BE86" si="1209">SUM(L76:M76)/SUM(L74:M79)</f>
        <v>0</v>
      </c>
      <c r="BF86" s="30">
        <f t="shared" ref="BF86" si="1210">SUM(M76:N76)/SUM(M74:N79)</f>
        <v>0</v>
      </c>
      <c r="BG86" s="30">
        <f t="shared" ref="BG86" si="1211">SUM(N76:O76)/SUM(N74:O79)</f>
        <v>0</v>
      </c>
      <c r="BH86" s="30">
        <f t="shared" ref="BH86" si="1212">SUM(O76:P76)/SUM(O74:P79)</f>
        <v>0</v>
      </c>
      <c r="BI86" s="30">
        <f t="shared" ref="BI86" si="1213">SUM(P76:Q76)/SUM(P74:Q79)</f>
        <v>0</v>
      </c>
      <c r="BJ86" s="30">
        <f t="shared" ref="BJ86" si="1214">SUM(Q76:R76)/SUM(Q74:R79)</f>
        <v>0</v>
      </c>
      <c r="BK86" s="30">
        <f t="shared" ref="BK86" si="1215">SUM(R76:S76)/SUM(R74:S79)</f>
        <v>0</v>
      </c>
      <c r="BL86" s="30">
        <f t="shared" ref="BL86" si="1216">SUM(S76:T76)/SUM(S74:T79)</f>
        <v>0</v>
      </c>
      <c r="BM86" s="30">
        <f t="shared" ref="BM86" si="1217">SUM(T76:U76)/SUM(T74:U79)</f>
        <v>0</v>
      </c>
      <c r="BN86" s="30"/>
      <c r="BO86" s="1"/>
      <c r="BP86" s="13">
        <v>2</v>
      </c>
      <c r="BQ86" s="30">
        <f>SUM(B77:C77)/SUM(B74:C79)</f>
        <v>0</v>
      </c>
      <c r="BR86" s="30">
        <f t="shared" ref="BR86" si="1218">SUM(C77:D77)/SUM(C74:D79)</f>
        <v>0.14705882352941177</v>
      </c>
      <c r="BS86" s="30">
        <f t="shared" ref="BS86" si="1219">SUM(D77:E77)/SUM(D74:E79)</f>
        <v>0.51939924906132662</v>
      </c>
      <c r="BT86" s="30">
        <f t="shared" ref="BT86" si="1220">SUM(E77:F77)/SUM(E74:F79)</f>
        <v>0.80763454317897376</v>
      </c>
      <c r="BU86" s="30">
        <f t="shared" ref="BU86" si="1221">SUM(F77:G77)/SUM(F74:G79)</f>
        <v>0.90239938080495352</v>
      </c>
      <c r="BV86" s="30">
        <f t="shared" ref="BV86" si="1222">SUM(G77:H77)/SUM(G74:H79)</f>
        <v>0.75351303014818605</v>
      </c>
      <c r="BW86" s="30">
        <f t="shared" ref="BW86" si="1223">SUM(H77:I77)/SUM(H74:I79)</f>
        <v>0.37858846686907621</v>
      </c>
      <c r="BX86" s="30">
        <f t="shared" ref="BX86" si="1224">SUM(I77:J77)/SUM(I74:J79)</f>
        <v>9.2816690479059438E-2</v>
      </c>
      <c r="BY86" s="30">
        <f t="shared" ref="BY86" si="1225">SUM(J77:K77)/SUM(J74:K79)</f>
        <v>0</v>
      </c>
      <c r="BZ86" s="30">
        <f t="shared" ref="BZ86" si="1226">SUM(K77:L77)/SUM(K74:L79)</f>
        <v>0</v>
      </c>
      <c r="CA86" s="30">
        <f t="shared" ref="CA86" si="1227">SUM(L77:M77)/SUM(L74:M79)</f>
        <v>0</v>
      </c>
      <c r="CB86" s="30">
        <f t="shared" ref="CB86" si="1228">SUM(M77:N77)/SUM(M74:N79)</f>
        <v>0</v>
      </c>
      <c r="CC86" s="30">
        <f t="shared" ref="CC86" si="1229">SUM(N77:O77)/SUM(N74:O79)</f>
        <v>0</v>
      </c>
      <c r="CD86" s="30">
        <f t="shared" ref="CD86" si="1230">SUM(O77:P77)/SUM(O74:P79)</f>
        <v>0</v>
      </c>
      <c r="CE86" s="30">
        <f t="shared" ref="CE86" si="1231">SUM(P77:Q77)/SUM(P74:Q79)</f>
        <v>0</v>
      </c>
      <c r="CF86" s="30">
        <f t="shared" ref="CF86" si="1232">SUM(Q77:R77)/SUM(Q74:R79)</f>
        <v>0</v>
      </c>
      <c r="CG86" s="30">
        <f t="shared" ref="CG86" si="1233">SUM(R77:S77)/SUM(R74:S79)</f>
        <v>0</v>
      </c>
      <c r="CH86" s="30">
        <f t="shared" ref="CH86" si="1234">SUM(S77:T77)/SUM(S74:T79)</f>
        <v>0</v>
      </c>
      <c r="CI86" s="30">
        <f t="shared" ref="CI86" si="1235">SUM(T77:U77)/SUM(T74:U79)</f>
        <v>0</v>
      </c>
      <c r="CJ86" s="30"/>
      <c r="CK86" s="1"/>
      <c r="CL86" s="13">
        <v>2</v>
      </c>
      <c r="CM86" s="30">
        <f>SUM(B78:C78)/SUM(B74:C79)</f>
        <v>0</v>
      </c>
      <c r="CN86" s="30">
        <f t="shared" ref="CN86" si="1236">SUM(C78:D78)/SUM(C74:D79)</f>
        <v>0</v>
      </c>
      <c r="CO86" s="30">
        <f t="shared" ref="CO86" si="1237">SUM(D78:E78)/SUM(D74:E79)</f>
        <v>0</v>
      </c>
      <c r="CP86" s="30">
        <f t="shared" ref="CP86" si="1238">SUM(E78:F78)/SUM(E74:F79)</f>
        <v>1.7647058823529412E-2</v>
      </c>
      <c r="CQ86" s="30">
        <f t="shared" ref="CQ86" si="1239">SUM(F78:G78)/SUM(F74:G79)</f>
        <v>5.0541795665634673E-2</v>
      </c>
      <c r="CR86" s="30">
        <f t="shared" ref="CR86" si="1240">SUM(G78:H78)/SUM(G74:H79)</f>
        <v>0.24648696985181398</v>
      </c>
      <c r="CS86" s="30">
        <f t="shared" ref="CS86" si="1241">SUM(H78:I78)/SUM(H74:I79)</f>
        <v>0.61919095578081274</v>
      </c>
      <c r="CT86" s="30">
        <f t="shared" ref="CT86" si="1242">SUM(I78:J78)/SUM(I74:J79)</f>
        <v>0.67809374623448615</v>
      </c>
      <c r="CU86" s="30">
        <f t="shared" ref="CU86" si="1243">SUM(J78:K78)/SUM(J74:K79)</f>
        <v>0.3256676557863501</v>
      </c>
      <c r="CV86" s="30">
        <f t="shared" ref="CV86" si="1244">SUM(K78:L78)/SUM(K74:L79)</f>
        <v>6.3427299703264106E-2</v>
      </c>
      <c r="CW86" s="30">
        <f t="shared" ref="CW86" si="1245">SUM(L78:M78)/SUM(L74:M79)</f>
        <v>1.2611275964391711E-2</v>
      </c>
      <c r="CX86" s="30">
        <f t="shared" ref="CX86" si="1246">SUM(M78:N78)/SUM(M74:N79)</f>
        <v>2.5964391691394861E-3</v>
      </c>
      <c r="CY86" s="30">
        <f t="shared" ref="CY86" si="1247">SUM(N78:O78)/SUM(N74:O79)</f>
        <v>3.7091988130566467E-4</v>
      </c>
      <c r="CZ86" s="30">
        <f t="shared" ref="CZ86" si="1248">SUM(O78:P78)/SUM(O74:P79)</f>
        <v>0</v>
      </c>
      <c r="DA86" s="30">
        <f t="shared" ref="DA86" si="1249">SUM(P78:Q78)/SUM(P74:Q79)</f>
        <v>0</v>
      </c>
      <c r="DB86" s="30">
        <f t="shared" ref="DB86" si="1250">SUM(Q78:R78)/SUM(Q74:R79)</f>
        <v>0</v>
      </c>
      <c r="DC86" s="30">
        <f t="shared" ref="DC86" si="1251">SUM(R78:S78)/SUM(R74:S79)</f>
        <v>0</v>
      </c>
      <c r="DD86" s="30">
        <f t="shared" ref="DD86" si="1252">SUM(S78:T78)/SUM(S74:T79)</f>
        <v>0</v>
      </c>
      <c r="DE86" s="30">
        <f t="shared" ref="DE86" si="1253">SUM(T78:U78)/SUM(T74:U79)</f>
        <v>0</v>
      </c>
      <c r="DF86" s="30"/>
      <c r="DG86" s="1"/>
      <c r="DH86" s="13">
        <v>2</v>
      </c>
      <c r="DI86" s="30">
        <f>SUM(B79:C79)/SUM(B74:C79)</f>
        <v>0</v>
      </c>
      <c r="DJ86" s="30">
        <f t="shared" ref="DJ86" si="1254">SUM(C79:D79)/SUM(C74:D79)</f>
        <v>0</v>
      </c>
      <c r="DK86" s="30">
        <f t="shared" ref="DK86" si="1255">SUM(D79:E79)/SUM(D74:E79)</f>
        <v>0</v>
      </c>
      <c r="DL86" s="30">
        <f t="shared" ref="DL86" si="1256">SUM(E79:F79)/SUM(E74:F79)</f>
        <v>0</v>
      </c>
      <c r="DM86" s="30">
        <f t="shared" ref="DM86" si="1257">SUM(F79:G79)/SUM(F74:G79)</f>
        <v>0</v>
      </c>
      <c r="DN86" s="30">
        <f t="shared" ref="DN86" si="1258">SUM(G79:H79)/SUM(G74:H79)</f>
        <v>0</v>
      </c>
      <c r="DO86" s="30">
        <f t="shared" ref="DO86" si="1259">SUM(H79:I79)/SUM(H74:I79)</f>
        <v>2.2205773501110292E-3</v>
      </c>
      <c r="DP86" s="30">
        <f t="shared" ref="DP86" si="1260">SUM(I79:J79)/SUM(I74:J79)</f>
        <v>0.22908956328645452</v>
      </c>
      <c r="DQ86" s="30">
        <f t="shared" ref="DQ86" si="1261">SUM(J79:K79)/SUM(J74:K79)</f>
        <v>0.67433234421364996</v>
      </c>
      <c r="DR86" s="30">
        <f t="shared" ref="DR86" si="1262">SUM(K79:L79)/SUM(K74:L79)</f>
        <v>0.93657270029673589</v>
      </c>
      <c r="DS86" s="30">
        <f t="shared" ref="DS86" si="1263">SUM(L79:M79)/SUM(L74:M79)</f>
        <v>0.98738872403560829</v>
      </c>
      <c r="DT86" s="30">
        <f t="shared" ref="DT86" si="1264">SUM(M79:N79)/SUM(M74:N79)</f>
        <v>0.99740356083086046</v>
      </c>
      <c r="DU86" s="30">
        <f t="shared" ref="DU86" si="1265">SUM(N79:O79)/SUM(N74:O79)</f>
        <v>0.99962908011869434</v>
      </c>
      <c r="DV86" s="30">
        <f t="shared" ref="DV86" si="1266">SUM(O79:P79)/SUM(O74:P79)</f>
        <v>1</v>
      </c>
      <c r="DW86" s="30">
        <f t="shared" ref="DW86" si="1267">SUM(P79:Q79)/SUM(P74:Q79)</f>
        <v>1</v>
      </c>
      <c r="DX86" s="30">
        <f t="shared" ref="DX86" si="1268">SUM(Q79:R79)/SUM(Q74:R79)</f>
        <v>1</v>
      </c>
      <c r="DY86" s="30">
        <f t="shared" ref="DY86" si="1269">SUM(R79:S79)/SUM(R74:S79)</f>
        <v>1</v>
      </c>
      <c r="DZ86" s="30">
        <f t="shared" ref="DZ86" si="1270">SUM(S79:T79)/SUM(S74:T79)</f>
        <v>1</v>
      </c>
      <c r="EA86" s="30">
        <f t="shared" ref="EA86" si="1271">SUM(T79:U79)/SUM(T74:U79)</f>
        <v>1</v>
      </c>
      <c r="EB86" s="30"/>
    </row>
    <row r="87" spans="1:132" x14ac:dyDescent="0.3">
      <c r="A87" s="13">
        <v>3</v>
      </c>
      <c r="B87" s="30">
        <f>SUM($B74:D74)/SUM($B74:D79)</f>
        <v>0.36452241715399608</v>
      </c>
      <c r="C87" s="30">
        <f t="shared" ref="C87:O87" si="1272">SUM(C74:E74)/SUM(C74:E79)</f>
        <v>5.8479532163742687E-2</v>
      </c>
      <c r="D87" s="30">
        <f t="shared" si="1272"/>
        <v>0</v>
      </c>
      <c r="E87" s="30">
        <f t="shared" si="1272"/>
        <v>0</v>
      </c>
      <c r="F87" s="30">
        <f t="shared" si="1272"/>
        <v>0</v>
      </c>
      <c r="G87" s="30">
        <f t="shared" si="1272"/>
        <v>0</v>
      </c>
      <c r="H87" s="30">
        <f t="shared" si="1272"/>
        <v>0</v>
      </c>
      <c r="I87" s="30">
        <f t="shared" si="1272"/>
        <v>0</v>
      </c>
      <c r="J87" s="30">
        <f t="shared" si="1272"/>
        <v>0</v>
      </c>
      <c r="K87" s="30">
        <f t="shared" si="1272"/>
        <v>0</v>
      </c>
      <c r="L87" s="30">
        <f t="shared" si="1272"/>
        <v>0</v>
      </c>
      <c r="M87" s="30">
        <f t="shared" si="1272"/>
        <v>0</v>
      </c>
      <c r="N87" s="30">
        <f t="shared" si="1272"/>
        <v>0</v>
      </c>
      <c r="O87" s="30">
        <f t="shared" si="1272"/>
        <v>0</v>
      </c>
      <c r="P87" s="30">
        <f t="shared" ref="P87:S87" si="1273">SUM(P74:R74)/SUM(P74:R79)</f>
        <v>0</v>
      </c>
      <c r="Q87" s="30">
        <f t="shared" si="1273"/>
        <v>0</v>
      </c>
      <c r="R87" s="30">
        <f t="shared" si="1273"/>
        <v>0</v>
      </c>
      <c r="S87" s="30">
        <f t="shared" si="1273"/>
        <v>0</v>
      </c>
      <c r="T87" s="30"/>
      <c r="U87" s="30"/>
      <c r="V87" s="65">
        <v>3</v>
      </c>
      <c r="W87" s="69">
        <f>SUM('Raw Data'!B123:D123)</f>
        <v>296</v>
      </c>
      <c r="X87" s="13">
        <v>3</v>
      </c>
      <c r="Y87" s="30">
        <f>SUM(B75:D75)/SUM(B74:D79)</f>
        <v>0.2359247792684325</v>
      </c>
      <c r="Z87" s="30">
        <f t="shared" ref="Z87" si="1274">SUM(C75:E75)/SUM(C74:E79)</f>
        <v>0.20863433092535258</v>
      </c>
      <c r="AA87" s="30">
        <f t="shared" ref="AA87" si="1275">SUM(D75:F75)/SUM(D74:F79)</f>
        <v>9.8039215686274508E-3</v>
      </c>
      <c r="AB87" s="30">
        <f t="shared" ref="AB87" si="1276">SUM(E75:G75)/SUM(E74:G79)</f>
        <v>0</v>
      </c>
      <c r="AC87" s="30">
        <f t="shared" ref="AC87" si="1277">SUM(F75:H75)/SUM(F74:H79)</f>
        <v>0</v>
      </c>
      <c r="AD87" s="30">
        <f t="shared" ref="AD87" si="1278">SUM(G75:I75)/SUM(G74:I79)</f>
        <v>0</v>
      </c>
      <c r="AE87" s="30">
        <f t="shared" ref="AE87" si="1279">SUM(H75:J75)/SUM(H74:J79)</f>
        <v>0</v>
      </c>
      <c r="AF87" s="30">
        <f t="shared" ref="AF87" si="1280">SUM(I75:K75)/SUM(I74:K79)</f>
        <v>0</v>
      </c>
      <c r="AG87" s="30">
        <f t="shared" ref="AG87" si="1281">SUM(J75:L75)/SUM(J74:L79)</f>
        <v>0</v>
      </c>
      <c r="AH87" s="30">
        <f t="shared" ref="AH87" si="1282">SUM(K75:M75)/SUM(K74:M79)</f>
        <v>0</v>
      </c>
      <c r="AI87" s="30">
        <f t="shared" ref="AI87" si="1283">SUM(L75:N75)/SUM(L74:N79)</f>
        <v>0</v>
      </c>
      <c r="AJ87" s="30">
        <f t="shared" ref="AJ87" si="1284">SUM(M75:O75)/SUM(M74:O79)</f>
        <v>0</v>
      </c>
      <c r="AK87" s="30">
        <f t="shared" ref="AK87" si="1285">SUM(N75:P75)/SUM(N74:P79)</f>
        <v>0</v>
      </c>
      <c r="AL87" s="30">
        <f t="shared" ref="AL87" si="1286">SUM(O75:Q75)/SUM(O74:Q79)</f>
        <v>0</v>
      </c>
      <c r="AM87" s="30">
        <f t="shared" ref="AM87" si="1287">SUM(P75:R75)/SUM(P74:R79)</f>
        <v>0</v>
      </c>
      <c r="AN87" s="30">
        <f t="shared" ref="AN87" si="1288">SUM(Q75:S75)/SUM(Q74:S79)</f>
        <v>0</v>
      </c>
      <c r="AO87" s="30">
        <f t="shared" ref="AO87" si="1289">SUM(R75:T75)/SUM(R74:T79)</f>
        <v>0</v>
      </c>
      <c r="AP87" s="30">
        <f t="shared" ref="AP87" si="1290">SUM(S75:U75)/SUM(S74:U79)</f>
        <v>0</v>
      </c>
      <c r="AQ87" s="30"/>
      <c r="AR87" s="30"/>
      <c r="AS87" s="1"/>
      <c r="AT87" s="13">
        <v>3</v>
      </c>
      <c r="AU87" s="30">
        <f>SUM(B76:D76)/SUM(B74:D79)</f>
        <v>0.3015135878912969</v>
      </c>
      <c r="AV87" s="30">
        <f t="shared" ref="AV87" si="1291">SUM(C76:E76)/SUM(C74:E79)</f>
        <v>0.38661997087002026</v>
      </c>
      <c r="AW87" s="30">
        <f t="shared" ref="AW87" si="1292">SUM(D76:F76)/SUM(D74:F79)</f>
        <v>0.34196912807676255</v>
      </c>
      <c r="AX87" s="30">
        <f t="shared" ref="AX87" si="1293">SUM(E76:G76)/SUM(E74:G79)</f>
        <v>0.11647893199833124</v>
      </c>
      <c r="AY87" s="30">
        <f t="shared" ref="AY87" si="1294">SUM(F76:H76)/SUM(F74:H79)</f>
        <v>3.1372549019607843E-2</v>
      </c>
      <c r="AZ87" s="30">
        <f t="shared" ref="AZ87" si="1295">SUM(G76:I76)/SUM(G74:I79)</f>
        <v>0</v>
      </c>
      <c r="BA87" s="30">
        <f t="shared" ref="BA87" si="1296">SUM(H76:J76)/SUM(H74:J79)</f>
        <v>0</v>
      </c>
      <c r="BB87" s="30">
        <f t="shared" ref="BB87" si="1297">SUM(I76:K76)/SUM(I74:K79)</f>
        <v>0</v>
      </c>
      <c r="BC87" s="30">
        <f t="shared" ref="BC87" si="1298">SUM(J76:L76)/SUM(J74:L79)</f>
        <v>0</v>
      </c>
      <c r="BD87" s="30">
        <f t="shared" ref="BD87" si="1299">SUM(K76:M76)/SUM(K74:M79)</f>
        <v>0</v>
      </c>
      <c r="BE87" s="30">
        <f t="shared" ref="BE87" si="1300">SUM(L76:N76)/SUM(L74:N79)</f>
        <v>0</v>
      </c>
      <c r="BF87" s="30">
        <f t="shared" ref="BF87" si="1301">SUM(M76:O76)/SUM(M74:O79)</f>
        <v>0</v>
      </c>
      <c r="BG87" s="30">
        <f t="shared" ref="BG87" si="1302">SUM(N76:P76)/SUM(N74:P79)</f>
        <v>0</v>
      </c>
      <c r="BH87" s="30">
        <f t="shared" ref="BH87" si="1303">SUM(O76:Q76)/SUM(O74:Q79)</f>
        <v>0</v>
      </c>
      <c r="BI87" s="30">
        <f t="shared" ref="BI87" si="1304">SUM(P76:R76)/SUM(P74:R79)</f>
        <v>0</v>
      </c>
      <c r="BJ87" s="30">
        <f t="shared" ref="BJ87" si="1305">SUM(Q76:S76)/SUM(Q74:S79)</f>
        <v>0</v>
      </c>
      <c r="BK87" s="30">
        <f t="shared" ref="BK87" si="1306">SUM(R76:T76)/SUM(R74:T79)</f>
        <v>0</v>
      </c>
      <c r="BL87" s="30">
        <f t="shared" ref="BL87" si="1307">SUM(S76:U76)/SUM(S74:U79)</f>
        <v>0</v>
      </c>
      <c r="BM87" s="30"/>
      <c r="BN87" s="30"/>
      <c r="BO87" s="1"/>
      <c r="BP87" s="13">
        <v>3</v>
      </c>
      <c r="BQ87" s="30">
        <f>SUM(B77:D77)/SUM(B74:D79)</f>
        <v>9.8039215686274508E-2</v>
      </c>
      <c r="BR87" s="30">
        <f t="shared" ref="BR87" si="1308">SUM(C77:E77)/SUM(C74:E79)</f>
        <v>0.34626616604088439</v>
      </c>
      <c r="BS87" s="30">
        <f t="shared" ref="BS87" si="1309">SUM(D77:F77)/SUM(D74:F79)</f>
        <v>0.63646224447225697</v>
      </c>
      <c r="BT87" s="30">
        <f t="shared" ref="BT87" si="1310">SUM(E77:G77)/SUM(E74:G79)</f>
        <v>0.84982653755791226</v>
      </c>
      <c r="BU87" s="30">
        <f t="shared" ref="BU87" si="1311">SUM(F77:H77)/SUM(F74:H79)</f>
        <v>0.7925380985301631</v>
      </c>
      <c r="BV87" s="30">
        <f t="shared" ref="BV87" si="1312">SUM(G77:I77)/SUM(G74:I79)</f>
        <v>0.56352143875405636</v>
      </c>
      <c r="BW87" s="30">
        <f t="shared" ref="BW87" si="1313">SUM(H77:J77)/SUM(H74:J79)</f>
        <v>0.25257926851364043</v>
      </c>
      <c r="BX87" s="30">
        <f t="shared" ref="BX87" si="1314">SUM(I77:K77)/SUM(I74:K79)</f>
        <v>6.1923629055412002E-2</v>
      </c>
      <c r="BY87" s="30">
        <f t="shared" ref="BY87" si="1315">SUM(J77:L77)/SUM(J74:L79)</f>
        <v>0</v>
      </c>
      <c r="BZ87" s="30">
        <f t="shared" ref="BZ87" si="1316">SUM(K77:M77)/SUM(K74:M79)</f>
        <v>0</v>
      </c>
      <c r="CA87" s="30">
        <f t="shared" ref="CA87" si="1317">SUM(L77:N77)/SUM(L74:N79)</f>
        <v>0</v>
      </c>
      <c r="CB87" s="30">
        <f t="shared" ref="CB87" si="1318">SUM(M77:O77)/SUM(M74:O79)</f>
        <v>0</v>
      </c>
      <c r="CC87" s="30">
        <f t="shared" ref="CC87" si="1319">SUM(N77:P77)/SUM(N74:P79)</f>
        <v>0</v>
      </c>
      <c r="CD87" s="30">
        <f t="shared" ref="CD87" si="1320">SUM(O77:Q77)/SUM(O74:Q79)</f>
        <v>0</v>
      </c>
      <c r="CE87" s="30">
        <f t="shared" ref="CE87" si="1321">SUM(P77:R77)/SUM(P74:R79)</f>
        <v>0</v>
      </c>
      <c r="CF87" s="30">
        <f t="shared" ref="CF87" si="1322">SUM(Q77:S77)/SUM(Q74:S79)</f>
        <v>0</v>
      </c>
      <c r="CG87" s="30">
        <f t="shared" ref="CG87" si="1323">SUM(R77:T77)/SUM(R74:T79)</f>
        <v>0</v>
      </c>
      <c r="CH87" s="30">
        <f t="shared" ref="CH87" si="1324">SUM(S77:U77)/SUM(S74:U79)</f>
        <v>0</v>
      </c>
      <c r="CI87" s="30"/>
      <c r="CJ87" s="30"/>
      <c r="CK87" s="1"/>
      <c r="CL87" s="13">
        <v>3</v>
      </c>
      <c r="CM87" s="30">
        <f>SUM(B78:D78)/SUM(B74:D79)</f>
        <v>0</v>
      </c>
      <c r="CN87" s="30">
        <f t="shared" ref="CN87" si="1325">SUM(C78:E78)/SUM(C74:E79)</f>
        <v>0</v>
      </c>
      <c r="CO87" s="30">
        <f t="shared" ref="CO87" si="1326">SUM(D78:F78)/SUM(D74:F79)</f>
        <v>1.1764705882352941E-2</v>
      </c>
      <c r="CP87" s="30">
        <f t="shared" ref="CP87" si="1327">SUM(E78:G78)/SUM(E74:G79)</f>
        <v>3.3694530443756449E-2</v>
      </c>
      <c r="CQ87" s="30">
        <f t="shared" ref="CQ87" si="1328">SUM(F78:H78)/SUM(F74:H79)</f>
        <v>0.17608935245022894</v>
      </c>
      <c r="CR87" s="30">
        <f t="shared" ref="CR87" si="1329">SUM(G78:I78)/SUM(G74:I79)</f>
        <v>0.43499707976446222</v>
      </c>
      <c r="CS87" s="30">
        <f t="shared" ref="CS87" si="1330">SUM(H78:J78)/SUM(H74:J79)</f>
        <v>0.59458122531351998</v>
      </c>
      <c r="CT87" s="30">
        <f t="shared" ref="CT87" si="1331">SUM(I78:K78)/SUM(I74:K79)</f>
        <v>0.48770600057421759</v>
      </c>
      <c r="CU87" s="30">
        <f t="shared" ref="CU87" si="1332">SUM(J78:L78)/SUM(J74:L79)</f>
        <v>0.22403560830860533</v>
      </c>
      <c r="CV87" s="30">
        <f t="shared" ref="CV87" si="1333">SUM(K78:M78)/SUM(K74:M79)</f>
        <v>4.3768545994065287E-2</v>
      </c>
      <c r="CW87" s="30">
        <f t="shared" ref="CW87" si="1334">SUM(L78:N78)/SUM(L74:N79)</f>
        <v>8.6547972304649168E-3</v>
      </c>
      <c r="CX87" s="30">
        <f t="shared" ref="CX87" si="1335">SUM(M78:O78)/SUM(M74:O79)</f>
        <v>1.7309594460929907E-3</v>
      </c>
      <c r="CY87" s="30">
        <f t="shared" ref="CY87" si="1336">SUM(N78:P78)/SUM(N74:P79)</f>
        <v>2.4727992087044309E-4</v>
      </c>
      <c r="CZ87" s="30">
        <f t="shared" ref="CZ87" si="1337">SUM(O78:Q78)/SUM(O74:Q79)</f>
        <v>0</v>
      </c>
      <c r="DA87" s="30">
        <f t="shared" ref="DA87" si="1338">SUM(P78:R78)/SUM(P74:R79)</f>
        <v>0</v>
      </c>
      <c r="DB87" s="30">
        <f t="shared" ref="DB87" si="1339">SUM(Q78:S78)/SUM(Q74:S79)</f>
        <v>0</v>
      </c>
      <c r="DC87" s="30">
        <f t="shared" ref="DC87" si="1340">SUM(R78:T78)/SUM(R74:T79)</f>
        <v>0</v>
      </c>
      <c r="DD87" s="30">
        <f t="shared" ref="DD87" si="1341">SUM(S78:U78)/SUM(S74:U79)</f>
        <v>0</v>
      </c>
      <c r="DE87" s="30"/>
      <c r="DF87" s="30"/>
      <c r="DG87" s="1"/>
      <c r="DH87" s="13">
        <v>3</v>
      </c>
      <c r="DI87" s="30">
        <f>SUM(B79:D79)/SUM(B74:D79)</f>
        <v>0</v>
      </c>
      <c r="DJ87" s="30">
        <f t="shared" ref="DJ87" si="1342">SUM(C79:E79)/SUM(C74:E79)</f>
        <v>0</v>
      </c>
      <c r="DK87" s="30">
        <f t="shared" ref="DK87" si="1343">SUM(D79:F79)/SUM(D74:F79)</f>
        <v>0</v>
      </c>
      <c r="DL87" s="30">
        <f t="shared" ref="DL87" si="1344">SUM(E79:G79)/SUM(E74:G79)</f>
        <v>0</v>
      </c>
      <c r="DM87" s="30">
        <f t="shared" ref="DM87" si="1345">SUM(F79:H79)/SUM(F74:H79)</f>
        <v>0</v>
      </c>
      <c r="DN87" s="30">
        <f t="shared" ref="DN87" si="1346">SUM(G79:I79)/SUM(G74:I79)</f>
        <v>1.4814814814814816E-3</v>
      </c>
      <c r="DO87" s="30">
        <f t="shared" ref="DO87" si="1347">SUM(H79:J79)/SUM(H74:J79)</f>
        <v>0.15283950617283953</v>
      </c>
      <c r="DP87" s="30">
        <f t="shared" ref="DP87" si="1348">SUM(I79:K79)/SUM(I74:K79)</f>
        <v>0.45037037037037042</v>
      </c>
      <c r="DQ87" s="30">
        <f t="shared" ref="DQ87" si="1349">SUM(J79:L79)/SUM(J74:L79)</f>
        <v>0.77596439169139464</v>
      </c>
      <c r="DR87" s="30">
        <f t="shared" ref="DR87" si="1350">SUM(K79:M79)/SUM(K74:M79)</f>
        <v>0.95623145400593479</v>
      </c>
      <c r="DS87" s="30">
        <f t="shared" ref="DS87" si="1351">SUM(L79:N79)/SUM(L74:N79)</f>
        <v>0.99134520276953497</v>
      </c>
      <c r="DT87" s="30">
        <f t="shared" ref="DT87" si="1352">SUM(M79:O79)/SUM(M74:O79)</f>
        <v>0.99826904055390697</v>
      </c>
      <c r="DU87" s="30">
        <f t="shared" ref="DU87" si="1353">SUM(N79:P79)/SUM(N74:P79)</f>
        <v>0.99975272007912963</v>
      </c>
      <c r="DV87" s="30">
        <f t="shared" ref="DV87" si="1354">SUM(O79:Q79)/SUM(O74:Q79)</f>
        <v>1</v>
      </c>
      <c r="DW87" s="30">
        <f t="shared" ref="DW87" si="1355">SUM(P79:R79)/SUM(P74:R79)</f>
        <v>1</v>
      </c>
      <c r="DX87" s="30">
        <f t="shared" ref="DX87" si="1356">SUM(Q79:S79)/SUM(Q74:S79)</f>
        <v>1</v>
      </c>
      <c r="DY87" s="30">
        <f t="shared" ref="DY87" si="1357">SUM(R79:T79)/SUM(R74:T79)</f>
        <v>1</v>
      </c>
      <c r="DZ87" s="30">
        <f t="shared" ref="DZ87" si="1358">SUM(S79:U79)/SUM(S74:U79)</f>
        <v>1</v>
      </c>
      <c r="EA87" s="30"/>
      <c r="EB87" s="30"/>
    </row>
    <row r="88" spans="1:132" x14ac:dyDescent="0.3">
      <c r="A88" s="29">
        <v>4</v>
      </c>
      <c r="B88" s="30">
        <f>SUM($B74:E74)/SUM($B74:E79)</f>
        <v>0.27339181286549707</v>
      </c>
      <c r="C88" s="30">
        <f t="shared" ref="C88:O88" si="1359">SUM(C74:F74)/SUM(C74:F79)</f>
        <v>4.3859649122807022E-2</v>
      </c>
      <c r="D88" s="30">
        <f t="shared" si="1359"/>
        <v>0</v>
      </c>
      <c r="E88" s="30">
        <f t="shared" si="1359"/>
        <v>0</v>
      </c>
      <c r="F88" s="30">
        <f t="shared" si="1359"/>
        <v>0</v>
      </c>
      <c r="G88" s="30">
        <f t="shared" si="1359"/>
        <v>0</v>
      </c>
      <c r="H88" s="30">
        <f t="shared" si="1359"/>
        <v>0</v>
      </c>
      <c r="I88" s="30">
        <f t="shared" si="1359"/>
        <v>0</v>
      </c>
      <c r="J88" s="30">
        <f t="shared" si="1359"/>
        <v>0</v>
      </c>
      <c r="K88" s="30">
        <f t="shared" si="1359"/>
        <v>0</v>
      </c>
      <c r="L88" s="30">
        <f t="shared" si="1359"/>
        <v>0</v>
      </c>
      <c r="M88" s="30">
        <f t="shared" si="1359"/>
        <v>0</v>
      </c>
      <c r="N88" s="30">
        <f t="shared" si="1359"/>
        <v>0</v>
      </c>
      <c r="O88" s="30">
        <f t="shared" si="1359"/>
        <v>0</v>
      </c>
      <c r="P88" s="30">
        <f t="shared" ref="P88:R88" si="1360">SUM(P74:S74)/SUM(P74:S79)</f>
        <v>0</v>
      </c>
      <c r="Q88" s="30">
        <f t="shared" si="1360"/>
        <v>0</v>
      </c>
      <c r="R88" s="30">
        <f t="shared" si="1360"/>
        <v>0</v>
      </c>
      <c r="S88" s="30"/>
      <c r="T88" s="30"/>
      <c r="U88" s="1"/>
      <c r="V88" s="66">
        <v>4</v>
      </c>
      <c r="W88" s="69">
        <f>SUM('Raw Data'!B123:E123)</f>
        <v>390</v>
      </c>
      <c r="X88" s="5">
        <v>4</v>
      </c>
      <c r="Y88" s="30">
        <f>SUM(B75:E75)/SUM(B74:E79)</f>
        <v>0.17694358445132438</v>
      </c>
      <c r="Z88" s="30">
        <f>SUM(C75:F75)/SUM(C74:F79)</f>
        <v>0.15647574819401447</v>
      </c>
      <c r="AA88" s="30">
        <f t="shared" ref="AA88" si="1361">SUM(D75:G75)/SUM(D74:G79)</f>
        <v>7.3529411764705881E-3</v>
      </c>
      <c r="AB88" s="30">
        <f t="shared" ref="AB88" si="1362">SUM(E75:H75)/SUM(E74:H79)</f>
        <v>0</v>
      </c>
      <c r="AC88" s="30">
        <f t="shared" ref="AC88" si="1363">SUM(F75:I75)/SUM(F74:I79)</f>
        <v>0</v>
      </c>
      <c r="AD88" s="30">
        <f t="shared" ref="AD88" si="1364">SUM(G75:J75)/SUM(G74:J79)</f>
        <v>0</v>
      </c>
      <c r="AE88" s="30">
        <f t="shared" ref="AE88" si="1365">SUM(H75:K75)/SUM(H74:K79)</f>
        <v>0</v>
      </c>
      <c r="AF88" s="30">
        <f t="shared" ref="AF88" si="1366">SUM(I75:L75)/SUM(I74:L79)</f>
        <v>0</v>
      </c>
      <c r="AG88" s="30">
        <f t="shared" ref="AG88" si="1367">SUM(J75:M75)/SUM(J74:M79)</f>
        <v>0</v>
      </c>
      <c r="AH88" s="30">
        <f t="shared" ref="AH88" si="1368">SUM(K75:N75)/SUM(K74:N79)</f>
        <v>0</v>
      </c>
      <c r="AI88" s="30">
        <f t="shared" ref="AI88" si="1369">SUM(L75:O75)/SUM(L74:O79)</f>
        <v>0</v>
      </c>
      <c r="AJ88" s="30">
        <f t="shared" ref="AJ88" si="1370">SUM(M75:P75)/SUM(M74:P79)</f>
        <v>0</v>
      </c>
      <c r="AK88" s="30">
        <f t="shared" ref="AK88" si="1371">SUM(N75:Q75)/SUM(N74:Q79)</f>
        <v>0</v>
      </c>
      <c r="AL88" s="30">
        <f t="shared" ref="AL88" si="1372">SUM(O75:R75)/SUM(O74:R79)</f>
        <v>0</v>
      </c>
      <c r="AM88" s="30">
        <f t="shared" ref="AM88" si="1373">SUM(P75:S75)/SUM(P74:S79)</f>
        <v>0</v>
      </c>
      <c r="AN88" s="30">
        <f t="shared" ref="AN88" si="1374">SUM(Q75:T75)/SUM(Q74:T79)</f>
        <v>0</v>
      </c>
      <c r="AO88" s="30">
        <f t="shared" ref="AO88" si="1375">SUM(R75:U75)/SUM(R74:U79)</f>
        <v>0</v>
      </c>
      <c r="AP88" s="30"/>
      <c r="AQ88" s="30"/>
      <c r="AR88" s="1"/>
      <c r="AS88" s="1"/>
      <c r="AT88" s="29">
        <v>4</v>
      </c>
      <c r="AU88" s="30">
        <f>SUM(B76:E76)/SUM(B74:E79)</f>
        <v>0.28996497815251521</v>
      </c>
      <c r="AV88" s="30">
        <f t="shared" ref="AV88" si="1376">SUM(C76:F76)/SUM(C74:F79)</f>
        <v>0.31349438991722117</v>
      </c>
      <c r="AW88" s="30">
        <f t="shared" ref="AW88" si="1377">SUM(D76:G76)/SUM(D74:G79)</f>
        <v>0.25647684605757193</v>
      </c>
      <c r="AX88" s="30">
        <f t="shared" ref="AX88" si="1378">SUM(E76:H76)/SUM(E74:H79)</f>
        <v>8.735919899874843E-2</v>
      </c>
      <c r="AY88" s="30">
        <f t="shared" ref="AY88" si="1379">SUM(F76:I76)/SUM(F74:I79)</f>
        <v>2.3503258287383127E-2</v>
      </c>
      <c r="AZ88" s="30">
        <f t="shared" ref="AZ88" si="1380">SUM(G76:J76)/SUM(G74:J79)</f>
        <v>0</v>
      </c>
      <c r="BA88" s="30">
        <f t="shared" ref="BA88" si="1381">SUM(H76:K76)/SUM(H74:K79)</f>
        <v>0</v>
      </c>
      <c r="BB88" s="30">
        <f t="shared" ref="BB88" si="1382">SUM(I76:L76)/SUM(I74:L79)</f>
        <v>0</v>
      </c>
      <c r="BC88" s="30">
        <f t="shared" ref="BC88" si="1383">SUM(J76:M76)/SUM(J74:M79)</f>
        <v>0</v>
      </c>
      <c r="BD88" s="30">
        <f t="shared" ref="BD88" si="1384">SUM(K76:N76)/SUM(K74:N79)</f>
        <v>0</v>
      </c>
      <c r="BE88" s="30">
        <f t="shared" ref="BE88" si="1385">SUM(L76:O76)/SUM(L74:O79)</f>
        <v>0</v>
      </c>
      <c r="BF88" s="30">
        <f t="shared" ref="BF88" si="1386">SUM(M76:P76)/SUM(M74:P79)</f>
        <v>0</v>
      </c>
      <c r="BG88" s="30">
        <f t="shared" ref="BG88" si="1387">SUM(N76:Q76)/SUM(N74:Q79)</f>
        <v>0</v>
      </c>
      <c r="BH88" s="30">
        <f t="shared" ref="BH88" si="1388">SUM(O76:R76)/SUM(O74:R79)</f>
        <v>0</v>
      </c>
      <c r="BI88" s="30">
        <f t="shared" ref="BI88" si="1389">SUM(P76:S76)/SUM(P74:S79)</f>
        <v>0</v>
      </c>
      <c r="BJ88" s="30">
        <f t="shared" ref="BJ88" si="1390">SUM(Q76:T76)/SUM(Q74:T79)</f>
        <v>0</v>
      </c>
      <c r="BK88" s="30">
        <f t="shared" ref="BK88" si="1391">SUM(R76:U76)/SUM(R74:U79)</f>
        <v>0</v>
      </c>
      <c r="BL88" s="30"/>
      <c r="BM88" s="30"/>
      <c r="BN88" s="30"/>
      <c r="BO88" s="1"/>
      <c r="BP88" s="29">
        <v>4</v>
      </c>
      <c r="BQ88" s="30">
        <f>SUM(B77:E77)/SUM(B74:E79)</f>
        <v>0.25969962453066331</v>
      </c>
      <c r="BR88" s="30">
        <f t="shared" ref="BR88" si="1392">SUM(C77:F77)/SUM(C74:F79)</f>
        <v>0.47734668335419278</v>
      </c>
      <c r="BS88" s="30">
        <f t="shared" ref="BS88" si="1393">SUM(D77:G77)/SUM(D74:G79)</f>
        <v>0.71089931493314007</v>
      </c>
      <c r="BT88" s="30">
        <f t="shared" ref="BT88" si="1394">SUM(E77:H77)/SUM(E74:H79)</f>
        <v>0.78057378666357979</v>
      </c>
      <c r="BU88" s="30">
        <f t="shared" ref="BU88" si="1395">SUM(F77:I77)/SUM(F74:I79)</f>
        <v>0.64020280995376033</v>
      </c>
      <c r="BV88" s="30">
        <f t="shared" ref="BV88" si="1396">SUM(G77:J77)/SUM(G74:J79)</f>
        <v>0.42279767079546648</v>
      </c>
      <c r="BW88" s="30">
        <f t="shared" ref="BW88" si="1397">SUM(H77:K77)/SUM(H74:K79)</f>
        <v>0.18950463828830008</v>
      </c>
      <c r="BX88" s="30">
        <f t="shared" ref="BX88" si="1398">SUM(I77:L77)/SUM(I74:L79)</f>
        <v>4.6459929172734081E-2</v>
      </c>
      <c r="BY88" s="30">
        <f t="shared" ref="BY88" si="1399">SUM(J77:M77)/SUM(J74:M79)</f>
        <v>0</v>
      </c>
      <c r="BZ88" s="30">
        <f t="shared" ref="BZ88" si="1400">SUM(K77:N77)/SUM(K74:N79)</f>
        <v>0</v>
      </c>
      <c r="CA88" s="30">
        <f t="shared" ref="CA88" si="1401">SUM(L77:O77)/SUM(L74:O79)</f>
        <v>0</v>
      </c>
      <c r="CB88" s="30">
        <f t="shared" ref="CB88" si="1402">SUM(M77:P77)/SUM(M74:P79)</f>
        <v>0</v>
      </c>
      <c r="CC88" s="30">
        <f t="shared" ref="CC88" si="1403">SUM(N77:Q77)/SUM(N74:Q79)</f>
        <v>0</v>
      </c>
      <c r="CD88" s="30">
        <f t="shared" ref="CD88" si="1404">SUM(O77:R77)/SUM(O74:R79)</f>
        <v>0</v>
      </c>
      <c r="CE88" s="30">
        <f t="shared" ref="CE88" si="1405">SUM(P77:S77)/SUM(P74:S79)</f>
        <v>0</v>
      </c>
      <c r="CF88" s="30">
        <f t="shared" ref="CF88" si="1406">SUM(Q77:T77)/SUM(Q74:T79)</f>
        <v>0</v>
      </c>
      <c r="CG88" s="30">
        <f t="shared" ref="CG88" si="1407">SUM(R77:U77)/SUM(R74:U79)</f>
        <v>0</v>
      </c>
      <c r="CH88" s="30"/>
      <c r="CI88" s="30"/>
      <c r="CJ88" s="30"/>
      <c r="CK88" s="1"/>
      <c r="CL88" s="29">
        <v>4</v>
      </c>
      <c r="CM88" s="30">
        <f>SUM(B78:E78)/SUM(B74:E79)</f>
        <v>0</v>
      </c>
      <c r="CN88" s="30">
        <f t="shared" ref="CN88" si="1408">SUM(C78:F78)/SUM(C74:F79)</f>
        <v>8.8235294117647075E-3</v>
      </c>
      <c r="CO88" s="30">
        <f t="shared" ref="CO88" si="1409">SUM(D78:G78)/SUM(D74:G79)</f>
        <v>2.5270897832817336E-2</v>
      </c>
      <c r="CP88" s="30">
        <f t="shared" ref="CP88" si="1410">SUM(E78:H78)/SUM(E74:H79)</f>
        <v>0.13206701433767171</v>
      </c>
      <c r="CQ88" s="30">
        <f t="shared" ref="CQ88" si="1411">SUM(F78:I78)/SUM(F74:I79)</f>
        <v>0.33518240897263935</v>
      </c>
      <c r="CR88" s="30">
        <f t="shared" ref="CR88" si="1412">SUM(G78:J78)/SUM(G74:J79)</f>
        <v>0.46253022842646757</v>
      </c>
      <c r="CS88" s="30">
        <f t="shared" ref="CS88" si="1413">SUM(H78:K78)/SUM(H74:K79)</f>
        <v>0.47259243470169615</v>
      </c>
      <c r="CT88" s="30">
        <f t="shared" ref="CT88" si="1414">SUM(I78:L78)/SUM(I74:L79)</f>
        <v>0.37110213084949634</v>
      </c>
      <c r="CU88" s="30">
        <f t="shared" ref="CU88" si="1415">SUM(J78:M78)/SUM(J74:M79)</f>
        <v>0.1691394658753709</v>
      </c>
      <c r="CV88" s="30">
        <f t="shared" ref="CV88" si="1416">SUM(K78:N78)/SUM(K74:N79)</f>
        <v>3.3011869436201796E-2</v>
      </c>
      <c r="CW88" s="30">
        <f t="shared" ref="CW88" si="1417">SUM(L78:O78)/SUM(L74:O79)</f>
        <v>6.4910979228486876E-3</v>
      </c>
      <c r="CX88" s="30">
        <f t="shared" ref="CX88" si="1418">SUM(M78:P78)/SUM(M74:P79)</f>
        <v>1.2982195845697431E-3</v>
      </c>
      <c r="CY88" s="30">
        <f t="shared" ref="CY88" si="1419">SUM(N78:Q78)/SUM(N74:Q79)</f>
        <v>1.8545994065283233E-4</v>
      </c>
      <c r="CZ88" s="30">
        <f t="shared" ref="CZ88" si="1420">SUM(O78:R78)/SUM(O74:R79)</f>
        <v>0</v>
      </c>
      <c r="DA88" s="30">
        <f t="shared" ref="DA88" si="1421">SUM(P78:S78)/SUM(P74:S79)</f>
        <v>0</v>
      </c>
      <c r="DB88" s="30">
        <f t="shared" ref="DB88" si="1422">SUM(Q78:T78)/SUM(Q74:T79)</f>
        <v>0</v>
      </c>
      <c r="DC88" s="30">
        <f t="shared" ref="DC88" si="1423">SUM(R78:U78)/SUM(R74:U79)</f>
        <v>0</v>
      </c>
      <c r="DD88" s="30"/>
      <c r="DE88" s="30"/>
      <c r="DF88" s="30"/>
      <c r="DG88" s="1"/>
      <c r="DH88" s="29">
        <v>4</v>
      </c>
      <c r="DI88" s="30">
        <f>SUM(B79:E79)/SUM(B74:E79)</f>
        <v>0</v>
      </c>
      <c r="DJ88" s="30">
        <f t="shared" ref="DJ88" si="1424">SUM(C79:F79)/SUM(C74:F79)</f>
        <v>0</v>
      </c>
      <c r="DK88" s="30">
        <f t="shared" ref="DK88" si="1425">SUM(D79:G79)/SUM(D74:G79)</f>
        <v>0</v>
      </c>
      <c r="DL88" s="30">
        <f t="shared" ref="DL88" si="1426">SUM(E79:H79)/SUM(E74:H79)</f>
        <v>0</v>
      </c>
      <c r="DM88" s="30">
        <f t="shared" ref="DM88" si="1427">SUM(F79:I79)/SUM(F74:I79)</f>
        <v>1.1115227862171174E-3</v>
      </c>
      <c r="DN88" s="30">
        <f t="shared" ref="DN88" si="1428">SUM(G79:J79)/SUM(G74:J79)</f>
        <v>0.11467210077806597</v>
      </c>
      <c r="DO88" s="30">
        <f t="shared" ref="DO88" si="1429">SUM(H79:K79)/SUM(H74:K79)</f>
        <v>0.33790292701000374</v>
      </c>
      <c r="DP88" s="30">
        <f t="shared" ref="DP88" si="1430">SUM(I79:L79)/SUM(I74:L79)</f>
        <v>0.58243793997776938</v>
      </c>
      <c r="DQ88" s="30">
        <f t="shared" ref="DQ88" si="1431">SUM(J79:M79)/SUM(J74:M79)</f>
        <v>0.83086053412462912</v>
      </c>
      <c r="DR88" s="30">
        <f t="shared" ref="DR88" si="1432">SUM(K79:N79)/SUM(K74:N79)</f>
        <v>0.96698813056379818</v>
      </c>
      <c r="DS88" s="30">
        <f t="shared" ref="DS88" si="1433">SUM(L79:O79)/SUM(L74:O79)</f>
        <v>0.99350890207715126</v>
      </c>
      <c r="DT88" s="30">
        <f t="shared" ref="DT88" si="1434">SUM(M79:P79)/SUM(M74:P79)</f>
        <v>0.99870178041543023</v>
      </c>
      <c r="DU88" s="30">
        <f t="shared" ref="DU88" si="1435">SUM(N79:Q79)/SUM(N74:Q79)</f>
        <v>0.99981454005934722</v>
      </c>
      <c r="DV88" s="30">
        <f t="shared" ref="DV88" si="1436">SUM(O79:R79)/SUM(O74:R79)</f>
        <v>1</v>
      </c>
      <c r="DW88" s="30">
        <f t="shared" ref="DW88" si="1437">SUM(P79:S79)/SUM(P74:S79)</f>
        <v>1</v>
      </c>
      <c r="DX88" s="30">
        <f t="shared" ref="DX88" si="1438">SUM(Q79:T79)/SUM(Q74:T79)</f>
        <v>1</v>
      </c>
      <c r="DY88" s="30">
        <f t="shared" ref="DY88" si="1439">SUM(R79:U79)/SUM(R74:U79)</f>
        <v>1</v>
      </c>
      <c r="DZ88" s="30"/>
      <c r="EA88" s="30"/>
      <c r="EB88" s="30"/>
    </row>
    <row r="89" spans="1:132" x14ac:dyDescent="0.3">
      <c r="A89" s="29">
        <v>5</v>
      </c>
      <c r="B89" s="30">
        <f>SUM($B74:F74)/SUM($B74:F79)</f>
        <v>0.21871345029239767</v>
      </c>
      <c r="C89" s="30">
        <f t="shared" ref="C89:O89" si="1440">SUM(C74:G74)/SUM(C74:G79)</f>
        <v>3.5087719298245612E-2</v>
      </c>
      <c r="D89" s="30">
        <f t="shared" si="1440"/>
        <v>0</v>
      </c>
      <c r="E89" s="30">
        <f t="shared" si="1440"/>
        <v>0</v>
      </c>
      <c r="F89" s="30">
        <f t="shared" si="1440"/>
        <v>0</v>
      </c>
      <c r="G89" s="30">
        <f t="shared" si="1440"/>
        <v>0</v>
      </c>
      <c r="H89" s="30">
        <f t="shared" si="1440"/>
        <v>0</v>
      </c>
      <c r="I89" s="30">
        <f t="shared" si="1440"/>
        <v>0</v>
      </c>
      <c r="J89" s="30">
        <f t="shared" si="1440"/>
        <v>0</v>
      </c>
      <c r="K89" s="30">
        <f t="shared" si="1440"/>
        <v>0</v>
      </c>
      <c r="L89" s="30">
        <f t="shared" si="1440"/>
        <v>0</v>
      </c>
      <c r="M89" s="30">
        <f t="shared" si="1440"/>
        <v>0</v>
      </c>
      <c r="N89" s="30">
        <f t="shared" si="1440"/>
        <v>0</v>
      </c>
      <c r="O89" s="30">
        <f t="shared" si="1440"/>
        <v>0</v>
      </c>
      <c r="P89" s="30">
        <f t="shared" ref="P89:Q89" si="1441">SUM(P74:T74)/SUM(P74:T79)</f>
        <v>0</v>
      </c>
      <c r="Q89" s="30">
        <f t="shared" si="1441"/>
        <v>0</v>
      </c>
      <c r="R89" s="30"/>
      <c r="S89" s="30"/>
      <c r="T89" s="30"/>
      <c r="U89" s="1"/>
      <c r="V89" s="66">
        <v>5</v>
      </c>
      <c r="W89" s="69">
        <f>SUM('Raw Data'!B123:F123)</f>
        <v>475</v>
      </c>
      <c r="X89" s="29">
        <v>5</v>
      </c>
      <c r="Y89" s="30">
        <f>SUM(B75:F75)/SUM(B74:F79)</f>
        <v>0.14155486756105951</v>
      </c>
      <c r="Z89" s="30">
        <f>SUM(C75:G75)/SUM(C74:G79)</f>
        <v>0.12518059855521155</v>
      </c>
      <c r="AA89" s="30">
        <f t="shared" ref="AA89" si="1442">SUM(D75:H75)/SUM(D74:H79)</f>
        <v>5.8823529411764705E-3</v>
      </c>
      <c r="AB89" s="30">
        <f t="shared" ref="AB89" si="1443">SUM(E75:I75)/SUM(E74:I79)</f>
        <v>0</v>
      </c>
      <c r="AC89" s="30">
        <f t="shared" ref="AC89" si="1444">SUM(F75:J75)/SUM(F74:J79)</f>
        <v>0</v>
      </c>
      <c r="AD89" s="30">
        <f t="shared" ref="AD89" si="1445">SUM(G75:K75)/SUM(G74:K79)</f>
        <v>0</v>
      </c>
      <c r="AE89" s="30">
        <f t="shared" ref="AE89" si="1446">SUM(H75:L75)/SUM(H74:L79)</f>
        <v>0</v>
      </c>
      <c r="AF89" s="30">
        <f t="shared" ref="AF89" si="1447">SUM(I75:M75)/SUM(I74:M79)</f>
        <v>0</v>
      </c>
      <c r="AG89" s="30">
        <f t="shared" ref="AG89" si="1448">SUM(J75:N75)/SUM(J74:N79)</f>
        <v>0</v>
      </c>
      <c r="AH89" s="30">
        <f t="shared" ref="AH89" si="1449">SUM(K75:O75)/SUM(K74:O79)</f>
        <v>0</v>
      </c>
      <c r="AI89" s="30">
        <f t="shared" ref="AI89" si="1450">SUM(L75:P75)/SUM(L74:P79)</f>
        <v>0</v>
      </c>
      <c r="AJ89" s="30">
        <f t="shared" ref="AJ89" si="1451">SUM(M75:Q75)/SUM(M74:Q79)</f>
        <v>0</v>
      </c>
      <c r="AK89" s="30">
        <f t="shared" ref="AK89" si="1452">SUM(N75:R75)/SUM(N74:R79)</f>
        <v>0</v>
      </c>
      <c r="AL89" s="30">
        <f t="shared" ref="AL89" si="1453">SUM(O75:S75)/SUM(O74:S79)</f>
        <v>0</v>
      </c>
      <c r="AM89" s="30">
        <f t="shared" ref="AM89" si="1454">SUM(P75:T75)/SUM(P74:T79)</f>
        <v>0</v>
      </c>
      <c r="AN89" s="30">
        <f t="shared" ref="AN89" si="1455">SUM(Q75:U75)/SUM(Q74:U79)</f>
        <v>0</v>
      </c>
      <c r="AO89" s="30"/>
      <c r="AP89" s="30"/>
      <c r="AQ89" s="30"/>
      <c r="AR89" s="1"/>
      <c r="AS89" s="1"/>
      <c r="AT89" s="29">
        <v>5</v>
      </c>
      <c r="AU89" s="30">
        <f>SUM(B76:F76)/SUM(B74:F79)</f>
        <v>0.25079551193377692</v>
      </c>
      <c r="AV89" s="30">
        <f t="shared" ref="AV89" si="1456">SUM(C76:G76)/SUM(C74:G79)</f>
        <v>0.25079551193377692</v>
      </c>
      <c r="AW89" s="30">
        <f t="shared" ref="AW89" si="1457">SUM(D76:H76)/SUM(D74:H79)</f>
        <v>0.20518147684605753</v>
      </c>
      <c r="AX89" s="30">
        <f t="shared" ref="AX89" si="1458">SUM(E76:I76)/SUM(E74:I79)</f>
        <v>6.9825200267010307E-2</v>
      </c>
      <c r="AY89" s="30">
        <f t="shared" ref="AY89" si="1459">SUM(F76:J76)/SUM(F74:J79)</f>
        <v>1.8806787464466956E-2</v>
      </c>
      <c r="AZ89" s="30">
        <f t="shared" ref="AZ89" si="1460">SUM(G76:K76)/SUM(G74:K79)</f>
        <v>0</v>
      </c>
      <c r="BA89" s="30">
        <f t="shared" ref="BA89" si="1461">SUM(H76:L76)/SUM(H74:L79)</f>
        <v>0</v>
      </c>
      <c r="BB89" s="30">
        <f t="shared" ref="BB89" si="1462">SUM(I76:M76)/SUM(I74:M79)</f>
        <v>0</v>
      </c>
      <c r="BC89" s="30">
        <f t="shared" ref="BC89" si="1463">SUM(J76:N76)/SUM(J74:N79)</f>
        <v>0</v>
      </c>
      <c r="BD89" s="30">
        <f t="shared" ref="BD89" si="1464">SUM(K76:O76)/SUM(K74:O79)</f>
        <v>0</v>
      </c>
      <c r="BE89" s="30">
        <f t="shared" ref="BE89" si="1465">SUM(L76:P76)/SUM(L74:P79)</f>
        <v>0</v>
      </c>
      <c r="BF89" s="30">
        <f t="shared" ref="BF89" si="1466">SUM(M76:Q76)/SUM(M74:Q79)</f>
        <v>0</v>
      </c>
      <c r="BG89" s="30">
        <f t="shared" ref="BG89" si="1467">SUM(N76:R76)/SUM(N74:R79)</f>
        <v>0</v>
      </c>
      <c r="BH89" s="30">
        <f t="shared" ref="BH89" si="1468">SUM(O76:S76)/SUM(O74:S79)</f>
        <v>0</v>
      </c>
      <c r="BI89" s="30">
        <f t="shared" ref="BI89" si="1469">SUM(P76:T76)/SUM(P74:T79)</f>
        <v>0</v>
      </c>
      <c r="BJ89" s="30">
        <f t="shared" ref="BJ89" si="1470">SUM(Q76:U76)/SUM(Q74:U79)</f>
        <v>0</v>
      </c>
      <c r="BK89" s="30"/>
      <c r="BL89" s="30"/>
      <c r="BM89" s="30"/>
      <c r="BN89" s="30"/>
      <c r="BO89" s="1"/>
      <c r="BP89" s="29">
        <v>5</v>
      </c>
      <c r="BQ89" s="30">
        <f>SUM(B77:F77)/SUM(B74:F79)</f>
        <v>0.38187734668335416</v>
      </c>
      <c r="BR89" s="30">
        <f t="shared" ref="BR89" si="1471">SUM(C77:G77)/SUM(C74:G79)</f>
        <v>0.56871945194651208</v>
      </c>
      <c r="BS89" s="30">
        <f t="shared" ref="BS89" si="1472">SUM(D77:H77)/SUM(D74:H79)</f>
        <v>0.68328255874262855</v>
      </c>
      <c r="BT89" s="30">
        <f t="shared" ref="BT89" si="1473">SUM(E77:I77)/SUM(E74:I79)</f>
        <v>0.66107983328853259</v>
      </c>
      <c r="BU89" s="30">
        <f t="shared" ref="BU89" si="1474">SUM(F77:J77)/SUM(F74:J79)</f>
        <v>0.51227612928111432</v>
      </c>
      <c r="BV89" s="30">
        <f t="shared" ref="BV89" si="1475">SUM(G77:K77)/SUM(G74:K79)</f>
        <v>0.33831334523479517</v>
      </c>
      <c r="BW89" s="30">
        <f t="shared" ref="BW89" si="1476">SUM(H77:L77)/SUM(H74:L79)</f>
        <v>0.1516374203202259</v>
      </c>
      <c r="BX89" s="30">
        <f t="shared" ref="BX89" si="1477">SUM(I77:M77)/SUM(I74:M79)</f>
        <v>3.7176207778597474E-2</v>
      </c>
      <c r="BY89" s="30">
        <f t="shared" ref="BY89" si="1478">SUM(J77:N77)/SUM(J74:N79)</f>
        <v>0</v>
      </c>
      <c r="BZ89" s="30">
        <f t="shared" ref="BZ89" si="1479">SUM(K77:O77)/SUM(K74:O79)</f>
        <v>0</v>
      </c>
      <c r="CA89" s="30">
        <f t="shared" ref="CA89" si="1480">SUM(L77:P77)/SUM(L74:P79)</f>
        <v>0</v>
      </c>
      <c r="CB89" s="30">
        <f t="shared" ref="CB89" si="1481">SUM(M77:Q77)/SUM(M74:Q79)</f>
        <v>0</v>
      </c>
      <c r="CC89" s="30">
        <f t="shared" ref="CC89" si="1482">SUM(N77:R77)/SUM(N74:R79)</f>
        <v>0</v>
      </c>
      <c r="CD89" s="30">
        <f t="shared" ref="CD89" si="1483">SUM(O77:S77)/SUM(O74:S79)</f>
        <v>0</v>
      </c>
      <c r="CE89" s="30">
        <f t="shared" ref="CE89" si="1484">SUM(P77:T77)/SUM(P74:T79)</f>
        <v>0</v>
      </c>
      <c r="CF89" s="30">
        <f t="shared" ref="CF89" si="1485">SUM(Q77:U77)/SUM(Q74:U79)</f>
        <v>0</v>
      </c>
      <c r="CG89" s="30"/>
      <c r="CH89" s="30"/>
      <c r="CI89" s="30"/>
      <c r="CJ89" s="30"/>
      <c r="CK89" s="1"/>
      <c r="CL89" s="29">
        <v>5</v>
      </c>
      <c r="CM89" s="30">
        <f>SUM(B78:F78)/SUM(B74:F79)</f>
        <v>7.058823529411765E-3</v>
      </c>
      <c r="CN89" s="30">
        <f t="shared" ref="CN89" si="1486">SUM(C78:G78)/SUM(C74:G79)</f>
        <v>2.0216718266253868E-2</v>
      </c>
      <c r="CO89" s="30">
        <f t="shared" ref="CO89" si="1487">SUM(D78:H78)/SUM(D74:H79)</f>
        <v>0.10565361147013737</v>
      </c>
      <c r="CP89" s="30">
        <f t="shared" ref="CP89" si="1488">SUM(E78:I78)/SUM(E74:I79)</f>
        <v>0.26820555049426431</v>
      </c>
      <c r="CQ89" s="30">
        <f t="shared" ref="CQ89" si="1489">SUM(F78:J78)/SUM(F74:J79)</f>
        <v>0.37715900439287081</v>
      </c>
      <c r="CR89" s="30">
        <f t="shared" ref="CR89" si="1490">SUM(G78:K78)/SUM(G74:K79)</f>
        <v>0.39130420590662196</v>
      </c>
      <c r="CS89" s="30">
        <f t="shared" ref="CS89" si="1491">SUM(H78:L78)/SUM(H74:L79)</f>
        <v>0.38230862177879571</v>
      </c>
      <c r="CT89" s="30">
        <f t="shared" ref="CT89" si="1492">SUM(I78:M78)/SUM(I74:M79)</f>
        <v>0.29783713346065538</v>
      </c>
      <c r="CU89" s="30">
        <f t="shared" ref="CU89" si="1493">SUM(J78:N78)/SUM(J74:N79)</f>
        <v>0.13545994065281899</v>
      </c>
      <c r="CV89" s="30">
        <f t="shared" ref="CV89" si="1494">SUM(K78:O78)/SUM(K74:O79)</f>
        <v>2.6409495548961437E-2</v>
      </c>
      <c r="CW89" s="30">
        <f t="shared" ref="CW89" si="1495">SUM(L78:P78)/SUM(L74:P79)</f>
        <v>5.1928783382789497E-3</v>
      </c>
      <c r="CX89" s="30">
        <f t="shared" ref="CX89" si="1496">SUM(M78:Q78)/SUM(M74:Q79)</f>
        <v>1.0385756676557945E-3</v>
      </c>
      <c r="CY89" s="30">
        <f t="shared" ref="CY89" si="1497">SUM(N78:R78)/SUM(N74:R79)</f>
        <v>1.4836795252226587E-4</v>
      </c>
      <c r="CZ89" s="30">
        <f t="shared" ref="CZ89" si="1498">SUM(O78:S78)/SUM(O74:S79)</f>
        <v>0</v>
      </c>
      <c r="DA89" s="30">
        <f t="shared" ref="DA89" si="1499">SUM(P78:T78)/SUM(P74:T79)</f>
        <v>0</v>
      </c>
      <c r="DB89" s="30">
        <f t="shared" ref="DB89" si="1500">SUM(Q78:U78)/SUM(Q74:U79)</f>
        <v>0</v>
      </c>
      <c r="DC89" s="30"/>
      <c r="DD89" s="30"/>
      <c r="DE89" s="30"/>
      <c r="DF89" s="30"/>
      <c r="DG89" s="1"/>
      <c r="DH89" s="29">
        <v>5</v>
      </c>
      <c r="DI89" s="30">
        <f>SUM(B79:F79)/SUM(B74:F79)</f>
        <v>0</v>
      </c>
      <c r="DJ89" s="30">
        <f t="shared" ref="DJ89" si="1501">SUM(C79:G79)/SUM(C74:G79)</f>
        <v>0</v>
      </c>
      <c r="DK89" s="30">
        <f t="shared" ref="DK89" si="1502">SUM(D79:H79)/SUM(D74:H79)</f>
        <v>0</v>
      </c>
      <c r="DL89" s="30">
        <f t="shared" ref="DL89" si="1503">SUM(E79:I79)/SUM(E74:I79)</f>
        <v>8.8941595019270681E-4</v>
      </c>
      <c r="DM89" s="30">
        <f t="shared" ref="DM89" si="1504">SUM(F79:J79)/SUM(F74:J79)</f>
        <v>9.1758078861547576E-2</v>
      </c>
      <c r="DN89" s="30">
        <f t="shared" ref="DN89" si="1505">SUM(G79:K79)/SUM(G74:K79)</f>
        <v>0.27038244885858287</v>
      </c>
      <c r="DO89" s="30">
        <f t="shared" ref="DO89" si="1506">SUM(H79:L79)/SUM(H74:L79)</f>
        <v>0.46605395790097837</v>
      </c>
      <c r="DP89" s="30">
        <f t="shared" ref="DP89" si="1507">SUM(I79:M79)/SUM(I74:M79)</f>
        <v>0.66498665876074703</v>
      </c>
      <c r="DQ89" s="30">
        <f t="shared" ref="DQ89" si="1508">SUM(J79:N79)/SUM(J74:N79)</f>
        <v>0.86454005934718103</v>
      </c>
      <c r="DR89" s="30">
        <f t="shared" ref="DR89" si="1509">SUM(K79:O79)/SUM(K74:O79)</f>
        <v>0.97359050445103856</v>
      </c>
      <c r="DS89" s="30">
        <f t="shared" ref="DS89" si="1510">SUM(L79:P79)/SUM(L74:P79)</f>
        <v>0.99480712166172103</v>
      </c>
      <c r="DT89" s="30">
        <f t="shared" ref="DT89" si="1511">SUM(M79:Q79)/SUM(M74:Q79)</f>
        <v>0.99896142433234414</v>
      </c>
      <c r="DU89" s="30">
        <f t="shared" ref="DU89" si="1512">SUM(N79:R79)/SUM(N74:R79)</f>
        <v>0.99985163204747773</v>
      </c>
      <c r="DV89" s="30">
        <f t="shared" ref="DV89" si="1513">SUM(O79:S79)/SUM(O74:S79)</f>
        <v>1</v>
      </c>
      <c r="DW89" s="30">
        <f t="shared" ref="DW89" si="1514">SUM(P79:T79)/SUM(P74:T79)</f>
        <v>1</v>
      </c>
      <c r="DX89" s="30">
        <f t="shared" ref="DX89" si="1515">SUM(Q79:U79)/SUM(Q74:U79)</f>
        <v>1</v>
      </c>
      <c r="DY89" s="30"/>
      <c r="DZ89" s="30"/>
      <c r="EA89" s="30"/>
      <c r="EB89" s="30"/>
    </row>
    <row r="90" spans="1:132" x14ac:dyDescent="0.3">
      <c r="A90" s="29">
        <v>6</v>
      </c>
      <c r="B90" s="30">
        <f>SUM($B74:G74)/SUM($B74:G79)</f>
        <v>0.18226120857699804</v>
      </c>
      <c r="C90" s="30">
        <f t="shared" ref="C90:O90" si="1516">SUM(C74:H74)/SUM(C74:H79)</f>
        <v>2.9239766081871343E-2</v>
      </c>
      <c r="D90" s="30">
        <f t="shared" si="1516"/>
        <v>0</v>
      </c>
      <c r="E90" s="30">
        <f t="shared" si="1516"/>
        <v>0</v>
      </c>
      <c r="F90" s="30">
        <f t="shared" si="1516"/>
        <v>0</v>
      </c>
      <c r="G90" s="30">
        <f t="shared" si="1516"/>
        <v>0</v>
      </c>
      <c r="H90" s="30">
        <f t="shared" si="1516"/>
        <v>0</v>
      </c>
      <c r="I90" s="30">
        <f t="shared" si="1516"/>
        <v>0</v>
      </c>
      <c r="J90" s="30">
        <f t="shared" si="1516"/>
        <v>0</v>
      </c>
      <c r="K90" s="30">
        <f t="shared" si="1516"/>
        <v>0</v>
      </c>
      <c r="L90" s="30">
        <f t="shared" si="1516"/>
        <v>0</v>
      </c>
      <c r="M90" s="30">
        <f t="shared" si="1516"/>
        <v>0</v>
      </c>
      <c r="N90" s="30">
        <f t="shared" si="1516"/>
        <v>0</v>
      </c>
      <c r="O90" s="30">
        <f t="shared" si="1516"/>
        <v>0</v>
      </c>
      <c r="P90" s="30">
        <f t="shared" ref="P90" si="1517">SUM(P74:U74)/SUM(P74:U79)</f>
        <v>0</v>
      </c>
      <c r="Q90" s="30"/>
      <c r="R90" s="30"/>
      <c r="S90" s="30"/>
      <c r="T90" s="30"/>
      <c r="U90" s="1"/>
      <c r="V90" s="66">
        <v>6</v>
      </c>
      <c r="W90" s="69">
        <f>SUM('Raw Data'!B123:G123)</f>
        <v>627</v>
      </c>
      <c r="X90" s="29">
        <v>6</v>
      </c>
      <c r="Y90" s="30">
        <f>SUM(B75:G75)/SUM(B74:G79)</f>
        <v>0.11796238963421625</v>
      </c>
      <c r="Z90" s="30">
        <f>SUM(C75:H75)/SUM(C74:H79)</f>
        <v>0.10431716546267629</v>
      </c>
      <c r="AA90" s="30">
        <f t="shared" ref="AA90" si="1518">SUM(D75:I75)/SUM(D74:I79)</f>
        <v>4.8983270105670143E-3</v>
      </c>
      <c r="AB90" s="30">
        <f t="shared" ref="AB90" si="1519">SUM(E75:J75)/SUM(E74:J79)</f>
        <v>0</v>
      </c>
      <c r="AC90" s="30">
        <f t="shared" ref="AC90" si="1520">SUM(F75:K75)/SUM(F74:K79)</f>
        <v>0</v>
      </c>
      <c r="AD90" s="30">
        <f t="shared" ref="AD90" si="1521">SUM(G75:L75)/SUM(G74:L79)</f>
        <v>0</v>
      </c>
      <c r="AE90" s="30">
        <f t="shared" ref="AE90" si="1522">SUM(H75:M75)/SUM(H74:M79)</f>
        <v>0</v>
      </c>
      <c r="AF90" s="30">
        <f t="shared" ref="AF90" si="1523">SUM(I75:N75)/SUM(I74:N79)</f>
        <v>0</v>
      </c>
      <c r="AG90" s="30">
        <f t="shared" ref="AG90" si="1524">SUM(J75:O75)/SUM(J74:O79)</f>
        <v>0</v>
      </c>
      <c r="AH90" s="30">
        <f t="shared" ref="AH90" si="1525">SUM(K75:P75)/SUM(K74:P79)</f>
        <v>0</v>
      </c>
      <c r="AI90" s="30">
        <f t="shared" ref="AI90" si="1526">SUM(L75:Q75)/SUM(L74:Q79)</f>
        <v>0</v>
      </c>
      <c r="AJ90" s="30">
        <f t="shared" ref="AJ90" si="1527">SUM(M75:R75)/SUM(M74:R79)</f>
        <v>0</v>
      </c>
      <c r="AK90" s="30">
        <f t="shared" ref="AK90" si="1528">SUM(N75:S75)/SUM(N74:S79)</f>
        <v>0</v>
      </c>
      <c r="AL90" s="30">
        <f t="shared" ref="AL90" si="1529">SUM(O75:T75)/SUM(O74:T79)</f>
        <v>0</v>
      </c>
      <c r="AM90" s="30">
        <f t="shared" ref="AM90" si="1530">SUM(P75:U75)/SUM(P74:U79)</f>
        <v>0</v>
      </c>
      <c r="AN90" s="30"/>
      <c r="AO90" s="30"/>
      <c r="AP90" s="30"/>
      <c r="AQ90" s="30"/>
      <c r="AR90" s="1"/>
      <c r="AS90" s="1"/>
      <c r="AT90" s="29">
        <v>6</v>
      </c>
      <c r="AU90" s="30">
        <f>SUM(B76:G76)/SUM(B74:G79)</f>
        <v>0.20899625994481408</v>
      </c>
      <c r="AV90" s="30">
        <f t="shared" ref="AV90" si="1531">SUM(C76:H76)/SUM(C74:H79)</f>
        <v>0.20899625994481408</v>
      </c>
      <c r="AW90" s="30">
        <f t="shared" ref="AW90" si="1532">SUM(D76:I76)/SUM(D74:I79)</f>
        <v>0.17085781491752258</v>
      </c>
      <c r="AX90" s="30">
        <f t="shared" ref="AX90" si="1533">SUM(E76:J76)/SUM(E74:J79)</f>
        <v>5.8196293674481279E-2</v>
      </c>
      <c r="AY90" s="30">
        <f t="shared" ref="AY90" si="1534">SUM(F76:K76)/SUM(F74:K79)</f>
        <v>1.5674646433814447E-2</v>
      </c>
      <c r="AZ90" s="30">
        <f t="shared" ref="AZ90" si="1535">SUM(G76:L76)/SUM(G74:L79)</f>
        <v>0</v>
      </c>
      <c r="BA90" s="30">
        <f t="shared" ref="BA90" si="1536">SUM(H76:M76)/SUM(H74:M79)</f>
        <v>0</v>
      </c>
      <c r="BB90" s="30">
        <f t="shared" ref="BB90" si="1537">SUM(I76:N76)/SUM(I74:N79)</f>
        <v>0</v>
      </c>
      <c r="BC90" s="30">
        <f t="shared" ref="BC90" si="1538">SUM(J76:O76)/SUM(J74:O79)</f>
        <v>0</v>
      </c>
      <c r="BD90" s="30">
        <f t="shared" ref="BD90" si="1539">SUM(K76:P76)/SUM(K74:P79)</f>
        <v>0</v>
      </c>
      <c r="BE90" s="30">
        <f t="shared" ref="BE90" si="1540">SUM(L76:Q76)/SUM(L74:Q79)</f>
        <v>0</v>
      </c>
      <c r="BF90" s="30">
        <f t="shared" ref="BF90" si="1541">SUM(M76:R76)/SUM(M74:R79)</f>
        <v>0</v>
      </c>
      <c r="BG90" s="30">
        <f t="shared" ref="BG90" si="1542">SUM(N76:S76)/SUM(N74:S79)</f>
        <v>0</v>
      </c>
      <c r="BH90" s="30">
        <f t="shared" ref="BH90" si="1543">SUM(O76:T76)/SUM(O74:T79)</f>
        <v>0</v>
      </c>
      <c r="BI90" s="30">
        <f t="shared" ref="BI90" si="1544">SUM(P76:U76)/SUM(P74:U79)</f>
        <v>0</v>
      </c>
      <c r="BJ90" s="30"/>
      <c r="BK90" s="30"/>
      <c r="BL90" s="30"/>
      <c r="BM90" s="30"/>
      <c r="BN90" s="30"/>
      <c r="BO90" s="1"/>
      <c r="BP90" s="29">
        <v>6</v>
      </c>
      <c r="BQ90" s="30">
        <f>SUM(B77:G77)/SUM(B74:G79)</f>
        <v>0.47393287662209338</v>
      </c>
      <c r="BR90" s="30">
        <f t="shared" ref="BR90" si="1545">SUM(C77:H77)/SUM(C74:H79)</f>
        <v>0.56940213228552372</v>
      </c>
      <c r="BS90" s="30">
        <f t="shared" ref="BS90" si="1546">SUM(D77:I77)/SUM(D74:I79)</f>
        <v>0.59996480647389849</v>
      </c>
      <c r="BT90" s="30">
        <f t="shared" ref="BT90" si="1547">SUM(E77:J77)/SUM(E74:J79)</f>
        <v>0.55098153636822833</v>
      </c>
      <c r="BU90" s="30">
        <f t="shared" ref="BU90" si="1548">SUM(F77:K77)/SUM(F74:K79)</f>
        <v>0.42696006524961677</v>
      </c>
      <c r="BV90" s="30">
        <f t="shared" ref="BV90" si="1549">SUM(G77:L77)/SUM(G74:L79)</f>
        <v>0.28196958573683317</v>
      </c>
      <c r="BW90" s="30">
        <f t="shared" ref="BW90" si="1550">SUM(H77:M77)/SUM(H74:M79)</f>
        <v>0.12638325148013885</v>
      </c>
      <c r="BX90" s="30">
        <f t="shared" ref="BX90" si="1551">SUM(I77:N77)/SUM(I74:N79)</f>
        <v>3.0984766206377388E-2</v>
      </c>
      <c r="BY90" s="30">
        <f t="shared" ref="BY90" si="1552">SUM(J77:O77)/SUM(J74:O79)</f>
        <v>0</v>
      </c>
      <c r="BZ90" s="30">
        <f t="shared" ref="BZ90" si="1553">SUM(K77:P77)/SUM(K74:P79)</f>
        <v>0</v>
      </c>
      <c r="CA90" s="30">
        <f t="shared" ref="CA90" si="1554">SUM(L77:Q77)/SUM(L74:Q79)</f>
        <v>0</v>
      </c>
      <c r="CB90" s="30">
        <f t="shared" ref="CB90" si="1555">SUM(M77:R77)/SUM(M74:R79)</f>
        <v>0</v>
      </c>
      <c r="CC90" s="30">
        <f t="shared" ref="CC90" si="1556">SUM(N77:S77)/SUM(N74:S79)</f>
        <v>0</v>
      </c>
      <c r="CD90" s="30">
        <f t="shared" ref="CD90" si="1557">SUM(O77:T77)/SUM(O74:T79)</f>
        <v>0</v>
      </c>
      <c r="CE90" s="30">
        <f t="shared" ref="CE90" si="1558">SUM(P77:U77)/SUM(P74:U79)</f>
        <v>0</v>
      </c>
      <c r="CF90" s="30"/>
      <c r="CG90" s="30"/>
      <c r="CH90" s="30"/>
      <c r="CI90" s="30"/>
      <c r="CJ90" s="30"/>
      <c r="CK90" s="1"/>
      <c r="CL90" s="29">
        <v>6</v>
      </c>
      <c r="CM90" s="30">
        <f>SUM(B78:G78)/SUM(B74:G79)</f>
        <v>1.6847265221878224E-2</v>
      </c>
      <c r="CN90" s="30">
        <f t="shared" ref="CN90" si="1559">SUM(C78:H78)/SUM(C74:H79)</f>
        <v>8.8044676225114471E-2</v>
      </c>
      <c r="CO90" s="30">
        <f t="shared" ref="CO90" si="1560">SUM(D78:I78)/SUM(D74:I79)</f>
        <v>0.22353776175368262</v>
      </c>
      <c r="CP90" s="30">
        <f t="shared" ref="CP90" si="1561">SUM(E78:J78)/SUM(E74:J79)</f>
        <v>0.3143457676840013</v>
      </c>
      <c r="CQ90" s="30">
        <f t="shared" ref="CQ90" si="1562">SUM(F78:K78)/SUM(F74:K79)</f>
        <v>0.33201317564051236</v>
      </c>
      <c r="CR90" s="30">
        <f t="shared" ref="CR90" si="1563">SUM(G78:L78)/SUM(G74:L79)</f>
        <v>0.32959453583470122</v>
      </c>
      <c r="CS90" s="30">
        <f t="shared" ref="CS90" si="1564">SUM(H78:M78)/SUM(H74:M79)</f>
        <v>0.31937904157644625</v>
      </c>
      <c r="CT90" s="30">
        <f t="shared" ref="CT90" si="1565">SUM(I78:N78)/SUM(I74:N79)</f>
        <v>0.2483579567983174</v>
      </c>
      <c r="CU90" s="30">
        <f t="shared" ref="CU90" si="1566">SUM(J78:O78)/SUM(J74:O79)</f>
        <v>0.11288328387734915</v>
      </c>
      <c r="CV90" s="30">
        <f t="shared" ref="CV90" si="1567">SUM(K78:P78)/SUM(K74:P79)</f>
        <v>2.2007912957467863E-2</v>
      </c>
      <c r="CW90" s="30">
        <f t="shared" ref="CW90" si="1568">SUM(L78:Q78)/SUM(L74:Q79)</f>
        <v>4.3273986152324584E-3</v>
      </c>
      <c r="CX90" s="30">
        <f t="shared" ref="CX90" si="1569">SUM(M78:R78)/SUM(M74:R79)</f>
        <v>8.6547972304649534E-4</v>
      </c>
      <c r="CY90" s="30">
        <f t="shared" ref="CY90" si="1570">SUM(N78:S78)/SUM(N74:S79)</f>
        <v>1.2363996043522155E-4</v>
      </c>
      <c r="CZ90" s="30">
        <f t="shared" ref="CZ90" si="1571">SUM(O78:T78)/SUM(O74:T79)</f>
        <v>0</v>
      </c>
      <c r="DA90" s="30">
        <f t="shared" ref="DA90" si="1572">SUM(P78:U78)/SUM(P74:U79)</f>
        <v>0</v>
      </c>
      <c r="DB90" s="30"/>
      <c r="DC90" s="30"/>
      <c r="DD90" s="30"/>
      <c r="DE90" s="30"/>
      <c r="DF90" s="30"/>
      <c r="DG90" s="1"/>
      <c r="DH90" s="29">
        <v>6</v>
      </c>
      <c r="DI90" s="30">
        <f>SUM(B79:G79)/SUM(B74:G79)</f>
        <v>0</v>
      </c>
      <c r="DJ90" s="30">
        <f t="shared" ref="DJ90" si="1573">SUM(C79:H79)/SUM(C74:H79)</f>
        <v>0</v>
      </c>
      <c r="DK90" s="30">
        <f t="shared" ref="DK90" si="1574">SUM(D79:I79)/SUM(D74:I79)</f>
        <v>7.4128984432913277E-4</v>
      </c>
      <c r="DL90" s="30">
        <f t="shared" ref="DL90" si="1575">SUM(E79:J79)/SUM(E74:J79)</f>
        <v>7.6476402273288863E-2</v>
      </c>
      <c r="DM90" s="30">
        <f t="shared" ref="DM90" si="1576">SUM(F79:K79)/SUM(F74:K79)</f>
        <v>0.22535211267605637</v>
      </c>
      <c r="DN90" s="30">
        <f t="shared" ref="DN90" si="1577">SUM(G79:L79)/SUM(G74:L79)</f>
        <v>0.38843587842846544</v>
      </c>
      <c r="DO90" s="30">
        <f t="shared" ref="DO90" si="1578">SUM(H79:M79)/SUM(H74:M79)</f>
        <v>0.5542377069434149</v>
      </c>
      <c r="DP90" s="30">
        <f t="shared" ref="DP90" si="1579">SUM(I79:N79)/SUM(I74:N79)</f>
        <v>0.72065727699530513</v>
      </c>
      <c r="DQ90" s="30">
        <f t="shared" ref="DQ90" si="1580">SUM(J79:O79)/SUM(J74:O79)</f>
        <v>0.88711671612265086</v>
      </c>
      <c r="DR90" s="30">
        <f t="shared" ref="DR90" si="1581">SUM(K79:P79)/SUM(K74:P79)</f>
        <v>0.97799208704253215</v>
      </c>
      <c r="DS90" s="30">
        <f t="shared" ref="DS90" si="1582">SUM(L79:Q79)/SUM(L74:Q79)</f>
        <v>0.99567260138476754</v>
      </c>
      <c r="DT90" s="30">
        <f t="shared" ref="DT90" si="1583">SUM(M79:R79)/SUM(M74:R79)</f>
        <v>0.99913452027695338</v>
      </c>
      <c r="DU90" s="30">
        <f t="shared" ref="DU90" si="1584">SUM(N79:S79)/SUM(N74:S79)</f>
        <v>0.99987636003956482</v>
      </c>
      <c r="DV90" s="30">
        <f t="shared" ref="DV90" si="1585">SUM(O79:T79)/SUM(O74:T79)</f>
        <v>1</v>
      </c>
      <c r="DW90" s="30">
        <f t="shared" ref="DW90" si="1586">SUM(P79:U79)/SUM(P74:U79)</f>
        <v>1</v>
      </c>
      <c r="DX90" s="30"/>
      <c r="DY90" s="30"/>
      <c r="DZ90" s="30"/>
      <c r="EA90" s="30"/>
      <c r="EB90" s="30"/>
    </row>
    <row r="91" spans="1:132" x14ac:dyDescent="0.3">
      <c r="A91" s="29">
        <v>7</v>
      </c>
      <c r="B91" s="30">
        <f>SUM($B74:H74)/SUM($B74:H79)</f>
        <v>0.15622389306599832</v>
      </c>
      <c r="C91" s="30">
        <f t="shared" ref="C91:O91" si="1587">SUM(C74:I74)/SUM(C74:I79)</f>
        <v>2.5046730361170878E-2</v>
      </c>
      <c r="D91" s="30">
        <f t="shared" si="1587"/>
        <v>0</v>
      </c>
      <c r="E91" s="30">
        <f t="shared" si="1587"/>
        <v>0</v>
      </c>
      <c r="F91" s="30">
        <f t="shared" si="1587"/>
        <v>0</v>
      </c>
      <c r="G91" s="30">
        <f t="shared" si="1587"/>
        <v>0</v>
      </c>
      <c r="H91" s="30">
        <f t="shared" si="1587"/>
        <v>0</v>
      </c>
      <c r="I91" s="30">
        <f t="shared" si="1587"/>
        <v>0</v>
      </c>
      <c r="J91" s="30">
        <f t="shared" si="1587"/>
        <v>0</v>
      </c>
      <c r="K91" s="30">
        <f t="shared" si="1587"/>
        <v>0</v>
      </c>
      <c r="L91" s="30">
        <f t="shared" si="1587"/>
        <v>0</v>
      </c>
      <c r="M91" s="30">
        <f t="shared" si="1587"/>
        <v>0</v>
      </c>
      <c r="N91" s="30">
        <f t="shared" si="1587"/>
        <v>0</v>
      </c>
      <c r="O91" s="30">
        <f t="shared" si="1587"/>
        <v>0</v>
      </c>
      <c r="P91" s="1"/>
      <c r="Q91" s="1"/>
      <c r="R91" s="1"/>
      <c r="S91" s="1"/>
      <c r="T91" s="1"/>
      <c r="U91" s="1"/>
      <c r="V91" s="66">
        <v>7</v>
      </c>
      <c r="W91" s="69">
        <f>SUM('Raw Data'!B123:H123)</f>
        <v>730</v>
      </c>
      <c r="X91" s="29">
        <v>7</v>
      </c>
      <c r="Y91" s="30">
        <f>SUM(B75:H75)/SUM(B74:H79)</f>
        <v>0.10111061968647107</v>
      </c>
      <c r="Z91" s="30">
        <f>SUM(C75:I75)/SUM(C74:I79)</f>
        <v>8.935789390617728E-2</v>
      </c>
      <c r="AA91" s="30">
        <f t="shared" ref="AA91" si="1588">SUM(D75:J75)/SUM(D74:J79)</f>
        <v>4.1990106781962938E-3</v>
      </c>
      <c r="AB91" s="30">
        <f t="shared" ref="AB91" si="1589">SUM(E75:K75)/SUM(E74:K79)</f>
        <v>0</v>
      </c>
      <c r="AC91" s="30">
        <f t="shared" ref="AC91" si="1590">SUM(F75:L75)/SUM(F74:L79)</f>
        <v>0</v>
      </c>
      <c r="AD91" s="30">
        <f t="shared" ref="AD91" si="1591">SUM(G75:M75)/SUM(G74:M79)</f>
        <v>0</v>
      </c>
      <c r="AE91" s="30">
        <f t="shared" ref="AE91" si="1592">SUM(H75:N75)/SUM(H74:N79)</f>
        <v>0</v>
      </c>
      <c r="AF91" s="30">
        <f t="shared" ref="AF91" si="1593">SUM(I75:O75)/SUM(I74:O79)</f>
        <v>0</v>
      </c>
      <c r="AG91" s="30">
        <f t="shared" ref="AG91" si="1594">SUM(J75:P75)/SUM(J74:P79)</f>
        <v>0</v>
      </c>
      <c r="AH91" s="30">
        <f t="shared" ref="AH91" si="1595">SUM(K75:Q75)/SUM(K74:Q79)</f>
        <v>0</v>
      </c>
      <c r="AI91" s="30">
        <f t="shared" ref="AI91" si="1596">SUM(L75:R75)/SUM(L74:R79)</f>
        <v>0</v>
      </c>
      <c r="AJ91" s="30">
        <f t="shared" ref="AJ91" si="1597">SUM(M75:S75)/SUM(M74:S79)</f>
        <v>0</v>
      </c>
      <c r="AK91" s="30">
        <f t="shared" ref="AK91" si="1598">SUM(N75:T75)/SUM(N74:T79)</f>
        <v>0</v>
      </c>
      <c r="AL91" s="30">
        <f t="shared" ref="AL91" si="1599">SUM(O75:U75)/SUM(O74:U79)</f>
        <v>0</v>
      </c>
      <c r="AM91" s="30"/>
      <c r="AN91" s="30"/>
      <c r="AO91" s="30"/>
      <c r="AP91" s="1"/>
      <c r="AQ91" s="1"/>
      <c r="AR91" s="1"/>
      <c r="AS91" s="1"/>
      <c r="AT91" s="29">
        <v>7</v>
      </c>
      <c r="AU91" s="30">
        <f>SUM(B76:H76)/SUM(B74:H79)</f>
        <v>0.17913965138126922</v>
      </c>
      <c r="AV91" s="30">
        <f t="shared" ref="AV91" si="1600">SUM(C76:I76)/SUM(C74:I79)</f>
        <v>0.17902581555111802</v>
      </c>
      <c r="AW91" s="30">
        <f t="shared" ref="AW91" si="1601">SUM(D76:J76)/SUM(D74:J79)</f>
        <v>0.14646506608159582</v>
      </c>
      <c r="AX91" s="30">
        <f t="shared" ref="AX91" si="1602">SUM(E76:K76)/SUM(E74:K79)</f>
        <v>4.9887820483081081E-2</v>
      </c>
      <c r="AY91" s="30">
        <f t="shared" ref="AY91" si="1603">SUM(F76:L76)/SUM(F74:L79)</f>
        <v>1.3436834170228141E-2</v>
      </c>
      <c r="AZ91" s="30">
        <f t="shared" ref="AZ91" si="1604">SUM(G76:M76)/SUM(G74:M79)</f>
        <v>0</v>
      </c>
      <c r="BA91" s="30">
        <f t="shared" ref="BA91" si="1605">SUM(H76:N76)/SUM(H74:N79)</f>
        <v>0</v>
      </c>
      <c r="BB91" s="30">
        <f t="shared" ref="BB91" si="1606">SUM(I76:O76)/SUM(I74:O79)</f>
        <v>0</v>
      </c>
      <c r="BC91" s="30">
        <f t="shared" ref="BC91" si="1607">SUM(J76:P76)/SUM(J74:P79)</f>
        <v>0</v>
      </c>
      <c r="BD91" s="30">
        <f t="shared" ref="BD91" si="1608">SUM(K76:Q76)/SUM(K74:Q79)</f>
        <v>0</v>
      </c>
      <c r="BE91" s="30">
        <f t="shared" ref="BE91" si="1609">SUM(L76:R76)/SUM(L74:R79)</f>
        <v>0</v>
      </c>
      <c r="BF91" s="30">
        <f t="shared" ref="BF91" si="1610">SUM(M76:S76)/SUM(M74:S79)</f>
        <v>0</v>
      </c>
      <c r="BG91" s="30">
        <f t="shared" ref="BG91" si="1611">SUM(N76:T76)/SUM(N74:T79)</f>
        <v>0</v>
      </c>
      <c r="BH91" s="30">
        <f t="shared" ref="BH91" si="1612">SUM(O76:U76)/SUM(O74:U79)</f>
        <v>0</v>
      </c>
      <c r="BI91" s="30"/>
      <c r="BJ91" s="30"/>
      <c r="BK91" s="30"/>
      <c r="BL91" s="30"/>
      <c r="BM91" s="30"/>
      <c r="BN91" s="30"/>
      <c r="BO91" s="1"/>
      <c r="BP91" s="29">
        <v>7</v>
      </c>
      <c r="BQ91" s="30">
        <f>SUM(B77:H77)/SUM(B74:H79)</f>
        <v>0.48805897053044894</v>
      </c>
      <c r="BR91" s="30">
        <f t="shared" ref="BR91" si="1613">SUM(C77:I77)/SUM(C74:I79)</f>
        <v>0.51431001309041879</v>
      </c>
      <c r="BS91" s="30">
        <f t="shared" ref="BS91" si="1614">SUM(D77:J77)/SUM(D74:J79)</f>
        <v>0.51431001309041879</v>
      </c>
      <c r="BT91" s="30">
        <f t="shared" ref="BT91" si="1615">SUM(E77:K77)/SUM(E74:K79)</f>
        <v>0.47231990630845594</v>
      </c>
      <c r="BU91" s="30">
        <f t="shared" ref="BU91" si="1616">SUM(F77:L77)/SUM(F74:L79)</f>
        <v>0.36600452956263479</v>
      </c>
      <c r="BV91" s="30">
        <f t="shared" ref="BV91" si="1617">SUM(G77:M77)/SUM(G74:M79)</f>
        <v>0.24171381348802459</v>
      </c>
      <c r="BW91" s="30">
        <f t="shared" ref="BW91" si="1618">SUM(H77:N77)/SUM(H74:N79)</f>
        <v>0.10833997431478964</v>
      </c>
      <c r="BX91" s="30">
        <f t="shared" ref="BX91" si="1619">SUM(I77:O77)/SUM(I74:O79)</f>
        <v>2.6561183824869581E-2</v>
      </c>
      <c r="BY91" s="30">
        <f t="shared" ref="BY91" si="1620">SUM(J77:P77)/SUM(J74:P79)</f>
        <v>0</v>
      </c>
      <c r="BZ91" s="30">
        <f t="shared" ref="BZ91" si="1621">SUM(K77:Q77)/SUM(K74:Q79)</f>
        <v>0</v>
      </c>
      <c r="CA91" s="30">
        <f t="shared" ref="CA91" si="1622">SUM(L77:R77)/SUM(L74:R79)</f>
        <v>0</v>
      </c>
      <c r="CB91" s="30">
        <f t="shared" ref="CB91" si="1623">SUM(M77:S77)/SUM(M74:S79)</f>
        <v>0</v>
      </c>
      <c r="CC91" s="30">
        <f t="shared" ref="CC91" si="1624">SUM(N77:T77)/SUM(N74:T79)</f>
        <v>0</v>
      </c>
      <c r="CD91" s="30">
        <f t="shared" ref="CD91" si="1625">SUM(O77:U77)/SUM(O74:U79)</f>
        <v>0</v>
      </c>
      <c r="CE91" s="30"/>
      <c r="CF91" s="30"/>
      <c r="CG91" s="30"/>
      <c r="CH91" s="30"/>
      <c r="CI91" s="30"/>
      <c r="CJ91" s="30"/>
      <c r="CK91" s="1"/>
      <c r="CL91" s="29">
        <v>7</v>
      </c>
      <c r="CM91" s="30">
        <f>SUM(B78:H78)/SUM(B74:H79)</f>
        <v>7.54668653358124E-2</v>
      </c>
      <c r="CN91" s="30">
        <f t="shared" ref="CN91" si="1626">SUM(C78:I78)/SUM(C74:I79)</f>
        <v>0.19162408850183299</v>
      </c>
      <c r="CO91" s="30">
        <f t="shared" ref="CO91" si="1627">SUM(D78:J78)/SUM(D74:J79)</f>
        <v>0.2694677656888696</v>
      </c>
      <c r="CP91" s="30">
        <f t="shared" ref="CP91" si="1628">SUM(E78:K78)/SUM(E74:K79)</f>
        <v>0.28461286206675562</v>
      </c>
      <c r="CQ91" s="30">
        <f t="shared" ref="CQ91" si="1629">SUM(F78:L78)/SUM(F74:L79)</f>
        <v>0.28757833548340467</v>
      </c>
      <c r="CR91" s="30">
        <f t="shared" ref="CR91" si="1630">SUM(G78:M78)/SUM(G74:M79)</f>
        <v>0.28317498125885104</v>
      </c>
      <c r="CS91" s="30">
        <f t="shared" ref="CS91" si="1631">SUM(H78:N78)/SUM(H74:N79)</f>
        <v>0.27388836713829229</v>
      </c>
      <c r="CT91" s="30">
        <f t="shared" ref="CT91" si="1632">SUM(I78:O78)/SUM(I74:O79)</f>
        <v>0.21290079456953837</v>
      </c>
      <c r="CU91" s="30">
        <f t="shared" ref="CU91" si="1633">SUM(J78:P78)/SUM(J74:P79)</f>
        <v>9.6757100466299276E-2</v>
      </c>
      <c r="CV91" s="30">
        <f t="shared" ref="CV91" si="1634">SUM(K78:Q78)/SUM(K74:Q79)</f>
        <v>1.8863925392115313E-2</v>
      </c>
      <c r="CW91" s="30">
        <f t="shared" ref="CW91" si="1635">SUM(L78:R78)/SUM(L74:R79)</f>
        <v>3.709198813056393E-3</v>
      </c>
      <c r="CX91" s="30">
        <f t="shared" ref="CX91" si="1636">SUM(M78:S78)/SUM(M74:S79)</f>
        <v>7.4183976261128174E-4</v>
      </c>
      <c r="CY91" s="30">
        <f t="shared" ref="CY91" si="1637">SUM(N78:T78)/SUM(N74:T79)</f>
        <v>1.0597710894447562E-4</v>
      </c>
      <c r="CZ91" s="30">
        <f t="shared" ref="CZ91" si="1638">SUM(O78:U78)/SUM(O74:U79)</f>
        <v>0</v>
      </c>
      <c r="DA91" s="30"/>
      <c r="DB91" s="30"/>
      <c r="DC91" s="30"/>
      <c r="DD91" s="30"/>
      <c r="DE91" s="30"/>
      <c r="DF91" s="30"/>
      <c r="DG91" s="1"/>
      <c r="DH91" s="29">
        <v>7</v>
      </c>
      <c r="DI91" s="30">
        <f>SUM(B79:H79)/SUM(B74:H79)</f>
        <v>0</v>
      </c>
      <c r="DJ91" s="30">
        <f t="shared" ref="DJ91" si="1639">SUM(C79:I79)/SUM(C74:I79)</f>
        <v>6.3545858928193183E-4</v>
      </c>
      <c r="DK91" s="30">
        <f t="shared" ref="DK91" si="1640">SUM(D79:J79)/SUM(D74:J79)</f>
        <v>6.5558144460919301E-2</v>
      </c>
      <c r="DL91" s="30">
        <f t="shared" ref="DL91" si="1641">SUM(E79:K79)/SUM(E74:K79)</f>
        <v>0.19317941114170728</v>
      </c>
      <c r="DM91" s="30">
        <f t="shared" ref="DM91" si="1642">SUM(F79:L79)/SUM(F74:L79)</f>
        <v>0.3329803007837322</v>
      </c>
      <c r="DN91" s="30">
        <f t="shared" ref="DN91" si="1643">SUM(G79:M79)/SUM(G74:M79)</f>
        <v>0.47511120525312434</v>
      </c>
      <c r="DO91" s="30">
        <f t="shared" ref="DO91" si="1644">SUM(H79:N79)/SUM(H74:N79)</f>
        <v>0.61777165854691807</v>
      </c>
      <c r="DP91" s="30">
        <f t="shared" ref="DP91" si="1645">SUM(I79:O79)/SUM(I74:O79)</f>
        <v>0.76053802160559203</v>
      </c>
      <c r="DQ91" s="30">
        <f t="shared" ref="DQ91" si="1646">SUM(J79:P79)/SUM(J74:P79)</f>
        <v>0.90324289953370074</v>
      </c>
      <c r="DR91" s="30">
        <f t="shared" ref="DR91" si="1647">SUM(K79:Q79)/SUM(K74:Q79)</f>
        <v>0.98113607460788466</v>
      </c>
      <c r="DS91" s="30">
        <f t="shared" ref="DS91" si="1648">SUM(L79:R79)/SUM(L74:R79)</f>
        <v>0.99629080118694358</v>
      </c>
      <c r="DT91" s="30">
        <f t="shared" ref="DT91" si="1649">SUM(M79:S79)/SUM(M74:S79)</f>
        <v>0.99925816023738867</v>
      </c>
      <c r="DU91" s="30">
        <f t="shared" ref="DU91" si="1650">SUM(N79:T79)/SUM(N74:T79)</f>
        <v>0.99989402289105556</v>
      </c>
      <c r="DV91" s="30">
        <f t="shared" ref="DV91" si="1651">SUM(O79:U79)/SUM(O74:U79)</f>
        <v>1</v>
      </c>
      <c r="DW91" s="30"/>
      <c r="DX91" s="30"/>
      <c r="DY91" s="30"/>
      <c r="DZ91" s="30"/>
      <c r="EA91" s="30"/>
      <c r="EB91" s="30"/>
    </row>
    <row r="92" spans="1:132" x14ac:dyDescent="0.3">
      <c r="A92" s="29">
        <v>8</v>
      </c>
      <c r="B92" s="30">
        <f>SUM($B74:I74)/SUM($B74:I79)</f>
        <v>0.13661989388051529</v>
      </c>
      <c r="C92" s="30">
        <f t="shared" ref="C92:N92" si="1652">SUM(C74:J74)/SUM(C74:J79)</f>
        <v>2.1917630034307266E-2</v>
      </c>
      <c r="D92" s="30">
        <f t="shared" si="1652"/>
        <v>0</v>
      </c>
      <c r="E92" s="30">
        <f t="shared" si="1652"/>
        <v>0</v>
      </c>
      <c r="F92" s="30">
        <f t="shared" si="1652"/>
        <v>0</v>
      </c>
      <c r="G92" s="30">
        <f t="shared" si="1652"/>
        <v>0</v>
      </c>
      <c r="H92" s="30">
        <f t="shared" si="1652"/>
        <v>0</v>
      </c>
      <c r="I92" s="30">
        <f t="shared" si="1652"/>
        <v>0</v>
      </c>
      <c r="J92" s="30">
        <f t="shared" si="1652"/>
        <v>0</v>
      </c>
      <c r="K92" s="30">
        <f t="shared" si="1652"/>
        <v>0</v>
      </c>
      <c r="L92" s="30">
        <f t="shared" si="1652"/>
        <v>0</v>
      </c>
      <c r="M92" s="30">
        <f t="shared" si="1652"/>
        <v>0</v>
      </c>
      <c r="N92" s="30">
        <f t="shared" si="1652"/>
        <v>0</v>
      </c>
      <c r="O92" s="1"/>
      <c r="P92" s="1"/>
      <c r="Q92" s="1"/>
      <c r="R92" s="1"/>
      <c r="S92" s="1"/>
      <c r="T92" s="1"/>
      <c r="U92" s="1"/>
      <c r="V92" s="66">
        <v>8</v>
      </c>
      <c r="W92" s="69">
        <f>SUM('Raw Data'!B123:I123)</f>
        <v>816</v>
      </c>
      <c r="X92" s="29">
        <v>8</v>
      </c>
      <c r="Y92" s="30">
        <f>SUM(B75:I75)/SUM(B74:I79)</f>
        <v>8.8422595677621965E-2</v>
      </c>
      <c r="Z92" s="30">
        <f>SUM(C75:J75)/SUM(C74:J79)</f>
        <v>7.8194368328278571E-2</v>
      </c>
      <c r="AA92" s="30">
        <f t="shared" ref="AA92" si="1653">SUM(D75:K75)/SUM(D74:K79)</f>
        <v>3.674426211633866E-3</v>
      </c>
      <c r="AB92" s="30">
        <f t="shared" ref="AB92" si="1654">SUM(E75:L75)/SUM(E74:L79)</f>
        <v>0</v>
      </c>
      <c r="AC92" s="30">
        <f t="shared" ref="AC92" si="1655">SUM(F75:M75)/SUM(F74:M79)</f>
        <v>0</v>
      </c>
      <c r="AD92" s="30">
        <f t="shared" ref="AD92" si="1656">SUM(G75:N75)/SUM(G74:N79)</f>
        <v>0</v>
      </c>
      <c r="AE92" s="30">
        <f t="shared" ref="AE92" si="1657">SUM(H75:O75)/SUM(H74:O79)</f>
        <v>0</v>
      </c>
      <c r="AF92" s="30">
        <f t="shared" ref="AF92" si="1658">SUM(I75:P75)/SUM(I74:P79)</f>
        <v>0</v>
      </c>
      <c r="AG92" s="30">
        <f t="shared" ref="AG92" si="1659">SUM(J75:Q75)/SUM(J74:Q79)</f>
        <v>0</v>
      </c>
      <c r="AH92" s="30">
        <f t="shared" ref="AH92" si="1660">SUM(K75:R75)/SUM(K74:R79)</f>
        <v>0</v>
      </c>
      <c r="AI92" s="30">
        <f t="shared" ref="AI92" si="1661">SUM(L75:S75)/SUM(L74:S79)</f>
        <v>0</v>
      </c>
      <c r="AJ92" s="30">
        <f t="shared" ref="AJ92" si="1662">SUM(M75:T75)/SUM(M74:T79)</f>
        <v>0</v>
      </c>
      <c r="AK92" s="30">
        <f t="shared" ref="AK92" si="1663">SUM(N75:U75)/SUM(N74:U79)</f>
        <v>0</v>
      </c>
      <c r="AL92" s="30"/>
      <c r="AM92" s="30"/>
      <c r="AN92" s="30"/>
      <c r="AO92" s="30"/>
      <c r="AP92" s="1"/>
      <c r="AQ92" s="1"/>
      <c r="AR92" s="1"/>
      <c r="AS92" s="1"/>
      <c r="AT92" s="29">
        <v>8</v>
      </c>
      <c r="AU92" s="30">
        <f>SUM(B76:I76)/SUM(B74:I79)</f>
        <v>0.15666003247763263</v>
      </c>
      <c r="AV92" s="30">
        <f t="shared" ref="AV92" si="1664">SUM(C76:J76)/SUM(C74:J79)</f>
        <v>0.15666003247763263</v>
      </c>
      <c r="AW92" s="30">
        <f t="shared" ref="AW92" si="1665">SUM(D76:K76)/SUM(D74:K79)</f>
        <v>0.12816711343303319</v>
      </c>
      <c r="AX92" s="30">
        <f t="shared" ref="AX92" si="1666">SUM(E76:L76)/SUM(E74:L79)</f>
        <v>4.3655310565454263E-2</v>
      </c>
      <c r="AY92" s="30">
        <f t="shared" ref="AY92" si="1667">SUM(F76:M76)/SUM(F74:M79)</f>
        <v>1.1758163877228372E-2</v>
      </c>
      <c r="AZ92" s="30">
        <f t="shared" ref="AZ92" si="1668">SUM(G76:N76)/SUM(G74:N79)</f>
        <v>0</v>
      </c>
      <c r="BA92" s="30">
        <f t="shared" ref="BA92" si="1669">SUM(H76:O76)/SUM(H74:O79)</f>
        <v>0</v>
      </c>
      <c r="BB92" s="30">
        <f t="shared" ref="BB92" si="1670">SUM(I76:P76)/SUM(I74:P79)</f>
        <v>0</v>
      </c>
      <c r="BC92" s="30">
        <f t="shared" ref="BC92" si="1671">SUM(J76:Q76)/SUM(J74:Q79)</f>
        <v>0</v>
      </c>
      <c r="BD92" s="30">
        <f t="shared" ref="BD92" si="1672">SUM(K76:R76)/SUM(K74:R79)</f>
        <v>0</v>
      </c>
      <c r="BE92" s="30">
        <f t="shared" ref="BE92" si="1673">SUM(L76:S76)/SUM(L74:S79)</f>
        <v>0</v>
      </c>
      <c r="BF92" s="30">
        <f t="shared" ref="BF92" si="1674">SUM(M76:T76)/SUM(M74:T79)</f>
        <v>0</v>
      </c>
      <c r="BG92" s="30">
        <f t="shared" ref="BG92" si="1675">SUM(N76:U76)/SUM(N74:U79)</f>
        <v>0</v>
      </c>
      <c r="BH92" s="30"/>
      <c r="BI92" s="30"/>
      <c r="BJ92" s="30"/>
      <c r="BK92" s="30"/>
      <c r="BL92" s="30"/>
      <c r="BM92" s="30"/>
      <c r="BN92" s="30"/>
      <c r="BO92" s="1"/>
      <c r="BP92" s="29">
        <v>8</v>
      </c>
      <c r="BQ92" s="30">
        <f>SUM(B77:I77)/SUM(B74:I79)</f>
        <v>0.45005701052824226</v>
      </c>
      <c r="BR92" s="30">
        <f t="shared" ref="BR92" si="1676">SUM(C77:J77)/SUM(C74:J79)</f>
        <v>0.45005701052824226</v>
      </c>
      <c r="BS92" s="30">
        <f t="shared" ref="BS92" si="1677">SUM(D77:K77)/SUM(D74:K79)</f>
        <v>0.45005701052824237</v>
      </c>
      <c r="BT92" s="30">
        <f t="shared" ref="BT92" si="1678">SUM(E77:L77)/SUM(E74:L79)</f>
        <v>0.41331274841190363</v>
      </c>
      <c r="BU92" s="30">
        <f t="shared" ref="BU92" si="1679">SUM(F77:M77)/SUM(F74:M79)</f>
        <v>0.32027940390457815</v>
      </c>
      <c r="BV92" s="30">
        <f t="shared" ref="BV92" si="1680">SUM(G77:N77)/SUM(G74:N79)</f>
        <v>0.21151638804021577</v>
      </c>
      <c r="BW92" s="30">
        <f t="shared" ref="BW92" si="1681">SUM(H77:O77)/SUM(H74:O79)</f>
        <v>9.4805008107529565E-2</v>
      </c>
      <c r="BX92" s="30">
        <f t="shared" ref="BX92" si="1682">SUM(I77:P77)/SUM(I74:P79)</f>
        <v>2.3242882082893289E-2</v>
      </c>
      <c r="BY92" s="30">
        <f t="shared" ref="BY92" si="1683">SUM(J77:Q77)/SUM(J74:Q79)</f>
        <v>0</v>
      </c>
      <c r="BZ92" s="30">
        <f t="shared" ref="BZ92" si="1684">SUM(K77:R77)/SUM(K74:R79)</f>
        <v>0</v>
      </c>
      <c r="CA92" s="30">
        <f t="shared" ref="CA92" si="1685">SUM(L77:S77)/SUM(L74:S79)</f>
        <v>0</v>
      </c>
      <c r="CB92" s="30">
        <f t="shared" ref="CB92" si="1686">SUM(M77:T77)/SUM(M74:T79)</f>
        <v>0</v>
      </c>
      <c r="CC92" s="30">
        <f t="shared" ref="CC92" si="1687">SUM(N77:U77)/SUM(N74:U79)</f>
        <v>0</v>
      </c>
      <c r="CD92" s="30"/>
      <c r="CE92" s="30"/>
      <c r="CF92" s="30"/>
      <c r="CG92" s="30"/>
      <c r="CH92" s="30"/>
      <c r="CI92" s="30"/>
      <c r="CJ92" s="30"/>
      <c r="CK92" s="1"/>
      <c r="CL92" s="29">
        <v>8</v>
      </c>
      <c r="CM92" s="30">
        <f>SUM(B78:I78)/SUM(B74:I79)</f>
        <v>0.16768439700039917</v>
      </c>
      <c r="CN92" s="30">
        <f t="shared" ref="CN92" si="1688">SUM(C78:J78)/SUM(C74:J79)</f>
        <v>0.23580302535999137</v>
      </c>
      <c r="CO92" s="30">
        <f t="shared" ref="CO92" si="1689">SUM(D78:K78)/SUM(D74:K79)</f>
        <v>0.24905603740818416</v>
      </c>
      <c r="CP92" s="30">
        <f t="shared" ref="CP92" si="1690">SUM(E78:L78)/SUM(E74:L79)</f>
        <v>0.25165103277426382</v>
      </c>
      <c r="CQ92" s="30">
        <f t="shared" ref="CQ92" si="1691">SUM(F78:M78)/SUM(F74:M79)</f>
        <v>0.2522071032098524</v>
      </c>
      <c r="CR92" s="30">
        <f t="shared" ref="CR92" si="1692">SUM(G78:N78)/SUM(G74:N79)</f>
        <v>0.2478904701618232</v>
      </c>
      <c r="CS92" s="30">
        <f t="shared" ref="CS92" si="1693">SUM(H78:O78)/SUM(H74:O79)</f>
        <v>0.23967135889895794</v>
      </c>
      <c r="CT92" s="30">
        <f t="shared" ref="CT92" si="1694">SUM(I78:P78)/SUM(I74:P79)</f>
        <v>0.18630299372804274</v>
      </c>
      <c r="CU92" s="30">
        <f t="shared" ref="CU92" si="1695">SUM(J78:Q78)/SUM(J74:Q79)</f>
        <v>8.4662462908011868E-2</v>
      </c>
      <c r="CV92" s="30">
        <f t="shared" ref="CV92" si="1696">SUM(K78:R78)/SUM(K74:R79)</f>
        <v>1.6505934718100898E-2</v>
      </c>
      <c r="CW92" s="30">
        <f t="shared" ref="CW92" si="1697">SUM(L78:S78)/SUM(L74:S79)</f>
        <v>3.2455489614243438E-3</v>
      </c>
      <c r="CX92" s="30">
        <f t="shared" ref="CX92" si="1698">SUM(M78:T78)/SUM(M74:T79)</f>
        <v>6.4910979228487153E-4</v>
      </c>
      <c r="CY92" s="30">
        <f t="shared" ref="CY92" si="1699">SUM(N78:U78)/SUM(N74:U79)</f>
        <v>9.2729970326416167E-5</v>
      </c>
      <c r="CZ92" s="30"/>
      <c r="DA92" s="30"/>
      <c r="DB92" s="30"/>
      <c r="DC92" s="30"/>
      <c r="DD92" s="30"/>
      <c r="DE92" s="30"/>
      <c r="DF92" s="30"/>
      <c r="DG92" s="1"/>
      <c r="DH92" s="29">
        <v>8</v>
      </c>
      <c r="DI92" s="30">
        <f>SUM(B79:I79)/SUM(B74:I79)</f>
        <v>5.5607043558850784E-4</v>
      </c>
      <c r="DJ92" s="30">
        <f t="shared" ref="DJ92" si="1700">SUM(C79:J79)/SUM(C74:J79)</f>
        <v>5.7367933271547732E-2</v>
      </c>
      <c r="DK92" s="30">
        <f t="shared" ref="DK92" si="1701">SUM(D79:K79)/SUM(D74:K79)</f>
        <v>0.16904541241890642</v>
      </c>
      <c r="DL92" s="30">
        <f t="shared" ref="DL92" si="1702">SUM(E79:L79)/SUM(E74:L79)</f>
        <v>0.29138090824837809</v>
      </c>
      <c r="DM92" s="30">
        <f t="shared" ref="DM92" si="1703">SUM(F79:M79)/SUM(F74:M79)</f>
        <v>0.41575532900834111</v>
      </c>
      <c r="DN92" s="30">
        <f t="shared" ref="DN92" si="1704">SUM(G79:N79)/SUM(G74:N79)</f>
        <v>0.54059314179796114</v>
      </c>
      <c r="DO92" s="30">
        <f t="shared" ref="DO92" si="1705">SUM(H79:O79)/SUM(H74:O79)</f>
        <v>0.66552363299351258</v>
      </c>
      <c r="DP92" s="30">
        <f t="shared" ref="DP92" si="1706">SUM(I79:P79)/SUM(I74:P79)</f>
        <v>0.79045412418906391</v>
      </c>
      <c r="DQ92" s="30">
        <f t="shared" ref="DQ92" si="1707">SUM(J79:Q79)/SUM(J74:Q79)</f>
        <v>0.91533753709198817</v>
      </c>
      <c r="DR92" s="30">
        <f t="shared" ref="DR92" si="1708">SUM(K79:R79)/SUM(K74:R79)</f>
        <v>0.98349406528189909</v>
      </c>
      <c r="DS92" s="30">
        <f t="shared" ref="DS92" si="1709">SUM(L79:S79)/SUM(L74:S79)</f>
        <v>0.99675445103857563</v>
      </c>
      <c r="DT92" s="30">
        <f t="shared" ref="DT92" si="1710">SUM(M79:T79)/SUM(M74:T79)</f>
        <v>0.99935089020771506</v>
      </c>
      <c r="DU92" s="30">
        <f t="shared" ref="DU92" si="1711">SUM(N79:U79)/SUM(N74:U79)</f>
        <v>0.99990727002967361</v>
      </c>
      <c r="DV92" s="30"/>
      <c r="DW92" s="30"/>
      <c r="DX92" s="30"/>
      <c r="DY92" s="30"/>
      <c r="DZ92" s="30"/>
      <c r="EA92" s="30"/>
      <c r="EB92" s="30"/>
    </row>
    <row r="93" spans="1:132" x14ac:dyDescent="0.3">
      <c r="A93" s="29">
        <v>9</v>
      </c>
      <c r="B93" s="30">
        <f>SUM($B74:J74)/SUM($B74:J79)</f>
        <v>0.12144740937310596</v>
      </c>
      <c r="C93" s="30">
        <f t="shared" ref="C93:M93" si="1712">SUM(C74:K74)/SUM(C74:K80)</f>
        <v>1.6938205706215115E-2</v>
      </c>
      <c r="D93" s="30">
        <f t="shared" si="1712"/>
        <v>0</v>
      </c>
      <c r="E93" s="30">
        <f t="shared" si="1712"/>
        <v>0</v>
      </c>
      <c r="F93" s="30">
        <f t="shared" si="1712"/>
        <v>0</v>
      </c>
      <c r="G93" s="30">
        <f t="shared" si="1712"/>
        <v>0</v>
      </c>
      <c r="H93" s="30">
        <f t="shared" si="1712"/>
        <v>0</v>
      </c>
      <c r="I93" s="30">
        <f t="shared" si="1712"/>
        <v>0</v>
      </c>
      <c r="J93" s="30">
        <f t="shared" si="1712"/>
        <v>0</v>
      </c>
      <c r="K93" s="30">
        <f t="shared" si="1712"/>
        <v>0</v>
      </c>
      <c r="L93" s="30">
        <f t="shared" si="1712"/>
        <v>0</v>
      </c>
      <c r="M93" s="30">
        <f t="shared" si="1712"/>
        <v>0</v>
      </c>
      <c r="N93" s="30"/>
      <c r="O93" s="1"/>
      <c r="P93" s="1"/>
      <c r="Q93" s="1"/>
      <c r="R93" s="1"/>
      <c r="S93" s="1"/>
      <c r="T93" s="1"/>
      <c r="U93" s="1"/>
      <c r="V93" s="66">
        <v>9</v>
      </c>
      <c r="W93" s="69">
        <f>SUM('Raw Data'!B123:J123,'Raw Data'!J81)</f>
        <v>981</v>
      </c>
      <c r="X93" s="29">
        <v>9</v>
      </c>
      <c r="Y93" s="30">
        <f>SUM(B75:J75)/SUM(B74:J79)</f>
        <v>7.8602719341039795E-2</v>
      </c>
      <c r="Z93" s="30">
        <f>SUM(C75:K75)/SUM(C74:K79)</f>
        <v>6.9510399922732405E-2</v>
      </c>
      <c r="AA93" s="30">
        <f t="shared" ref="AA93" si="1713">SUM(D75:L75)/SUM(D74:L79)</f>
        <v>3.2663584464927842E-3</v>
      </c>
      <c r="AB93" s="30">
        <f t="shared" ref="AB93" si="1714">SUM(E75:M75)/SUM(E74:M79)</f>
        <v>0</v>
      </c>
      <c r="AC93" s="30">
        <f t="shared" ref="AC93" si="1715">SUM(F75:N75)/SUM(F74:N79)</f>
        <v>0</v>
      </c>
      <c r="AD93" s="30">
        <f t="shared" ref="AD93" si="1716">SUM(G75:O75)/SUM(G74:O79)</f>
        <v>0</v>
      </c>
      <c r="AE93" s="30">
        <f t="shared" ref="AE93" si="1717">SUM(H75:P75)/SUM(H74:P79)</f>
        <v>0</v>
      </c>
      <c r="AF93" s="30">
        <f t="shared" ref="AF93" si="1718">SUM(I75:Q75)/SUM(I74:Q79)</f>
        <v>0</v>
      </c>
      <c r="AG93" s="30">
        <f t="shared" ref="AG93" si="1719">SUM(J75:R75)/SUM(J74:R79)</f>
        <v>0</v>
      </c>
      <c r="AH93" s="30">
        <f t="shared" ref="AH93" si="1720">SUM(K75:S75)/SUM(K74:S79)</f>
        <v>0</v>
      </c>
      <c r="AI93" s="30">
        <f t="shared" ref="AI93" si="1721">SUM(L75:T75)/SUM(L74:T79)</f>
        <v>0</v>
      </c>
      <c r="AJ93" s="30">
        <f t="shared" ref="AJ93" si="1722">SUM(M75:U75)/SUM(M74:U79)</f>
        <v>0</v>
      </c>
      <c r="AK93" s="30"/>
      <c r="AL93" s="30"/>
      <c r="AM93" s="30"/>
      <c r="AN93" s="30"/>
      <c r="AO93" s="30"/>
      <c r="AP93" s="1"/>
      <c r="AQ93" s="1"/>
      <c r="AR93" s="1"/>
      <c r="AS93" s="1"/>
      <c r="AT93" s="29">
        <v>9</v>
      </c>
      <c r="AU93" s="30">
        <f>SUM(B76:J76)/SUM(B74:J79)</f>
        <v>0.13926196658705356</v>
      </c>
      <c r="AV93" s="30">
        <f t="shared" ref="AV93" si="1723">SUM(C76:K76)/SUM(C74:K79)</f>
        <v>0.13926196658705359</v>
      </c>
      <c r="AW93" s="30">
        <f t="shared" ref="AW93" si="1724">SUM(D76:L76)/SUM(D74:L79)</f>
        <v>0.11393336249319723</v>
      </c>
      <c r="AX93" s="30">
        <f t="shared" ref="AX93" si="1725">SUM(E76:M76)/SUM(E74:M79)</f>
        <v>3.8807118223863207E-2</v>
      </c>
      <c r="AY93" s="30">
        <f t="shared" ref="AY93" si="1726">SUM(F76:N76)/SUM(F74:N79)</f>
        <v>1.045234702877691E-2</v>
      </c>
      <c r="AZ93" s="30">
        <f t="shared" ref="AZ93" si="1727">SUM(G76:O76)/SUM(G74:O79)</f>
        <v>0</v>
      </c>
      <c r="BA93" s="30">
        <f t="shared" ref="BA93" si="1728">SUM(H76:P76)/SUM(H74:P79)</f>
        <v>0</v>
      </c>
      <c r="BB93" s="30">
        <f t="shared" ref="BB93" si="1729">SUM(I76:Q76)/SUM(I74:Q79)</f>
        <v>0</v>
      </c>
      <c r="BC93" s="30">
        <f t="shared" ref="BC93" si="1730">SUM(J76:R76)/SUM(J74:R79)</f>
        <v>0</v>
      </c>
      <c r="BD93" s="30">
        <f t="shared" ref="BD93" si="1731">SUM(K76:S76)/SUM(K74:S79)</f>
        <v>0</v>
      </c>
      <c r="BE93" s="30">
        <f t="shared" ref="BE93" si="1732">SUM(L76:T76)/SUM(L74:T79)</f>
        <v>0</v>
      </c>
      <c r="BF93" s="30">
        <f t="shared" ref="BF93" si="1733">SUM(M76:U76)/SUM(M74:U79)</f>
        <v>0</v>
      </c>
      <c r="BG93" s="30"/>
      <c r="BH93" s="30"/>
      <c r="BI93" s="30"/>
      <c r="BJ93" s="30"/>
      <c r="BK93" s="30"/>
      <c r="BL93" s="30"/>
      <c r="BM93" s="30"/>
      <c r="BN93" s="30"/>
      <c r="BO93" s="1"/>
      <c r="BP93" s="29">
        <v>9</v>
      </c>
      <c r="BQ93" s="30">
        <f>SUM(B77:J77)/SUM(B74:J79)</f>
        <v>0.40007539492500693</v>
      </c>
      <c r="BR93" s="30">
        <f t="shared" ref="BR93" si="1734">SUM(C77:K77)/SUM(C74:K79)</f>
        <v>0.40007539492500699</v>
      </c>
      <c r="BS93" s="30">
        <f t="shared" ref="BS93" si="1735">SUM(D77:L77)/SUM(D74:L79)</f>
        <v>0.40007539492500699</v>
      </c>
      <c r="BT93" s="30">
        <f t="shared" ref="BT93" si="1736">SUM(E77:M77)/SUM(E74:M79)</f>
        <v>0.3674118104600792</v>
      </c>
      <c r="BU93" s="30">
        <f t="shared" ref="BU93" si="1737">SUM(F77:N77)/SUM(F74:N79)</f>
        <v>0.28471039447441082</v>
      </c>
      <c r="BV93" s="30">
        <f t="shared" ref="BV93" si="1738">SUM(G77:O77)/SUM(G74:O79)</f>
        <v>0.18802618445822444</v>
      </c>
      <c r="BW93" s="30">
        <f t="shared" ref="BW93" si="1739">SUM(H77:P77)/SUM(H74:P79)</f>
        <v>8.4276325381466788E-2</v>
      </c>
      <c r="BX93" s="30">
        <f t="shared" ref="BX93" si="1740">SUM(I77:Q77)/SUM(I74:Q79)</f>
        <v>2.0661616219675282E-2</v>
      </c>
      <c r="BY93" s="30">
        <f t="shared" ref="BY93" si="1741">SUM(J77:R77)/SUM(J74:R79)</f>
        <v>0</v>
      </c>
      <c r="BZ93" s="30">
        <f t="shared" ref="BZ93" si="1742">SUM(K77:S77)/SUM(K74:S79)</f>
        <v>0</v>
      </c>
      <c r="CA93" s="30">
        <f t="shared" ref="CA93" si="1743">SUM(L77:T77)/SUM(L74:T79)</f>
        <v>0</v>
      </c>
      <c r="CB93" s="30">
        <f t="shared" ref="CB93" si="1744">SUM(M77:U77)/SUM(M74:U79)</f>
        <v>0</v>
      </c>
      <c r="CC93" s="30"/>
      <c r="CD93" s="30"/>
      <c r="CE93" s="30"/>
      <c r="CF93" s="30"/>
      <c r="CG93" s="30"/>
      <c r="CH93" s="30"/>
      <c r="CI93" s="30"/>
      <c r="CJ93" s="30"/>
      <c r="CK93" s="1"/>
      <c r="CL93" s="29">
        <v>9</v>
      </c>
      <c r="CM93" s="30">
        <f>SUM(B78:J78)/SUM(B74:J79)</f>
        <v>0.20961564043782394</v>
      </c>
      <c r="CN93" s="30">
        <f t="shared" ref="CN93" si="1745">SUM(C78:K78)/SUM(C74:K79)</f>
        <v>0.22139682349928383</v>
      </c>
      <c r="CO93" s="30">
        <f t="shared" ref="CO93" si="1746">SUM(D78:L78)/SUM(D74:L79)</f>
        <v>0.22370362857425502</v>
      </c>
      <c r="CP93" s="30">
        <f t="shared" ref="CP93" si="1747">SUM(E78:M78)/SUM(E74:M79)</f>
        <v>0.22419794394746309</v>
      </c>
      <c r="CQ93" s="30">
        <f t="shared" ref="CQ93" si="1748">SUM(F78:N78)/SUM(F74:N79)</f>
        <v>0.22428032984299781</v>
      </c>
      <c r="CR93" s="30">
        <f t="shared" ref="CR93" si="1749">SUM(G78:O78)/SUM(G74:O79)</f>
        <v>0.22036069970720648</v>
      </c>
      <c r="CS93" s="30">
        <f t="shared" ref="CS93" si="1750">SUM(H78:P78)/SUM(H74:P79)</f>
        <v>0.21305437160320945</v>
      </c>
      <c r="CT93" s="30">
        <f t="shared" ref="CT93" si="1751">SUM(I78:Q78)/SUM(I74:Q79)</f>
        <v>0.16561289358424627</v>
      </c>
      <c r="CU93" s="30">
        <f t="shared" ref="CU93" si="1752">SUM(J78:R78)/SUM(J74:R79)</f>
        <v>7.525552258489944E-2</v>
      </c>
      <c r="CV93" s="30">
        <f t="shared" ref="CV93" si="1753">SUM(K78:S78)/SUM(K74:S79)</f>
        <v>1.4671941971645243E-2</v>
      </c>
      <c r="CW93" s="30">
        <f t="shared" ref="CW93" si="1754">SUM(L78:T78)/SUM(L74:T79)</f>
        <v>2.8849324101549723E-3</v>
      </c>
      <c r="CX93" s="30">
        <f t="shared" ref="CX93" si="1755">SUM(M78:U78)/SUM(M74:U79)</f>
        <v>5.7698648203099697E-4</v>
      </c>
      <c r="CY93" s="30"/>
      <c r="CZ93" s="30"/>
      <c r="DA93" s="30"/>
      <c r="DB93" s="30"/>
      <c r="DC93" s="30"/>
      <c r="DD93" s="30"/>
      <c r="DE93" s="30"/>
      <c r="DF93" s="30"/>
      <c r="DG93" s="1"/>
      <c r="DH93" s="29">
        <v>9</v>
      </c>
      <c r="DI93" s="30">
        <f>SUM(B79:J79)/SUM(B74:J79)</f>
        <v>5.0996869335969683E-2</v>
      </c>
      <c r="DJ93" s="30">
        <f t="shared" ref="DJ93" si="1756">SUM(C79:K79)/SUM(C74:K79)</f>
        <v>0.15027187345526449</v>
      </c>
      <c r="DK93" s="30">
        <f t="shared" ref="DK93" si="1757">SUM(D79:L79)/SUM(D74:L79)</f>
        <v>0.25902125556104799</v>
      </c>
      <c r="DL93" s="30">
        <f t="shared" ref="DL93" si="1758">SUM(E79:M79)/SUM(E74:M79)</f>
        <v>0.36958312736859456</v>
      </c>
      <c r="DM93" s="30">
        <f t="shared" ref="DM93" si="1759">SUM(F79:N79)/SUM(F74:N79)</f>
        <v>0.48055692865381455</v>
      </c>
      <c r="DN93" s="30">
        <f t="shared" ref="DN93" si="1760">SUM(G79:O79)/SUM(G74:O79)</f>
        <v>0.59161311583456921</v>
      </c>
      <c r="DO93" s="30">
        <f t="shared" ref="DO93" si="1761">SUM(H79:P79)/SUM(H74:P79)</f>
        <v>0.70266930301532393</v>
      </c>
      <c r="DP93" s="30">
        <f t="shared" ref="DP93" si="1762">SUM(I79:Q79)/SUM(I74:Q79)</f>
        <v>0.81372549019607843</v>
      </c>
      <c r="DQ93" s="30">
        <f t="shared" ref="DQ93" si="1763">SUM(J79:R79)/SUM(J74:R79)</f>
        <v>0.92474447741510069</v>
      </c>
      <c r="DR93" s="30">
        <f t="shared" ref="DR93" si="1764">SUM(K79:S79)/SUM(K74:S79)</f>
        <v>0.98532805802835477</v>
      </c>
      <c r="DS93" s="30">
        <f t="shared" ref="DS93" si="1765">SUM(L79:T79)/SUM(L74:T79)</f>
        <v>0.99711506758984492</v>
      </c>
      <c r="DT93" s="30">
        <f t="shared" ref="DT93" si="1766">SUM(M79:U79)/SUM(M74:U79)</f>
        <v>0.99942301351796892</v>
      </c>
      <c r="DU93" s="30"/>
      <c r="DV93" s="30"/>
      <c r="DW93" s="30"/>
      <c r="DX93" s="30"/>
      <c r="DY93" s="30"/>
      <c r="DZ93" s="30"/>
      <c r="EA93" s="30"/>
      <c r="EB93" s="30"/>
    </row>
    <row r="94" spans="1:132" x14ac:dyDescent="0.3">
      <c r="A94" s="29">
        <v>10</v>
      </c>
      <c r="B94" s="30">
        <f>SUM($B74:K74)/SUM($B74:K79)</f>
        <v>0.10930807170182115</v>
      </c>
      <c r="C94" s="30">
        <f t="shared" ref="C94:L94" si="1767">SUM(C74:L74)/SUM(C74:L79)</f>
        <v>1.7536054283714627E-2</v>
      </c>
      <c r="D94" s="30">
        <f t="shared" si="1767"/>
        <v>0</v>
      </c>
      <c r="E94" s="30">
        <f t="shared" si="1767"/>
        <v>0</v>
      </c>
      <c r="F94" s="30">
        <f t="shared" si="1767"/>
        <v>0</v>
      </c>
      <c r="G94" s="30">
        <f t="shared" si="1767"/>
        <v>0</v>
      </c>
      <c r="H94" s="30">
        <f t="shared" si="1767"/>
        <v>0</v>
      </c>
      <c r="I94" s="30">
        <f t="shared" si="1767"/>
        <v>0</v>
      </c>
      <c r="J94" s="30">
        <f t="shared" si="1767"/>
        <v>0</v>
      </c>
      <c r="K94" s="30">
        <f t="shared" si="1767"/>
        <v>0</v>
      </c>
      <c r="L94" s="30">
        <f t="shared" si="1767"/>
        <v>0</v>
      </c>
      <c r="M94" s="30"/>
      <c r="N94" s="30"/>
      <c r="O94" s="1"/>
      <c r="P94" s="1"/>
      <c r="Q94" s="1"/>
      <c r="R94" s="1"/>
      <c r="S94" s="1"/>
      <c r="T94" s="1"/>
      <c r="U94" s="1"/>
      <c r="V94" s="66">
        <v>10</v>
      </c>
      <c r="W94" s="69">
        <f>SUM('Raw Data'!B123:J123,'Raw Data'!J81:K81)</f>
        <v>1386</v>
      </c>
      <c r="X94" s="29">
        <v>10</v>
      </c>
      <c r="Y94" s="30">
        <f>SUM(B75:K75)/SUM(B74:K79)</f>
        <v>7.0745944487731055E-2</v>
      </c>
      <c r="Z94" s="30">
        <f>SUM(C75:L75)/SUM(C74:L79)</f>
        <v>6.2562452488664239E-2</v>
      </c>
      <c r="AA94" s="30">
        <f t="shared" ref="AA94" si="1768">SUM(D75:M75)/SUM(D74:M79)</f>
        <v>2.9398679240345113E-3</v>
      </c>
      <c r="AB94" s="30">
        <f t="shared" ref="AB94" si="1769">SUM(E75:N75)/SUM(E74:N79)</f>
        <v>0</v>
      </c>
      <c r="AC94" s="30">
        <f t="shared" ref="AC94" si="1770">SUM(F75:O75)/SUM(F74:O79)</f>
        <v>0</v>
      </c>
      <c r="AD94" s="30">
        <f t="shared" ref="AD94" si="1771">SUM(G75:P75)/SUM(G74:P79)</f>
        <v>0</v>
      </c>
      <c r="AE94" s="30">
        <f t="shared" ref="AE94" si="1772">SUM(H75:Q75)/SUM(H74:Q79)</f>
        <v>0</v>
      </c>
      <c r="AF94" s="30">
        <f t="shared" ref="AF94" si="1773">SUM(I75:R75)/SUM(I74:R79)</f>
        <v>0</v>
      </c>
      <c r="AG94" s="30">
        <f t="shared" ref="AG94" si="1774">SUM(J75:S75)/SUM(J74:S79)</f>
        <v>0</v>
      </c>
      <c r="AH94" s="30">
        <f t="shared" ref="AH94" si="1775">SUM(K75:T75)/SUM(K74:T79)</f>
        <v>0</v>
      </c>
      <c r="AI94" s="30">
        <f t="shared" ref="AI94" si="1776">SUM(L75:U75)/SUM(L74:U79)</f>
        <v>0</v>
      </c>
      <c r="AJ94" s="30"/>
      <c r="AK94" s="30"/>
      <c r="AL94" s="30"/>
      <c r="AM94" s="30"/>
      <c r="AN94" s="30"/>
      <c r="AO94" s="30"/>
      <c r="AP94" s="1"/>
      <c r="AQ94" s="1"/>
      <c r="AR94" s="1"/>
      <c r="AS94" s="1"/>
      <c r="AT94" s="29">
        <v>10</v>
      </c>
      <c r="AU94" s="30">
        <f>SUM(B76:K76)/SUM(B74:K79)</f>
        <v>0.12534196577440726</v>
      </c>
      <c r="AV94" s="30">
        <f t="shared" ref="AV94" si="1777">SUM(C76:L76)/SUM(C74:L79)</f>
        <v>0.12534196577440726</v>
      </c>
      <c r="AW94" s="30">
        <f t="shared" ref="AW94" si="1778">SUM(D76:M76)/SUM(D74:M79)</f>
        <v>0.10254509520557825</v>
      </c>
      <c r="AX94" s="30">
        <f t="shared" ref="AX94" si="1779">SUM(E76:N76)/SUM(E74:N79)</f>
        <v>3.4928132952784484E-2</v>
      </c>
      <c r="AY94" s="30">
        <f t="shared" ref="AY94" si="1780">SUM(F76:O76)/SUM(F74:O79)</f>
        <v>9.4075773569104355E-3</v>
      </c>
      <c r="AZ94" s="30">
        <f t="shared" ref="AZ94" si="1781">SUM(G76:P76)/SUM(G74:P79)</f>
        <v>0</v>
      </c>
      <c r="BA94" s="30">
        <f t="shared" ref="BA94" si="1782">SUM(H76:Q76)/SUM(H74:Q79)</f>
        <v>0</v>
      </c>
      <c r="BB94" s="30">
        <f t="shared" ref="BB94" si="1783">SUM(I76:R76)/SUM(I74:R79)</f>
        <v>0</v>
      </c>
      <c r="BC94" s="30">
        <f t="shared" ref="BC94" si="1784">SUM(J76:S76)/SUM(J74:S79)</f>
        <v>0</v>
      </c>
      <c r="BD94" s="30">
        <f t="shared" ref="BD94" si="1785">SUM(K76:T76)/SUM(K74:T79)</f>
        <v>0</v>
      </c>
      <c r="BE94" s="30">
        <f t="shared" ref="BE94" si="1786">SUM(L76:U76)/SUM(L74:U79)</f>
        <v>0</v>
      </c>
      <c r="BF94" s="30"/>
      <c r="BG94" s="30"/>
      <c r="BH94" s="30"/>
      <c r="BI94" s="30"/>
      <c r="BJ94" s="30"/>
      <c r="BK94" s="30"/>
      <c r="BL94" s="30"/>
      <c r="BM94" s="30"/>
      <c r="BN94" s="30"/>
      <c r="BO94" s="1"/>
      <c r="BP94" s="29">
        <v>10</v>
      </c>
      <c r="BQ94" s="30">
        <f>SUM(B77:K77)/SUM(B74:K79)</f>
        <v>0.36008565502000106</v>
      </c>
      <c r="BR94" s="30">
        <f t="shared" ref="BR94" si="1787">SUM(C77:L77)/SUM(C74:L79)</f>
        <v>0.36008565502000112</v>
      </c>
      <c r="BS94" s="30">
        <f t="shared" ref="BS94" si="1788">SUM(D77:M77)/SUM(D74:M79)</f>
        <v>0.36008565502000117</v>
      </c>
      <c r="BT94" s="30">
        <f t="shared" ref="BT94" si="1789">SUM(E77:N77)/SUM(E74:N79)</f>
        <v>0.330686975779656</v>
      </c>
      <c r="BU94" s="30">
        <f t="shared" ref="BU94" si="1790">SUM(F77:O77)/SUM(F74:O79)</f>
        <v>0.25625202195835667</v>
      </c>
      <c r="BV94" s="30">
        <f t="shared" ref="BV94" si="1791">SUM(G77:P77)/SUM(G74:P79)</f>
        <v>0.16923193140693521</v>
      </c>
      <c r="BW94" s="30">
        <f t="shared" ref="BW94" si="1792">SUM(H77:Q77)/SUM(H74:Q79)</f>
        <v>7.5852442346154819E-2</v>
      </c>
      <c r="BX94" s="30">
        <f t="shared" ref="BX94" si="1793">SUM(I77:R77)/SUM(I74:R79)</f>
        <v>1.8596373845055508E-2</v>
      </c>
      <c r="BY94" s="30">
        <f t="shared" ref="BY94" si="1794">SUM(J77:S77)/SUM(J74:S79)</f>
        <v>0</v>
      </c>
      <c r="BZ94" s="30">
        <f t="shared" ref="BZ94" si="1795">SUM(K77:T77)/SUM(K74:T79)</f>
        <v>0</v>
      </c>
      <c r="CA94" s="30">
        <f t="shared" ref="CA94" si="1796">SUM(L77:U77)/SUM(L74:U79)</f>
        <v>0</v>
      </c>
      <c r="CB94" s="30"/>
      <c r="CC94" s="30"/>
      <c r="CD94" s="30"/>
      <c r="CE94" s="30"/>
      <c r="CF94" s="30"/>
      <c r="CG94" s="30"/>
      <c r="CH94" s="30"/>
      <c r="CI94" s="30"/>
      <c r="CJ94" s="30"/>
      <c r="CK94" s="1"/>
      <c r="CL94" s="29">
        <v>10</v>
      </c>
      <c r="CM94" s="30">
        <f>SUM(B78:K78)/SUM(B74:K79)</f>
        <v>0.19926699122306885</v>
      </c>
      <c r="CN94" s="30">
        <f t="shared" ref="CN94" si="1797">SUM(C78:L78)/SUM(C74:L79)</f>
        <v>0.20134321842164521</v>
      </c>
      <c r="CO94" s="30">
        <f t="shared" ref="CO94" si="1798">SUM(D78:M78)/SUM(D74:M79)</f>
        <v>0.20178812424991158</v>
      </c>
      <c r="CP94" s="30">
        <f t="shared" ref="CP94" si="1799">SUM(E78:N78)/SUM(E74:N79)</f>
        <v>0.2018622752212893</v>
      </c>
      <c r="CQ94" s="30">
        <f t="shared" ref="CQ94" si="1800">SUM(F78:O78)/SUM(F74:O79)</f>
        <v>0.2018622752212893</v>
      </c>
      <c r="CR94" s="30">
        <f t="shared" ref="CR94" si="1801">SUM(G78:P78)/SUM(G74:P79)</f>
        <v>0.19833443371244788</v>
      </c>
      <c r="CS94" s="30">
        <f t="shared" ref="CS94" si="1802">SUM(H78:Q78)/SUM(H74:Q79)</f>
        <v>0.19175841335605487</v>
      </c>
      <c r="CT94" s="30">
        <f t="shared" ref="CT94" si="1803">SUM(I78:R78)/SUM(I74:R79)</f>
        <v>0.14905897243998081</v>
      </c>
      <c r="CU94" s="30">
        <f t="shared" ref="CU94" si="1804">SUM(J78:S78)/SUM(J74:S79)</f>
        <v>6.7729970326409497E-2</v>
      </c>
      <c r="CV94" s="30">
        <f t="shared" ref="CV94" si="1805">SUM(K78:T78)/SUM(K74:T79)</f>
        <v>1.3204747774480718E-2</v>
      </c>
      <c r="CW94" s="30">
        <f t="shared" ref="CW94" si="1806">SUM(L78:U78)/SUM(L74:U79)</f>
        <v>2.5964391691394749E-3</v>
      </c>
      <c r="CX94" s="30"/>
      <c r="CY94" s="30"/>
      <c r="CZ94" s="30"/>
      <c r="DA94" s="30"/>
      <c r="DB94" s="30"/>
      <c r="DC94" s="30"/>
      <c r="DD94" s="30"/>
      <c r="DE94" s="30"/>
      <c r="DF94" s="30"/>
      <c r="DG94" s="1"/>
      <c r="DH94" s="29">
        <v>10</v>
      </c>
      <c r="DI94" s="30">
        <f>SUM(B79:K79)/SUM(B74:K79)</f>
        <v>0.13525137179297048</v>
      </c>
      <c r="DJ94" s="30">
        <f t="shared" ref="DJ94" si="1807">SUM(C79:L79)/SUM(C74:L79)</f>
        <v>0.23313065401156757</v>
      </c>
      <c r="DK94" s="30">
        <f t="shared" ref="DK94" si="1808">SUM(D79:M79)/SUM(D74:M79)</f>
        <v>0.33264125760047464</v>
      </c>
      <c r="DL94" s="30">
        <f t="shared" ref="DL94" si="1809">SUM(E79:N79)/SUM(E74:N79)</f>
        <v>0.43252261604627029</v>
      </c>
      <c r="DM94" s="30">
        <f t="shared" ref="DM94" si="1810">SUM(F79:O79)/SUM(F74:O79)</f>
        <v>0.53247812546344364</v>
      </c>
      <c r="DN94" s="30">
        <f t="shared" ref="DN94" si="1811">SUM(G79:P79)/SUM(G74:P79)</f>
        <v>0.63243363488061699</v>
      </c>
      <c r="DO94" s="30">
        <f t="shared" ref="DO94" si="1812">SUM(H79:Q79)/SUM(H74:Q79)</f>
        <v>0.73238914429779045</v>
      </c>
      <c r="DP94" s="30">
        <f t="shared" ref="DP94" si="1813">SUM(I79:R79)/SUM(I74:R79)</f>
        <v>0.83234465371496358</v>
      </c>
      <c r="DQ94" s="30">
        <f t="shared" ref="DQ94" si="1814">SUM(J79:S79)/SUM(J74:S79)</f>
        <v>0.93227002967359063</v>
      </c>
      <c r="DR94" s="30">
        <f t="shared" ref="DR94" si="1815">SUM(K79:T79)/SUM(K74:T79)</f>
        <v>0.98679525222551923</v>
      </c>
      <c r="DS94" s="30">
        <f t="shared" ref="DS94" si="1816">SUM(L79:U79)/SUM(L74:U79)</f>
        <v>0.99740356083086046</v>
      </c>
      <c r="DT94" s="30"/>
      <c r="DU94" s="30"/>
      <c r="DV94" s="30"/>
      <c r="DW94" s="30"/>
      <c r="DX94" s="30"/>
      <c r="DY94" s="30"/>
      <c r="DZ94" s="30"/>
      <c r="EA94" s="30"/>
      <c r="EB94" s="30"/>
    </row>
    <row r="95" spans="1:132" x14ac:dyDescent="0.3">
      <c r="A95" s="29">
        <v>11</v>
      </c>
      <c r="B95" s="30">
        <f>SUM($B74:L74)/SUM($B74:L79)</f>
        <v>9.9374993593822306E-2</v>
      </c>
      <c r="C95" s="30">
        <f t="shared" ref="C95:K95" si="1817">SUM(C74:M74)/SUM(C74:M79)</f>
        <v>1.5942512341254919E-2</v>
      </c>
      <c r="D95" s="30">
        <f t="shared" si="1817"/>
        <v>0</v>
      </c>
      <c r="E95" s="30">
        <f t="shared" si="1817"/>
        <v>0</v>
      </c>
      <c r="F95" s="30">
        <f t="shared" si="1817"/>
        <v>0</v>
      </c>
      <c r="G95" s="30">
        <f t="shared" si="1817"/>
        <v>0</v>
      </c>
      <c r="H95" s="30">
        <f t="shared" si="1817"/>
        <v>0</v>
      </c>
      <c r="I95" s="30">
        <f t="shared" si="1817"/>
        <v>0</v>
      </c>
      <c r="J95" s="30">
        <f t="shared" si="1817"/>
        <v>0</v>
      </c>
      <c r="K95" s="30">
        <f t="shared" si="1817"/>
        <v>0</v>
      </c>
      <c r="L95" s="30"/>
      <c r="M95" s="30"/>
      <c r="N95" s="30"/>
      <c r="O95" s="1"/>
      <c r="P95" s="1"/>
      <c r="Q95" s="1"/>
      <c r="R95" s="1"/>
      <c r="S95" s="1"/>
      <c r="T95" s="1"/>
      <c r="U95" s="1"/>
      <c r="V95" s="66">
        <v>11</v>
      </c>
      <c r="W95" s="69">
        <f>SUM('Raw Data'!B123:J123,'Raw Data'!J81:L81)</f>
        <v>1549</v>
      </c>
      <c r="X95" s="29">
        <v>11</v>
      </c>
      <c r="Y95" s="30">
        <f>SUM(B75:L75)/SUM(B74:L79)</f>
        <v>6.4317096357121545E-2</v>
      </c>
      <c r="Z95" s="30">
        <f>SUM(C75:M75)/SUM(C74:M79)</f>
        <v>5.6877257264535935E-2</v>
      </c>
      <c r="AA95" s="30">
        <f t="shared" ref="AA95" si="1818">SUM(D75:N75)/SUM(D74:N79)</f>
        <v>2.6727153042692075E-3</v>
      </c>
      <c r="AB95" s="30">
        <f t="shared" ref="AB95" si="1819">SUM(E75:O75)/SUM(E74:O79)</f>
        <v>0</v>
      </c>
      <c r="AC95" s="30">
        <f t="shared" ref="AC95" si="1820">SUM(F75:P75)/SUM(F74:P79)</f>
        <v>0</v>
      </c>
      <c r="AD95" s="30">
        <f t="shared" ref="AD95" si="1821">SUM(G75:Q75)/SUM(G74:Q79)</f>
        <v>0</v>
      </c>
      <c r="AE95" s="30">
        <f t="shared" ref="AE95" si="1822">SUM(H75:R75)/SUM(H74:R79)</f>
        <v>0</v>
      </c>
      <c r="AF95" s="30">
        <f t="shared" ref="AF95" si="1823">SUM(I75:S75)/SUM(I74:S79)</f>
        <v>0</v>
      </c>
      <c r="AG95" s="30">
        <f t="shared" ref="AG95" si="1824">SUM(J75:T75)/SUM(J74:T79)</f>
        <v>0</v>
      </c>
      <c r="AH95" s="30">
        <f t="shared" ref="AH95" si="1825">SUM(K75:U75)/SUM(K74:U79)</f>
        <v>0</v>
      </c>
      <c r="AI95" s="30"/>
      <c r="AJ95" s="30"/>
      <c r="AK95" s="30"/>
      <c r="AL95" s="30"/>
      <c r="AM95" s="30"/>
      <c r="AN95" s="30"/>
      <c r="AO95" s="30"/>
      <c r="AP95" s="1"/>
      <c r="AQ95" s="1"/>
      <c r="AR95" s="1"/>
      <c r="AS95" s="1"/>
      <c r="AT95" s="29">
        <v>11</v>
      </c>
      <c r="AU95" s="30">
        <f>SUM(B76:L76)/SUM(B74:L79)</f>
        <v>0.11395185050786411</v>
      </c>
      <c r="AV95" s="30">
        <f t="shared" ref="AV95" si="1826">SUM(C76:M76)/SUM(C74:M79)</f>
        <v>0.11395185050786415</v>
      </c>
      <c r="AW95" s="30">
        <f t="shared" ref="AW95" si="1827">SUM(D76:N76)/SUM(D74:N79)</f>
        <v>9.3226584464232723E-2</v>
      </c>
      <c r="AX95" s="30">
        <f t="shared" ref="AX95" si="1828">SUM(E76:O76)/SUM(E74:O79)</f>
        <v>3.175413246604096E-2</v>
      </c>
      <c r="AY95" s="30">
        <f t="shared" ref="AY95" si="1829">SUM(F76:P76)/SUM(F74:P79)</f>
        <v>8.5526889736614615E-3</v>
      </c>
      <c r="AZ95" s="30">
        <f t="shared" ref="AZ95" si="1830">SUM(G76:Q76)/SUM(G74:Q79)</f>
        <v>0</v>
      </c>
      <c r="BA95" s="30">
        <f t="shared" ref="BA95" si="1831">SUM(H76:R76)/SUM(H74:R79)</f>
        <v>0</v>
      </c>
      <c r="BB95" s="30">
        <f t="shared" ref="BB95" si="1832">SUM(I76:S76)/SUM(I74:S79)</f>
        <v>0</v>
      </c>
      <c r="BC95" s="30">
        <f t="shared" ref="BC95" si="1833">SUM(J76:T76)/SUM(J74:T79)</f>
        <v>0</v>
      </c>
      <c r="BD95" s="30">
        <f t="shared" ref="BD95" si="1834">SUM(K76:U76)/SUM(K74:U79)</f>
        <v>0</v>
      </c>
      <c r="BE95" s="30"/>
      <c r="BF95" s="30"/>
      <c r="BG95" s="30"/>
      <c r="BH95" s="30"/>
      <c r="BI95" s="30"/>
      <c r="BJ95" s="30"/>
      <c r="BK95" s="30"/>
      <c r="BL95" s="30"/>
      <c r="BM95" s="30"/>
      <c r="BN95" s="30"/>
      <c r="BO95" s="1"/>
      <c r="BP95" s="29">
        <v>11</v>
      </c>
      <c r="BQ95" s="30">
        <f>SUM(B77:L77)/SUM(B74:L79)</f>
        <v>0.32736383602532926</v>
      </c>
      <c r="BR95" s="30">
        <f t="shared" ref="BR95" si="1835">SUM(C77:M77)/SUM(C74:M79)</f>
        <v>0.32736383602532937</v>
      </c>
      <c r="BS95" s="30">
        <f t="shared" ref="BS95" si="1836">SUM(D77:N77)/SUM(D74:N79)</f>
        <v>0.32736383602532937</v>
      </c>
      <c r="BT95" s="30">
        <f t="shared" ref="BT95" si="1837">SUM(E77:O77)/SUM(E74:O79)</f>
        <v>0.30063668298263724</v>
      </c>
      <c r="BU95" s="30">
        <f t="shared" ref="BU95" si="1838">SUM(F77:P77)/SUM(F74:P79)</f>
        <v>0.23296580612986373</v>
      </c>
      <c r="BV95" s="30">
        <f t="shared" ref="BV95" si="1839">SUM(G77:Q77)/SUM(G74:Q79)</f>
        <v>0.15385343312349523</v>
      </c>
      <c r="BW95" s="30">
        <f t="shared" ref="BW95" si="1840">SUM(H77:R77)/SUM(H74:R79)</f>
        <v>6.8959554906312781E-2</v>
      </c>
      <c r="BX95" s="30">
        <f t="shared" ref="BX95" si="1841">SUM(I77:S77)/SUM(I74:S79)</f>
        <v>1.6906478203749398E-2</v>
      </c>
      <c r="BY95" s="30">
        <f t="shared" ref="BY95" si="1842">SUM(J77:T77)/SUM(J74:T79)</f>
        <v>0</v>
      </c>
      <c r="BZ95" s="30">
        <f t="shared" ref="BZ95" si="1843">SUM(K77:U77)/SUM(K74:U79)</f>
        <v>0</v>
      </c>
      <c r="CA95" s="30"/>
      <c r="CB95" s="30"/>
      <c r="CC95" s="30"/>
      <c r="CD95" s="30"/>
      <c r="CE95" s="30"/>
      <c r="CF95" s="30"/>
      <c r="CG95" s="30"/>
      <c r="CH95" s="30"/>
      <c r="CI95" s="30"/>
      <c r="CJ95" s="30"/>
      <c r="CK95" s="1"/>
      <c r="CL95" s="29">
        <v>11</v>
      </c>
      <c r="CM95" s="30">
        <f>SUM(B78:L78)/SUM(B74:L79)</f>
        <v>0.18304669297790932</v>
      </c>
      <c r="CN95" s="30">
        <f t="shared" ref="CN95" si="1844">SUM(C78:M78)/SUM(C74:M79)</f>
        <v>0.18345116918122606</v>
      </c>
      <c r="CO95" s="30">
        <f t="shared" ref="CO95" si="1845">SUM(D78:N78)/SUM(D74:N79)</f>
        <v>0.18351858188177889</v>
      </c>
      <c r="CP95" s="30">
        <f t="shared" ref="CP95" si="1846">SUM(E78:O78)/SUM(E74:O79)</f>
        <v>0.18351858188177886</v>
      </c>
      <c r="CQ95" s="30">
        <f t="shared" ref="CQ95" si="1847">SUM(F78:P78)/SUM(F74:P79)</f>
        <v>0.18351858188177886</v>
      </c>
      <c r="CR95" s="30">
        <f t="shared" ref="CR95" si="1848">SUM(G78:Q78)/SUM(G74:Q79)</f>
        <v>0.1803113235166558</v>
      </c>
      <c r="CS95" s="30">
        <f t="shared" ref="CS95" si="1849">SUM(H78:R78)/SUM(H74:R79)</f>
        <v>0.17433288138868519</v>
      </c>
      <c r="CT95" s="30">
        <f t="shared" ref="CT95" si="1850">SUM(I78:S78)/SUM(I74:S79)</f>
        <v>0.13551363774609554</v>
      </c>
      <c r="CU95" s="30">
        <f t="shared" ref="CU95" si="1851">SUM(J78:T78)/SUM(J74:T79)</f>
        <v>6.1572700296735901E-2</v>
      </c>
      <c r="CV95" s="30">
        <f t="shared" ref="CV95" si="1852">SUM(K78:U78)/SUM(K74:U79)</f>
        <v>1.2004316158618834E-2</v>
      </c>
      <c r="CW95" s="30"/>
      <c r="CX95" s="30"/>
      <c r="CY95" s="30"/>
      <c r="CZ95" s="30"/>
      <c r="DA95" s="30"/>
      <c r="DB95" s="30"/>
      <c r="DC95" s="30"/>
      <c r="DD95" s="30"/>
      <c r="DE95" s="30"/>
      <c r="DF95" s="30"/>
      <c r="DG95" s="1"/>
      <c r="DH95" s="29">
        <v>11</v>
      </c>
      <c r="DI95" s="30">
        <f>SUM(B79:L79)/SUM(B74:L79)</f>
        <v>0.21194553053795334</v>
      </c>
      <c r="DJ95" s="30">
        <f t="shared" ref="DJ95" si="1853">SUM(C79:M79)/SUM(C74:M79)</f>
        <v>0.30241337467978974</v>
      </c>
      <c r="DK95" s="30">
        <f t="shared" ref="DK95" si="1854">SUM(D79:N79)/SUM(D74:N79)</f>
        <v>0.39321828232439004</v>
      </c>
      <c r="DL95" s="30">
        <f t="shared" ref="DL95" si="1855">SUM(E79:O79)/SUM(E74:O79)</f>
        <v>0.48409060266954301</v>
      </c>
      <c r="DM95" s="30">
        <f t="shared" ref="DM95" si="1856">SUM(F79:P79)/SUM(F74:P79)</f>
        <v>0.57496292301469609</v>
      </c>
      <c r="DN95" s="30">
        <f t="shared" ref="DN95" si="1857">SUM(G79:Q79)/SUM(G74:Q79)</f>
        <v>0.66583524335984912</v>
      </c>
      <c r="DO95" s="30">
        <f t="shared" ref="DO95" si="1858">SUM(H79:R79)/SUM(H74:R79)</f>
        <v>0.75670756370500214</v>
      </c>
      <c r="DP95" s="30">
        <f t="shared" ref="DP95" si="1859">SUM(I79:S79)/SUM(I74:S79)</f>
        <v>0.84757988405015505</v>
      </c>
      <c r="DQ95" s="30">
        <f t="shared" ref="DQ95" si="1860">SUM(J79:T79)/SUM(J74:T79)</f>
        <v>0.93842729970326422</v>
      </c>
      <c r="DR95" s="30">
        <f t="shared" ref="DR95" si="1861">SUM(K79:U79)/SUM(K74:U79)</f>
        <v>0.98799568384138114</v>
      </c>
      <c r="DS95" s="30"/>
      <c r="DT95" s="30"/>
      <c r="DU95" s="30"/>
      <c r="DV95" s="30"/>
      <c r="DW95" s="30"/>
      <c r="DX95" s="30"/>
      <c r="DY95" s="30"/>
      <c r="DZ95" s="30"/>
      <c r="EA95" s="30"/>
      <c r="EB95" s="30"/>
    </row>
    <row r="96" spans="1:132" x14ac:dyDescent="0.3">
      <c r="A96" s="29">
        <v>12</v>
      </c>
      <c r="B96" s="30">
        <f>SUM($B74:M74)/SUM($B74:M79)</f>
        <v>9.1096814668814738E-2</v>
      </c>
      <c r="C96" s="30">
        <f t="shared" ref="C96:J96" si="1862">SUM(C74:N74)/SUM(C74:N79)</f>
        <v>1.4614462246333918E-2</v>
      </c>
      <c r="D96" s="30">
        <f t="shared" si="1862"/>
        <v>0</v>
      </c>
      <c r="E96" s="30">
        <f t="shared" si="1862"/>
        <v>0</v>
      </c>
      <c r="F96" s="30">
        <f t="shared" si="1862"/>
        <v>0</v>
      </c>
      <c r="G96" s="30">
        <f t="shared" si="1862"/>
        <v>0</v>
      </c>
      <c r="H96" s="30">
        <f t="shared" si="1862"/>
        <v>0</v>
      </c>
      <c r="I96" s="30">
        <f t="shared" si="1862"/>
        <v>0</v>
      </c>
      <c r="J96" s="30">
        <f t="shared" si="1862"/>
        <v>0</v>
      </c>
      <c r="K96" s="30"/>
      <c r="L96" s="30"/>
      <c r="M96" s="30"/>
      <c r="N96" s="30"/>
      <c r="O96" s="1"/>
      <c r="P96" s="1"/>
      <c r="Q96" s="1"/>
      <c r="R96" s="1"/>
      <c r="S96" s="1"/>
      <c r="T96" s="1"/>
      <c r="U96" s="1"/>
      <c r="V96" s="66">
        <v>12</v>
      </c>
      <c r="W96" s="69">
        <f>SUM('Raw Data'!B123:J123,'Raw Data'!J81:M81)</f>
        <v>1677</v>
      </c>
      <c r="X96" s="29">
        <v>12</v>
      </c>
      <c r="Y96" s="30">
        <f>SUM(B75:M75)/SUM(B74:M79)</f>
        <v>5.8959325631043197E-2</v>
      </c>
      <c r="Z96" s="30">
        <f>SUM(C75:N75)/SUM(C74:N79)</f>
        <v>5.2139243249420715E-2</v>
      </c>
      <c r="AA96" s="30">
        <f t="shared" ref="AA96" si="1863">SUM(D75:O75)/SUM(D74:O79)</f>
        <v>2.4500716118853925E-3</v>
      </c>
      <c r="AB96" s="30">
        <f t="shared" ref="AB96" si="1864">SUM(E75:P75)/SUM(E74:P79)</f>
        <v>0</v>
      </c>
      <c r="AC96" s="30">
        <f t="shared" ref="AC96" si="1865">SUM(F75:Q75)/SUM(F74:Q79)</f>
        <v>0</v>
      </c>
      <c r="AD96" s="30">
        <f t="shared" ref="AD96" si="1866">SUM(G75:R75)/SUM(G74:R79)</f>
        <v>0</v>
      </c>
      <c r="AE96" s="30">
        <f t="shared" ref="AE96" si="1867">SUM(H75:S75)/SUM(H74:S79)</f>
        <v>0</v>
      </c>
      <c r="AF96" s="30">
        <f t="shared" ref="AF96" si="1868">SUM(I75:T75)/SUM(I74:T79)</f>
        <v>0</v>
      </c>
      <c r="AG96" s="30">
        <f t="shared" ref="AG96" si="1869">SUM(J75:U75)/SUM(J74:U79)</f>
        <v>0</v>
      </c>
      <c r="AH96" s="30"/>
      <c r="AI96" s="30"/>
      <c r="AJ96" s="30"/>
      <c r="AK96" s="30"/>
      <c r="AL96" s="30"/>
      <c r="AM96" s="30"/>
      <c r="AN96" s="30"/>
      <c r="AO96" s="30"/>
      <c r="AP96" s="1"/>
      <c r="AQ96" s="1"/>
      <c r="AR96" s="1"/>
      <c r="AS96" s="1"/>
      <c r="AT96" s="29">
        <v>12</v>
      </c>
      <c r="AU96" s="30">
        <f>SUM(B76:M76)/SUM(B74:M79)</f>
        <v>0.10445938391012582</v>
      </c>
      <c r="AV96" s="30">
        <f t="shared" ref="AV96" si="1870">SUM(C76:N76)/SUM(C74:N79)</f>
        <v>0.10445938391012585</v>
      </c>
      <c r="AW96" s="30">
        <f t="shared" ref="AW96" si="1871">SUM(D76:O76)/SUM(D74:O79)</f>
        <v>8.5460582989891745E-2</v>
      </c>
      <c r="AX96" s="30">
        <f t="shared" ref="AX96" si="1872">SUM(E76:P76)/SUM(E74:P79)</f>
        <v>2.9108935916527721E-2</v>
      </c>
      <c r="AY96" s="30">
        <f t="shared" ref="AY96" si="1873">SUM(F76:Q76)/SUM(F74:Q79)</f>
        <v>7.8402291580332538E-3</v>
      </c>
      <c r="AZ96" s="30">
        <f t="shared" ref="AZ96" si="1874">SUM(G76:R76)/SUM(G74:R79)</f>
        <v>0</v>
      </c>
      <c r="BA96" s="30">
        <f t="shared" ref="BA96" si="1875">SUM(H76:S76)/SUM(H74:S79)</f>
        <v>0</v>
      </c>
      <c r="BB96" s="30">
        <f t="shared" ref="BB96" si="1876">SUM(I76:T76)/SUM(I74:T79)</f>
        <v>0</v>
      </c>
      <c r="BC96" s="30">
        <f t="shared" ref="BC96" si="1877">SUM(J76:U76)/SUM(J74:U79)</f>
        <v>0</v>
      </c>
      <c r="BD96" s="30"/>
      <c r="BE96" s="30"/>
      <c r="BF96" s="30"/>
      <c r="BG96" s="30"/>
      <c r="BH96" s="30"/>
      <c r="BI96" s="30"/>
      <c r="BJ96" s="30"/>
      <c r="BK96" s="30"/>
      <c r="BL96" s="30"/>
      <c r="BM96" s="30"/>
      <c r="BN96" s="30"/>
      <c r="BO96" s="1"/>
      <c r="BP96" s="29">
        <v>12</v>
      </c>
      <c r="BQ96" s="30">
        <f>SUM(B77:M77)/SUM(B74:M79)</f>
        <v>0.30009363141760809</v>
      </c>
      <c r="BR96" s="30">
        <f t="shared" ref="BR96" si="1878">SUM(C77:N77)/SUM(C74:N79)</f>
        <v>0.3000936314176082</v>
      </c>
      <c r="BS96" s="30">
        <f t="shared" ref="BS96" si="1879">SUM(D77:O77)/SUM(D74:O79)</f>
        <v>0.3000936314176082</v>
      </c>
      <c r="BT96" s="30">
        <f t="shared" ref="BT96" si="1880">SUM(E77:P77)/SUM(E74:P79)</f>
        <v>0.27559291529875424</v>
      </c>
      <c r="BU96" s="30">
        <f t="shared" ref="BU96" si="1881">SUM(F77:Q77)/SUM(F74:Q79)</f>
        <v>0.21355918725314538</v>
      </c>
      <c r="BV96" s="30">
        <f t="shared" ref="BV96" si="1882">SUM(G77:R77)/SUM(G74:R79)</f>
        <v>0.1410370675413378</v>
      </c>
      <c r="BW96" s="30">
        <f t="shared" ref="BW96" si="1883">SUM(H77:S77)/SUM(H74:S79)</f>
        <v>6.3215056079609686E-2</v>
      </c>
      <c r="BX96" s="30">
        <f t="shared" ref="BX96" si="1884">SUM(I77:T77)/SUM(I74:T79)</f>
        <v>1.549812740541457E-2</v>
      </c>
      <c r="BY96" s="30">
        <f t="shared" ref="BY96" si="1885">SUM(J77:U77)/SUM(J74:U79)</f>
        <v>0</v>
      </c>
      <c r="BZ96" s="30"/>
      <c r="CA96" s="30"/>
      <c r="CB96" s="30"/>
      <c r="CC96" s="30"/>
      <c r="CD96" s="30"/>
      <c r="CE96" s="30"/>
      <c r="CF96" s="30"/>
      <c r="CG96" s="30"/>
      <c r="CH96" s="30"/>
      <c r="CI96" s="30"/>
      <c r="CJ96" s="30"/>
      <c r="CK96" s="1"/>
      <c r="CL96" s="29">
        <v>12</v>
      </c>
      <c r="CM96" s="30">
        <f>SUM(B78:M78)/SUM(B74:M79)</f>
        <v>0.16816924012077039</v>
      </c>
      <c r="CN96" s="30">
        <f t="shared" ref="CN96" si="1886">SUM(C78:N78)/SUM(C74:N79)</f>
        <v>0.16823103717923049</v>
      </c>
      <c r="CO96" s="30">
        <f t="shared" ref="CO96" si="1887">SUM(D78:O78)/SUM(D74:O79)</f>
        <v>0.16823103717923049</v>
      </c>
      <c r="CP96" s="30">
        <f t="shared" ref="CP96" si="1888">SUM(E78:P78)/SUM(E74:P79)</f>
        <v>0.16823103717923046</v>
      </c>
      <c r="CQ96" s="30">
        <f t="shared" ref="CQ96" si="1889">SUM(F78:Q78)/SUM(F74:Q79)</f>
        <v>0.16823103717923046</v>
      </c>
      <c r="CR96" s="30">
        <f t="shared" ref="CR96" si="1890">SUM(G78:R78)/SUM(G74:R79)</f>
        <v>0.16529095124496798</v>
      </c>
      <c r="CS96" s="30">
        <f t="shared" ref="CS96" si="1891">SUM(H78:S78)/SUM(H74:S79)</f>
        <v>0.15981052790259276</v>
      </c>
      <c r="CT96" s="30">
        <f t="shared" ref="CT96" si="1892">SUM(I78:T78)/SUM(I74:T79)</f>
        <v>0.12422502177268455</v>
      </c>
      <c r="CU96" s="30">
        <f t="shared" ref="CU96" si="1893">SUM(J78:U78)/SUM(J74:U79)</f>
        <v>5.6441641938674576E-2</v>
      </c>
      <c r="CV96" s="30"/>
      <c r="CW96" s="30"/>
      <c r="CX96" s="30"/>
      <c r="CY96" s="30"/>
      <c r="CZ96" s="30"/>
      <c r="DA96" s="30"/>
      <c r="DB96" s="30"/>
      <c r="DC96" s="30"/>
      <c r="DD96" s="30"/>
      <c r="DE96" s="30"/>
      <c r="DF96" s="30"/>
      <c r="DG96" s="1"/>
      <c r="DH96" s="29">
        <v>12</v>
      </c>
      <c r="DI96" s="30">
        <f>SUM(B79:M79)/SUM(B74:M79)</f>
        <v>0.27722160425163761</v>
      </c>
      <c r="DJ96" s="30">
        <f t="shared" ref="DJ96" si="1894">SUM(C79:N79)/SUM(C74:N79)</f>
        <v>0.36046224199728105</v>
      </c>
      <c r="DK96" s="30">
        <f t="shared" ref="DK96" si="1895">SUM(D79:O79)/SUM(D74:O79)</f>
        <v>0.44376467680138437</v>
      </c>
      <c r="DL96" s="30">
        <f t="shared" ref="DL96" si="1896">SUM(E79:P79)/SUM(E74:P79)</f>
        <v>0.52706711160548769</v>
      </c>
      <c r="DM96" s="30">
        <f t="shared" ref="DM96" si="1897">SUM(F79:Q79)/SUM(F74:Q79)</f>
        <v>0.61036954640959096</v>
      </c>
      <c r="DN96" s="30">
        <f t="shared" ref="DN96" si="1898">SUM(G79:R79)/SUM(G74:R79)</f>
        <v>0.69367198121369433</v>
      </c>
      <c r="DO96" s="30">
        <f t="shared" ref="DO96" si="1899">SUM(H79:S79)/SUM(H74:S79)</f>
        <v>0.7769744160177976</v>
      </c>
      <c r="DP96" s="30">
        <f t="shared" ref="DP96" si="1900">SUM(I79:T79)/SUM(I74:T79)</f>
        <v>0.86027685082190086</v>
      </c>
      <c r="DQ96" s="30">
        <f t="shared" ref="DQ96" si="1901">SUM(J79:U79)/SUM(J74:U79)</f>
        <v>0.94355835806132549</v>
      </c>
      <c r="DR96" s="30"/>
      <c r="DS96" s="30"/>
      <c r="DT96" s="30"/>
      <c r="DU96" s="30"/>
      <c r="DV96" s="30"/>
      <c r="DW96" s="30"/>
      <c r="DX96" s="30"/>
      <c r="DY96" s="30"/>
      <c r="DZ96" s="30"/>
      <c r="EA96" s="30"/>
      <c r="EB96" s="30"/>
    </row>
    <row r="97" spans="1:132" x14ac:dyDescent="0.3">
      <c r="A97" s="29">
        <v>13</v>
      </c>
      <c r="B97" s="30">
        <f>SUM($B74:N74)/SUM($B74:N79)</f>
        <v>8.4091765828337717E-2</v>
      </c>
      <c r="C97" s="30">
        <f t="shared" ref="C97:I97" si="1902">SUM(C74:O74)/SUM(C74:O79)</f>
        <v>1.3490657619519423E-2</v>
      </c>
      <c r="D97" s="30">
        <f t="shared" si="1902"/>
        <v>0</v>
      </c>
      <c r="E97" s="30">
        <f t="shared" si="1902"/>
        <v>0</v>
      </c>
      <c r="F97" s="30">
        <f t="shared" si="1902"/>
        <v>0</v>
      </c>
      <c r="G97" s="30">
        <f t="shared" si="1902"/>
        <v>0</v>
      </c>
      <c r="H97" s="30">
        <f t="shared" si="1902"/>
        <v>0</v>
      </c>
      <c r="I97" s="30">
        <f t="shared" si="1902"/>
        <v>0</v>
      </c>
      <c r="J97" s="30"/>
      <c r="K97" s="30"/>
      <c r="L97" s="30"/>
      <c r="M97" s="30"/>
      <c r="N97" s="30"/>
      <c r="O97" s="1"/>
      <c r="P97" s="1"/>
      <c r="Q97" s="1"/>
      <c r="R97" s="1"/>
      <c r="S97" s="1"/>
      <c r="T97" s="1"/>
      <c r="U97" s="1"/>
      <c r="V97" s="66">
        <v>13</v>
      </c>
      <c r="W97" s="69">
        <f>SUM('Raw Data'!B123:J123,'Raw Data'!J81:N81)</f>
        <v>1696</v>
      </c>
      <c r="X97" s="29">
        <v>13</v>
      </c>
      <c r="Y97" s="30">
        <f>SUM(B75:N75)/SUM(B74:N79)</f>
        <v>5.4425545200316089E-2</v>
      </c>
      <c r="Z97" s="30">
        <f>SUM(C75:O75)/SUM(C74:O79)</f>
        <v>4.8129904977873707E-2</v>
      </c>
      <c r="AA97" s="30">
        <f t="shared" ref="AA97" si="1903">SUM(D75:P75)/SUM(D74:P79)</f>
        <v>2.2616690715076678E-3</v>
      </c>
      <c r="AB97" s="30">
        <f t="shared" ref="AB97" si="1904">SUM(E75:Q75)/SUM(E74:Q79)</f>
        <v>0</v>
      </c>
      <c r="AC97" s="30">
        <f t="shared" ref="AC97" si="1905">SUM(F75:R75)/SUM(F74:R79)</f>
        <v>0</v>
      </c>
      <c r="AD97" s="30">
        <f t="shared" ref="AD97" si="1906">SUM(G75:S75)/SUM(G74:S79)</f>
        <v>0</v>
      </c>
      <c r="AE97" s="30">
        <f t="shared" ref="AE97" si="1907">SUM(H75:T75)/SUM(H74:T79)</f>
        <v>0</v>
      </c>
      <c r="AF97" s="30">
        <f t="shared" ref="AF97" si="1908">SUM(I75:U75)/SUM(I74:U79)</f>
        <v>0</v>
      </c>
      <c r="AG97" s="30"/>
      <c r="AH97" s="30"/>
      <c r="AI97" s="30"/>
      <c r="AJ97" s="30"/>
      <c r="AK97" s="30"/>
      <c r="AL97" s="30"/>
      <c r="AM97" s="30"/>
      <c r="AN97" s="30"/>
      <c r="AO97" s="30"/>
      <c r="AP97" s="1"/>
      <c r="AQ97" s="1"/>
      <c r="AR97" s="1"/>
      <c r="AS97" s="1"/>
      <c r="AT97" s="29">
        <v>13</v>
      </c>
      <c r="AU97" s="30">
        <f>SUM(B76:N76)/SUM(B74:N79)</f>
        <v>9.6426796944304408E-2</v>
      </c>
      <c r="AV97" s="30">
        <f t="shared" ref="AV97" si="1909">SUM(C76:O76)/SUM(C74:O79)</f>
        <v>9.6426796944304421E-2</v>
      </c>
      <c r="AW97" s="30">
        <f t="shared" ref="AW97" si="1910">SUM(D76:P76)/SUM(D74:P79)</f>
        <v>7.8888942038929155E-2</v>
      </c>
      <c r="AX97" s="30">
        <f t="shared" ref="AX97" si="1911">SUM(E76:Q76)/SUM(E74:Q79)</f>
        <v>2.6870553394252799E-2</v>
      </c>
      <c r="AY97" s="30">
        <f t="shared" ref="AY97" si="1912">SUM(F76:R76)/SUM(F74:R79)</f>
        <v>7.2373410288245369E-3</v>
      </c>
      <c r="AZ97" s="30">
        <f t="shared" ref="AZ97" si="1913">SUM(G76:S76)/SUM(G74:S79)</f>
        <v>0</v>
      </c>
      <c r="BA97" s="30">
        <f t="shared" ref="BA97" si="1914">SUM(H76:T76)/SUM(H74:T79)</f>
        <v>0</v>
      </c>
      <c r="BB97" s="30">
        <f t="shared" ref="BB97" si="1915">SUM(I76:U76)/SUM(I74:U79)</f>
        <v>0</v>
      </c>
      <c r="BC97" s="30"/>
      <c r="BD97" s="30"/>
      <c r="BE97" s="30"/>
      <c r="BF97" s="30"/>
      <c r="BG97" s="30"/>
      <c r="BH97" s="30"/>
      <c r="BI97" s="30"/>
      <c r="BJ97" s="30"/>
      <c r="BK97" s="30"/>
      <c r="BL97" s="30"/>
      <c r="BM97" s="30"/>
      <c r="BN97" s="30"/>
      <c r="BO97" s="1"/>
      <c r="BP97" s="29">
        <v>13</v>
      </c>
      <c r="BQ97" s="30">
        <f>SUM(B77:N77)/SUM(B74:N79)</f>
        <v>0.27701740693666482</v>
      </c>
      <c r="BR97" s="30">
        <f t="shared" ref="BR97" si="1916">SUM(C77:O77)/SUM(C74:O79)</f>
        <v>0.27701740693666488</v>
      </c>
      <c r="BS97" s="30">
        <f t="shared" ref="BS97" si="1917">SUM(D77:P77)/SUM(D74:P79)</f>
        <v>0.27701740693666488</v>
      </c>
      <c r="BT97" s="30">
        <f t="shared" ref="BT97" si="1918">SUM(E77:Q77)/SUM(E74:Q79)</f>
        <v>0.25440071622158822</v>
      </c>
      <c r="BU97" s="30">
        <f t="shared" ref="BU97" si="1919">SUM(F77:R77)/SUM(F74:R79)</f>
        <v>0.19713718015575576</v>
      </c>
      <c r="BV97" s="30">
        <f t="shared" ref="BV97" si="1920">SUM(G77:S77)/SUM(G74:S79)</f>
        <v>0.13019177563912882</v>
      </c>
      <c r="BW97" s="30">
        <f t="shared" ref="BW97" si="1921">SUM(H77:T77)/SUM(H74:T79)</f>
        <v>5.8354023815187901E-2</v>
      </c>
      <c r="BX97" s="30">
        <f t="shared" ref="BX97" si="1922">SUM(I77:U77)/SUM(I74:U79)</f>
        <v>1.430637180116478E-2</v>
      </c>
      <c r="BY97" s="30"/>
      <c r="BZ97" s="30"/>
      <c r="CA97" s="30"/>
      <c r="CB97" s="30"/>
      <c r="CC97" s="30"/>
      <c r="CD97" s="30"/>
      <c r="CE97" s="30"/>
      <c r="CF97" s="30"/>
      <c r="CG97" s="30"/>
      <c r="CH97" s="30"/>
      <c r="CI97" s="30"/>
      <c r="CJ97" s="30"/>
      <c r="CK97" s="1"/>
      <c r="CL97" s="29">
        <v>13</v>
      </c>
      <c r="CM97" s="30">
        <f>SUM(B78:N78)/SUM(B74:N79)</f>
        <v>0.15529461743492909</v>
      </c>
      <c r="CN97" s="30">
        <f t="shared" ref="CN97" si="1923">SUM(C78:O78)/SUM(C74:O79)</f>
        <v>0.15529461743492914</v>
      </c>
      <c r="CO97" s="30">
        <f t="shared" ref="CO97" si="1924">SUM(D78:P78)/SUM(D74:P79)</f>
        <v>0.15529461743492914</v>
      </c>
      <c r="CP97" s="30">
        <f t="shared" ref="CP97" si="1925">SUM(E78:Q78)/SUM(E74:Q79)</f>
        <v>0.15529461743492912</v>
      </c>
      <c r="CQ97" s="30">
        <f t="shared" ref="CQ97" si="1926">SUM(F78:R78)/SUM(F74:R79)</f>
        <v>0.15529461743492912</v>
      </c>
      <c r="CR97" s="30">
        <f t="shared" ref="CR97" si="1927">SUM(G78:S78)/SUM(G74:S79)</f>
        <v>0.15258061454911992</v>
      </c>
      <c r="CS97" s="30">
        <f t="shared" ref="CS97" si="1928">SUM(H78:T78)/SUM(H74:T79)</f>
        <v>0.14752161794180013</v>
      </c>
      <c r="CT97" s="30">
        <f t="shared" ref="CT97" si="1929">SUM(I78:U78)/SUM(I74:U79)</f>
        <v>0.11467252152456253</v>
      </c>
      <c r="CU97" s="30"/>
      <c r="CV97" s="30"/>
      <c r="CW97" s="30"/>
      <c r="CX97" s="30"/>
      <c r="CY97" s="30"/>
      <c r="CZ97" s="30"/>
      <c r="DA97" s="30"/>
      <c r="DB97" s="30"/>
      <c r="DC97" s="30"/>
      <c r="DD97" s="30"/>
      <c r="DE97" s="30"/>
      <c r="DF97" s="30"/>
      <c r="DG97" s="1"/>
      <c r="DH97" s="29">
        <v>13</v>
      </c>
      <c r="DI97" s="30">
        <f>SUM(B79:N79)/SUM(B74:N79)</f>
        <v>0.33274386765544778</v>
      </c>
      <c r="DJ97" s="30">
        <f t="shared" ref="DJ97" si="1930">SUM(C79:O79)/SUM(C74:O79)</f>
        <v>0.4096406160867086</v>
      </c>
      <c r="DK97" s="30">
        <f t="shared" ref="DK97" si="1931">SUM(D79:P79)/SUM(D74:P79)</f>
        <v>0.48653736451796931</v>
      </c>
      <c r="DL97" s="30">
        <f t="shared" ref="DL97" si="1932">SUM(E79:Q79)/SUM(E74:Q79)</f>
        <v>0.56343411294922996</v>
      </c>
      <c r="DM97" s="30">
        <f t="shared" ref="DM97" si="1933">SUM(F79:R79)/SUM(F74:R79)</f>
        <v>0.64033086138049067</v>
      </c>
      <c r="DN97" s="30">
        <f t="shared" ref="DN97" si="1934">SUM(G79:S79)/SUM(G74:S79)</f>
        <v>0.71722760981175138</v>
      </c>
      <c r="DO97" s="30">
        <f t="shared" ref="DO97" si="1935">SUM(H79:T79)/SUM(H74:T79)</f>
        <v>0.79412435824301209</v>
      </c>
      <c r="DP97" s="30">
        <f t="shared" ref="DP97" si="1936">SUM(I79:U79)/SUM(I74:U79)</f>
        <v>0.87102110667427268</v>
      </c>
      <c r="DQ97" s="30"/>
      <c r="DR97" s="30"/>
      <c r="DS97" s="30"/>
      <c r="DT97" s="30"/>
      <c r="DU97" s="30"/>
      <c r="DV97" s="30"/>
      <c r="DW97" s="30"/>
      <c r="DX97" s="30"/>
      <c r="DY97" s="30"/>
      <c r="DZ97" s="30"/>
      <c r="EA97" s="30"/>
      <c r="EB97" s="30"/>
    </row>
    <row r="98" spans="1:132" x14ac:dyDescent="0.3">
      <c r="A98" s="29">
        <v>14</v>
      </c>
      <c r="B98" s="30">
        <f>SUM($B74:O74)/SUM($B74:O79)</f>
        <v>7.808712019126815E-2</v>
      </c>
      <c r="C98" s="30">
        <f t="shared" ref="C98:H98" si="1937">SUM(C74:P74)/SUM(C74:P79)</f>
        <v>1.2527345485230186E-2</v>
      </c>
      <c r="D98" s="30">
        <f t="shared" si="1937"/>
        <v>0</v>
      </c>
      <c r="E98" s="30">
        <f t="shared" si="1937"/>
        <v>0</v>
      </c>
      <c r="F98" s="30">
        <f t="shared" si="1937"/>
        <v>0</v>
      </c>
      <c r="G98" s="30">
        <f t="shared" si="1937"/>
        <v>0</v>
      </c>
      <c r="H98" s="30">
        <f t="shared" si="1937"/>
        <v>0</v>
      </c>
      <c r="I98" s="30"/>
      <c r="J98" s="30"/>
      <c r="K98" s="30"/>
      <c r="L98" s="30"/>
      <c r="M98" s="30"/>
      <c r="N98" s="30"/>
      <c r="O98" s="1"/>
      <c r="P98" s="1"/>
      <c r="Q98" s="1"/>
      <c r="R98" s="1"/>
      <c r="S98" s="1"/>
      <c r="T98" s="71" t="s">
        <v>77</v>
      </c>
      <c r="U98" s="72" t="s">
        <v>78</v>
      </c>
      <c r="V98" s="66">
        <v>14</v>
      </c>
      <c r="W98" s="69">
        <f>SUM('Raw Data'!B123:J123,'Raw Data'!J81:O81)</f>
        <v>1701</v>
      </c>
      <c r="X98" s="29">
        <v>14</v>
      </c>
      <c r="Y98" s="30">
        <f>SUM(B75:O75)/SUM(B74:O79)</f>
        <v>5.0539241835021773E-2</v>
      </c>
      <c r="Z98" s="30">
        <f>SUM(C75:P75)/SUM(C74:P79)</f>
        <v>4.4693147275247695E-2</v>
      </c>
      <c r="AA98" s="30">
        <f t="shared" ref="AA98" si="1938">SUM(D75:Q75)/SUM(D74:Q79)</f>
        <v>2.1001726254650608E-3</v>
      </c>
      <c r="AB98" s="30">
        <f t="shared" ref="AB98" si="1939">SUM(E75:R75)/SUM(E74:R79)</f>
        <v>0</v>
      </c>
      <c r="AC98" s="30">
        <f t="shared" ref="AC98" si="1940">SUM(F75:S75)/SUM(F74:S79)</f>
        <v>0</v>
      </c>
      <c r="AD98" s="30">
        <f t="shared" ref="AD98" si="1941">SUM(G75:T75)/SUM(G74:T79)</f>
        <v>0</v>
      </c>
      <c r="AE98" s="30">
        <f t="shared" ref="AE98" si="1942">SUM(H75:U75)/SUM(H74:U79)</f>
        <v>0</v>
      </c>
      <c r="AF98" s="30"/>
      <c r="AG98" s="30"/>
      <c r="AH98" s="30"/>
      <c r="AI98" s="30"/>
      <c r="AJ98" s="30"/>
      <c r="AK98" s="30"/>
      <c r="AL98" s="30"/>
      <c r="AM98" s="30"/>
      <c r="AN98" s="30"/>
      <c r="AO98" s="30"/>
      <c r="AP98" s="1"/>
      <c r="AQ98" s="1"/>
      <c r="AR98" s="1"/>
      <c r="AS98" s="1"/>
      <c r="AT98" s="29">
        <v>14</v>
      </c>
      <c r="AU98" s="30">
        <f>SUM(B76:O76)/SUM(B74:O79)</f>
        <v>8.9541357687978398E-2</v>
      </c>
      <c r="AV98" s="30">
        <f t="shared" ref="AV98" si="1943">SUM(C76:P76)/SUM(C74:P79)</f>
        <v>8.9541357687978412E-2</v>
      </c>
      <c r="AW98" s="30">
        <f t="shared" ref="AW98" si="1944">SUM(D76:Q76)/SUM(D74:Q79)</f>
        <v>7.3255808557179156E-2</v>
      </c>
      <c r="AX98" s="30">
        <f t="shared" ref="AX98" si="1945">SUM(E76:R76)/SUM(E74:R79)</f>
        <v>2.4951838171482763E-2</v>
      </c>
      <c r="AY98" s="30">
        <f t="shared" ref="AY98" si="1946">SUM(F76:S76)/SUM(F74:S79)</f>
        <v>6.7205524014881937E-3</v>
      </c>
      <c r="AZ98" s="30">
        <f t="shared" ref="AZ98" si="1947">SUM(G76:T76)/SUM(G74:T79)</f>
        <v>0</v>
      </c>
      <c r="BA98" s="30">
        <f t="shared" ref="BA98" si="1948">SUM(H76:U76)/SUM(H74:U79)</f>
        <v>0</v>
      </c>
      <c r="BB98" s="30"/>
      <c r="BC98" s="30"/>
      <c r="BD98" s="30"/>
      <c r="BE98" s="30"/>
      <c r="BF98" s="30"/>
      <c r="BG98" s="30"/>
      <c r="BH98" s="30"/>
      <c r="BI98" s="30"/>
      <c r="BJ98" s="30"/>
      <c r="BK98" s="30"/>
      <c r="BL98" s="30"/>
      <c r="BM98" s="30"/>
      <c r="BN98" s="30"/>
      <c r="BO98" s="1"/>
      <c r="BP98" s="29">
        <v>14</v>
      </c>
      <c r="BQ98" s="30">
        <f>SUM(B77:O77)/SUM(B74:O79)</f>
        <v>0.25723673819259107</v>
      </c>
      <c r="BR98" s="30">
        <f t="shared" ref="BR98" si="1949">SUM(C77:P77)/SUM(C74:P79)</f>
        <v>0.25723673819259113</v>
      </c>
      <c r="BS98" s="30">
        <f t="shared" ref="BS98" si="1950">SUM(D77:Q77)/SUM(D74:Q79)</f>
        <v>0.25723673819259113</v>
      </c>
      <c r="BT98" s="30">
        <f t="shared" ref="BT98" si="1951">SUM(E77:R77)/SUM(E74:R79)</f>
        <v>0.23623501193794053</v>
      </c>
      <c r="BU98" s="30">
        <f t="shared" ref="BU98" si="1952">SUM(F77:S77)/SUM(F74:S79)</f>
        <v>0.183060428442123</v>
      </c>
      <c r="BV98" s="30">
        <f t="shared" ref="BV98" si="1953">SUM(G77:T77)/SUM(G74:T79)</f>
        <v>0.12089531872835725</v>
      </c>
      <c r="BW98" s="30">
        <f t="shared" ref="BW98" si="1954">SUM(H77:U77)/SUM(H74:U79)</f>
        <v>5.418720401950651E-2</v>
      </c>
      <c r="BX98" s="30"/>
      <c r="BY98" s="30"/>
      <c r="BZ98" s="30"/>
      <c r="CA98" s="30"/>
      <c r="CB98" s="30"/>
      <c r="CC98" s="30"/>
      <c r="CD98" s="30"/>
      <c r="CE98" s="30"/>
      <c r="CF98" s="30"/>
      <c r="CG98" s="30"/>
      <c r="CH98" s="30"/>
      <c r="CI98" s="30"/>
      <c r="CJ98" s="30"/>
      <c r="CK98" s="1"/>
      <c r="CL98" s="29">
        <v>14</v>
      </c>
      <c r="CM98" s="30">
        <f>SUM(B78:O78)/SUM(B74:O79)</f>
        <v>0.14420567028468625</v>
      </c>
      <c r="CN98" s="30">
        <f t="shared" ref="CN98" si="1955">SUM(C78:P78)/SUM(C74:P79)</f>
        <v>0.14420567028468628</v>
      </c>
      <c r="CO98" s="30">
        <f t="shared" ref="CO98" si="1956">SUM(D78:Q78)/SUM(D74:Q79)</f>
        <v>0.14420567028468628</v>
      </c>
      <c r="CP98" s="30">
        <f t="shared" ref="CP98" si="1957">SUM(E78:R78)/SUM(E74:R79)</f>
        <v>0.14420567028468628</v>
      </c>
      <c r="CQ98" s="30">
        <f t="shared" ref="CQ98" si="1958">SUM(F78:S78)/SUM(F74:S79)</f>
        <v>0.14420567028468628</v>
      </c>
      <c r="CR98" s="30">
        <f t="shared" ref="CR98" si="1959">SUM(G78:T78)/SUM(G74:T79)</f>
        <v>0.14168546313412819</v>
      </c>
      <c r="CS98" s="30">
        <f t="shared" ref="CS98" si="1960">SUM(H78:U78)/SUM(H74:U79)</f>
        <v>0.13698770857716686</v>
      </c>
      <c r="CT98" s="30"/>
      <c r="CU98" s="30"/>
      <c r="CV98" s="30"/>
      <c r="CW98" s="30"/>
      <c r="CX98" s="30"/>
      <c r="CY98" s="30"/>
      <c r="CZ98" s="30"/>
      <c r="DA98" s="30"/>
      <c r="DB98" s="30"/>
      <c r="DC98" s="30"/>
      <c r="DD98" s="30"/>
      <c r="DE98" s="30"/>
      <c r="DF98" s="30"/>
      <c r="DG98" s="1"/>
      <c r="DH98" s="29">
        <v>14</v>
      </c>
      <c r="DI98" s="30">
        <f>SUM(B79:O79)/SUM(B74:O79)</f>
        <v>0.38038987180845429</v>
      </c>
      <c r="DJ98" s="30">
        <f t="shared" ref="DJ98" si="1961">SUM(C79:P79)/SUM(C74:P79)</f>
        <v>0.45179574107426645</v>
      </c>
      <c r="DK98" s="30">
        <f t="shared" ref="DK98" si="1962">SUM(D79:Q79)/SUM(D74:Q79)</f>
        <v>0.5232016103400785</v>
      </c>
      <c r="DL98" s="30">
        <f t="shared" ref="DL98" si="1963">SUM(E79:R79)/SUM(E74:R79)</f>
        <v>0.59460747960589055</v>
      </c>
      <c r="DM98" s="30">
        <f t="shared" ref="DM98" si="1964">SUM(F79:S79)/SUM(F74:S79)</f>
        <v>0.6660133488717026</v>
      </c>
      <c r="DN98" s="30">
        <f t="shared" ref="DN98" si="1965">SUM(G79:T79)/SUM(G74:T79)</f>
        <v>0.73741921813751465</v>
      </c>
      <c r="DO98" s="30">
        <f t="shared" ref="DO98" si="1966">SUM(H79:U79)/SUM(H74:U79)</f>
        <v>0.8088250874033267</v>
      </c>
      <c r="DP98" s="30"/>
      <c r="DQ98" s="30"/>
      <c r="DR98" s="30"/>
      <c r="DS98" s="30"/>
      <c r="DT98" s="30"/>
      <c r="DU98" s="30"/>
      <c r="DV98" s="30"/>
      <c r="DW98" s="30"/>
      <c r="DX98" s="30"/>
      <c r="DY98" s="30"/>
      <c r="DZ98" s="30"/>
      <c r="EA98" s="30"/>
      <c r="EB98" s="30"/>
    </row>
    <row r="99" spans="1:132" x14ac:dyDescent="0.3">
      <c r="A99" s="29">
        <v>15</v>
      </c>
      <c r="B99" s="30">
        <f>SUM($B74:P74)/SUM($B74:P79)</f>
        <v>7.2882856470422239E-2</v>
      </c>
      <c r="C99" s="30">
        <f>SUM(C74:Q74)/SUM(C74:Q79)</f>
        <v>1.169243686691266E-2</v>
      </c>
      <c r="D99" s="30">
        <f>SUM(D74:R74)/SUM(D74:R79)</f>
        <v>0</v>
      </c>
      <c r="E99" s="30">
        <f>SUM(E74:S74)/SUM(E74:S79)</f>
        <v>0</v>
      </c>
      <c r="F99" s="30">
        <f>SUM(F74:T74)/SUM(F74:T79)</f>
        <v>0</v>
      </c>
      <c r="G99" s="30">
        <f>SUM(G74:U74)/SUM(G74:U79)</f>
        <v>0</v>
      </c>
      <c r="H99" s="30"/>
      <c r="I99" s="30"/>
      <c r="J99" s="30"/>
      <c r="K99" s="30"/>
      <c r="L99" s="30"/>
      <c r="M99" s="30"/>
      <c r="N99" s="30"/>
      <c r="O99" s="1"/>
      <c r="P99" s="1"/>
      <c r="Q99" s="1"/>
      <c r="R99" s="1"/>
      <c r="S99" s="1"/>
      <c r="T99" s="57" t="s">
        <v>8</v>
      </c>
      <c r="U99" s="77">
        <f>1.96*SQRT((LSCheEggs*(1-LSCheEggs))/VLOOKUP(LSIT,V85:W104,2))</f>
        <v>0</v>
      </c>
      <c r="V99" s="66">
        <v>15</v>
      </c>
      <c r="W99" s="69">
        <f>SUM('Raw Data'!B123:J123,'Raw Data'!J81:P81)</f>
        <v>1703</v>
      </c>
      <c r="X99" s="29">
        <v>15</v>
      </c>
      <c r="Y99" s="30">
        <f>SUM(B75:P75)/SUM(B74:P79)</f>
        <v>4.7170958536613322E-2</v>
      </c>
      <c r="Z99" s="30">
        <f>SUM(C75:Q75)/SUM(C74:Q79)</f>
        <v>4.1714487998720753E-2</v>
      </c>
      <c r="AA99" s="30">
        <f t="shared" ref="AA99" si="1967">SUM(D75:R75)/SUM(D74:R79)</f>
        <v>1.9602026512177107E-3</v>
      </c>
      <c r="AB99" s="30">
        <f t="shared" ref="AB99" si="1968">SUM(E75:S75)/SUM(E74:S79)</f>
        <v>0</v>
      </c>
      <c r="AC99" s="30">
        <f t="shared" ref="AC99" si="1969">SUM(F75:T75)/SUM(F74:T79)</f>
        <v>0</v>
      </c>
      <c r="AD99" s="30">
        <f t="shared" ref="AD99" si="1970">SUM(G75:U75)/SUM(G74:U79)</f>
        <v>0</v>
      </c>
      <c r="AE99" s="30"/>
      <c r="AF99" s="30"/>
      <c r="AG99" s="30"/>
      <c r="AH99" s="30"/>
      <c r="AI99" s="30"/>
      <c r="AJ99" s="30"/>
      <c r="AK99" s="30"/>
      <c r="AL99" s="30"/>
      <c r="AM99" s="30"/>
      <c r="AN99" s="30"/>
      <c r="AO99" s="30"/>
      <c r="AP99" s="1"/>
      <c r="AQ99" s="1"/>
      <c r="AR99" s="1"/>
      <c r="AS99" s="1"/>
      <c r="AT99" s="29">
        <v>15</v>
      </c>
      <c r="AU99" s="30">
        <f>SUM(B76:P76)/SUM(B74:P79)</f>
        <v>8.35737046590357E-2</v>
      </c>
      <c r="AV99" s="30">
        <f t="shared" ref="AV99" si="1971">SUM(C76:Q76)/SUM(C74:Q79)</f>
        <v>8.3573704659035727E-2</v>
      </c>
      <c r="AW99" s="30">
        <f t="shared" ref="AW99" si="1972">SUM(D76:R76)/SUM(D74:R79)</f>
        <v>6.8373536732049253E-2</v>
      </c>
      <c r="AX99" s="30">
        <f t="shared" ref="AX99" si="1973">SUM(E76:S76)/SUM(E74:S79)</f>
        <v>2.3288875754041906E-2</v>
      </c>
      <c r="AY99" s="30">
        <f t="shared" ref="AY99" si="1974">SUM(F76:T76)/SUM(F74:T79)</f>
        <v>6.2726484838966741E-3</v>
      </c>
      <c r="AZ99" s="30">
        <f t="shared" ref="AZ99" si="1975">SUM(G76:U76)/SUM(G74:U79)</f>
        <v>0</v>
      </c>
      <c r="BA99" s="30"/>
      <c r="BB99" s="30"/>
      <c r="BC99" s="30"/>
      <c r="BD99" s="30"/>
      <c r="BE99" s="30"/>
      <c r="BF99" s="30"/>
      <c r="BG99" s="30"/>
      <c r="BH99" s="30"/>
      <c r="BI99" s="30"/>
      <c r="BJ99" s="30"/>
      <c r="BK99" s="30"/>
      <c r="BL99" s="30"/>
      <c r="BM99" s="30"/>
      <c r="BN99" s="30"/>
      <c r="BO99" s="1"/>
      <c r="BP99" s="29">
        <v>15</v>
      </c>
      <c r="BQ99" s="30">
        <f>SUM(B77:P77)/SUM(B74:P79)</f>
        <v>0.24009270956193682</v>
      </c>
      <c r="BR99" s="30">
        <f t="shared" ref="BR99" si="1976">SUM(C77:Q77)/SUM(C74:Q79)</f>
        <v>0.2400927095619369</v>
      </c>
      <c r="BS99" s="30">
        <f t="shared" ref="BS99" si="1977">SUM(D77:R77)/SUM(D74:R79)</f>
        <v>0.2400927095619369</v>
      </c>
      <c r="BT99" s="30">
        <f t="shared" ref="BT99" si="1978">SUM(E77:S77)/SUM(E74:S79)</f>
        <v>0.22049068304975977</v>
      </c>
      <c r="BU99" s="30">
        <f t="shared" ref="BU99" si="1979">SUM(F77:T77)/SUM(F74:T79)</f>
        <v>0.17086002017850282</v>
      </c>
      <c r="BV99" s="30">
        <f t="shared" ref="BV99" si="1980">SUM(G77:U77)/SUM(G74:U79)</f>
        <v>0.11283802170245863</v>
      </c>
      <c r="BW99" s="30"/>
      <c r="BX99" s="30"/>
      <c r="BY99" s="30"/>
      <c r="BZ99" s="30"/>
      <c r="CA99" s="30"/>
      <c r="CB99" s="30"/>
      <c r="CC99" s="30"/>
      <c r="CD99" s="30"/>
      <c r="CE99" s="30"/>
      <c r="CF99" s="30"/>
      <c r="CG99" s="30"/>
      <c r="CH99" s="30"/>
      <c r="CI99" s="30"/>
      <c r="CJ99" s="30"/>
      <c r="CK99" s="1"/>
      <c r="CL99" s="29">
        <v>15</v>
      </c>
      <c r="CM99" s="30">
        <f>SUM(B78:P78)/SUM(B74:P79)</f>
        <v>0.13459481081945551</v>
      </c>
      <c r="CN99" s="30">
        <f t="shared" ref="CN99" si="1981">SUM(C78:Q78)/SUM(C74:Q79)</f>
        <v>0.13459481081945554</v>
      </c>
      <c r="CO99" s="30">
        <f t="shared" ref="CO99" si="1982">SUM(D78:R78)/SUM(D74:R79)</f>
        <v>0.13459481081945554</v>
      </c>
      <c r="CP99" s="30">
        <f t="shared" ref="CP99" si="1983">SUM(E78:S78)/SUM(E74:S79)</f>
        <v>0.13459481081945551</v>
      </c>
      <c r="CQ99" s="30">
        <f t="shared" ref="CQ99" si="1984">SUM(F78:T78)/SUM(F74:T79)</f>
        <v>0.13459481081945551</v>
      </c>
      <c r="CR99" s="30">
        <f t="shared" ref="CR99" si="1985">SUM(G78:U78)/SUM(G74:U79)</f>
        <v>0.13224256763799427</v>
      </c>
      <c r="CS99" s="30"/>
      <c r="CT99" s="30"/>
      <c r="CU99" s="30"/>
      <c r="CV99" s="30"/>
      <c r="CW99" s="30"/>
      <c r="CX99" s="30"/>
      <c r="CY99" s="30"/>
      <c r="CZ99" s="30"/>
      <c r="DA99" s="30"/>
      <c r="DB99" s="30"/>
      <c r="DC99" s="30"/>
      <c r="DD99" s="30"/>
      <c r="DE99" s="30"/>
      <c r="DF99" s="30"/>
      <c r="DG99" s="1"/>
      <c r="DH99" s="29">
        <v>15</v>
      </c>
      <c r="DI99" s="30">
        <f>SUM(B79:P79)/SUM(B74:P79)</f>
        <v>0.42168495995253635</v>
      </c>
      <c r="DJ99" s="30">
        <f t="shared" ref="DJ99" si="1986">SUM(C79:Q79)/SUM(C74:Q79)</f>
        <v>0.48833185009393859</v>
      </c>
      <c r="DK99" s="30">
        <f t="shared" ref="DK99" si="1987">SUM(D79:R79)/SUM(D74:R79)</f>
        <v>0.55497874023534077</v>
      </c>
      <c r="DL99" s="30">
        <f t="shared" ref="DL99" si="1988">SUM(E79:S79)/SUM(E74:S79)</f>
        <v>0.6216256303767429</v>
      </c>
      <c r="DM99" s="30">
        <f t="shared" ref="DM99" si="1989">SUM(F79:T79)/SUM(F74:T79)</f>
        <v>0.68827252051814503</v>
      </c>
      <c r="DN99" s="30">
        <f t="shared" ref="DN99" si="1990">SUM(G79:U79)/SUM(G74:U79)</f>
        <v>0.75491941065954715</v>
      </c>
      <c r="DO99" s="30"/>
      <c r="DP99" s="30"/>
      <c r="DQ99" s="30"/>
      <c r="DR99" s="30"/>
      <c r="DS99" s="30"/>
      <c r="DT99" s="30"/>
      <c r="DU99" s="30"/>
      <c r="DV99" s="30"/>
      <c r="DW99" s="30"/>
      <c r="DX99" s="30"/>
      <c r="DY99" s="30"/>
      <c r="DZ99" s="30"/>
      <c r="EA99" s="30"/>
      <c r="EB99" s="30"/>
    </row>
    <row r="100" spans="1:132" x14ac:dyDescent="0.3">
      <c r="A100" s="29">
        <v>16</v>
      </c>
      <c r="B100" s="30">
        <f>SUM($B74:Q74)/SUM($B74:Q79)</f>
        <v>6.8328944793304924E-2</v>
      </c>
      <c r="C100" s="30">
        <f>SUM(C74:R74)/SUM(C74:R79)</f>
        <v>1.096186280106496E-2</v>
      </c>
      <c r="D100" s="30">
        <f>SUM(D74:S74)/SUM(D74:S79)</f>
        <v>0</v>
      </c>
      <c r="E100" s="30">
        <f>SUM(E74:T74)/SUM(E74:T79)</f>
        <v>0</v>
      </c>
      <c r="F100" s="30">
        <f>SUM(F74:U74)/SUM(F74:U79)</f>
        <v>0</v>
      </c>
      <c r="G100" s="30"/>
      <c r="H100" s="30"/>
      <c r="I100" s="30"/>
      <c r="J100" s="30"/>
      <c r="K100" s="30"/>
      <c r="L100" s="30"/>
      <c r="M100" s="30"/>
      <c r="N100" s="30"/>
      <c r="O100" s="1"/>
      <c r="P100" s="1"/>
      <c r="Q100" s="1"/>
      <c r="R100" s="1"/>
      <c r="S100" s="1"/>
      <c r="T100" s="69" t="s">
        <v>25</v>
      </c>
      <c r="U100" s="78">
        <f>1.96*SQRT((LSChe1st*(1-LSChe1st))/VLOOKUP(LSIT,V85:W104,2))</f>
        <v>2.5324219494402344E-2</v>
      </c>
      <c r="V100" s="66">
        <v>16</v>
      </c>
      <c r="W100" s="69">
        <f>SUM('Raw Data'!B123:J123,'Raw Data'!J81:Q81)</f>
        <v>1704</v>
      </c>
      <c r="X100" s="29">
        <v>16</v>
      </c>
      <c r="Y100" s="30">
        <f>SUM(B75:Q75)/SUM(B74:Q79)</f>
        <v>4.4223593555276774E-2</v>
      </c>
      <c r="Z100" s="30">
        <f>SUM(C75:R75)/SUM(C74:R79)</f>
        <v>3.9108057581446462E-2</v>
      </c>
      <c r="AA100" s="30">
        <f t="shared" ref="AA100" si="1991">SUM(D75:S75)/SUM(D74:S79)</f>
        <v>1.8377240578255963E-3</v>
      </c>
      <c r="AB100" s="30">
        <f t="shared" ref="AB100" si="1992">SUM(E75:T75)/SUM(E74:T79)</f>
        <v>0</v>
      </c>
      <c r="AC100" s="30">
        <f t="shared" ref="AC100" si="1993">SUM(F75:U75)/SUM(F74:U79)</f>
        <v>0</v>
      </c>
      <c r="AD100" s="30"/>
      <c r="AE100" s="30"/>
      <c r="AF100" s="30"/>
      <c r="AG100" s="30"/>
      <c r="AH100" s="30"/>
      <c r="AI100" s="30"/>
      <c r="AJ100" s="30"/>
      <c r="AK100" s="30"/>
      <c r="AL100" s="30"/>
      <c r="AM100" s="30"/>
      <c r="AN100" s="30"/>
      <c r="AO100" s="30"/>
      <c r="AP100" s="1"/>
      <c r="AQ100" s="1"/>
      <c r="AR100" s="1"/>
      <c r="AS100" s="1"/>
      <c r="AT100" s="29">
        <v>16</v>
      </c>
      <c r="AU100" s="30">
        <f>SUM(B76:Q76)/SUM(B74:Q79)</f>
        <v>7.8351800798815999E-2</v>
      </c>
      <c r="AV100" s="30">
        <f t="shared" ref="AV100" si="1994">SUM(C76:R76)/SUM(C74:R79)</f>
        <v>7.8351800798815999E-2</v>
      </c>
      <c r="AW100" s="30">
        <f t="shared" ref="AW100" si="1995">SUM(D76:S76)/SUM(D74:S79)</f>
        <v>6.410137915743154E-2</v>
      </c>
      <c r="AX100" s="30">
        <f t="shared" ref="AX100" si="1996">SUM(E76:T76)/SUM(E74:T79)</f>
        <v>2.1833725827442828E-2</v>
      </c>
      <c r="AY100" s="30">
        <f t="shared" ref="AY100" si="1997">SUM(F76:U76)/SUM(F74:U79)</f>
        <v>5.8807169850419077E-3</v>
      </c>
      <c r="AZ100" s="30"/>
      <c r="BA100" s="30"/>
      <c r="BB100" s="30"/>
      <c r="BC100" s="30"/>
      <c r="BD100" s="30"/>
      <c r="BE100" s="30"/>
      <c r="BF100" s="30"/>
      <c r="BG100" s="30"/>
      <c r="BH100" s="30"/>
      <c r="BI100" s="30"/>
      <c r="BJ100" s="30"/>
      <c r="BK100" s="30"/>
      <c r="BL100" s="30"/>
      <c r="BM100" s="30"/>
      <c r="BN100" s="30"/>
      <c r="BO100" s="1"/>
      <c r="BP100" s="29">
        <v>16</v>
      </c>
      <c r="BQ100" s="30">
        <f>SUM(B77:Q77)/SUM(B74:Q79)</f>
        <v>0.22509108851393969</v>
      </c>
      <c r="BR100" s="30">
        <f t="shared" ref="BR100" si="1998">SUM(C77:R77)/SUM(C74:R79)</f>
        <v>0.22509108851393969</v>
      </c>
      <c r="BS100" s="30">
        <f t="shared" ref="BS100" si="1999">SUM(D77:S77)/SUM(D74:S79)</f>
        <v>0.22509108851393969</v>
      </c>
      <c r="BT100" s="30">
        <f t="shared" ref="BT100" si="2000">SUM(E77:T77)/SUM(E74:T79)</f>
        <v>0.20671384793568373</v>
      </c>
      <c r="BU100" s="30">
        <f t="shared" ref="BU100" si="2001">SUM(F77:U77)/SUM(F74:U79)</f>
        <v>0.16018423881201438</v>
      </c>
      <c r="BV100" s="30"/>
      <c r="BW100" s="30"/>
      <c r="BX100" s="30"/>
      <c r="BY100" s="30"/>
      <c r="BZ100" s="30"/>
      <c r="CA100" s="30"/>
      <c r="CB100" s="30"/>
      <c r="CC100" s="30"/>
      <c r="CD100" s="30"/>
      <c r="CE100" s="30"/>
      <c r="CF100" s="30"/>
      <c r="CG100" s="30"/>
      <c r="CH100" s="30"/>
      <c r="CI100" s="30"/>
      <c r="CJ100" s="30"/>
      <c r="CK100" s="1"/>
      <c r="CL100" s="29">
        <v>16</v>
      </c>
      <c r="CM100" s="30">
        <f>SUM(B78:Q78)/SUM(B74:Q79)</f>
        <v>0.12618497467480799</v>
      </c>
      <c r="CN100" s="30">
        <f t="shared" ref="CN100" si="2002">SUM(C78:R78)/SUM(C74:R79)</f>
        <v>0.12618497467480799</v>
      </c>
      <c r="CO100" s="30">
        <f t="shared" ref="CO100" si="2003">SUM(D78:S78)/SUM(D74:S79)</f>
        <v>0.12618497467480799</v>
      </c>
      <c r="CP100" s="30">
        <f t="shared" ref="CP100" si="2004">SUM(E78:T78)/SUM(E74:T79)</f>
        <v>0.12618497467480799</v>
      </c>
      <c r="CQ100" s="30">
        <f t="shared" ref="CQ100" si="2005">SUM(F78:U78)/SUM(F74:U79)</f>
        <v>0.12618497467480799</v>
      </c>
      <c r="CR100" s="30"/>
      <c r="CS100" s="30"/>
      <c r="CT100" s="30"/>
      <c r="CU100" s="30"/>
      <c r="CV100" s="30"/>
      <c r="CW100" s="30"/>
      <c r="CX100" s="30"/>
      <c r="CY100" s="30"/>
      <c r="CZ100" s="30"/>
      <c r="DA100" s="30"/>
      <c r="DB100" s="30"/>
      <c r="DC100" s="30"/>
      <c r="DD100" s="30"/>
      <c r="DE100" s="30"/>
      <c r="DF100" s="30"/>
      <c r="DG100" s="1"/>
      <c r="DH100" s="29">
        <v>16</v>
      </c>
      <c r="DI100" s="30">
        <f>SUM(B79:Q79)/SUM(B74:Q79)</f>
        <v>0.45781959766385466</v>
      </c>
      <c r="DJ100" s="30">
        <f t="shared" ref="DJ100" si="2006">SUM(C79:R79)/SUM(C74:R79)</f>
        <v>0.52030221562992496</v>
      </c>
      <c r="DK100" s="30">
        <f t="shared" ref="DK100" si="2007">SUM(D79:S79)/SUM(D74:S79)</f>
        <v>0.5827848335959952</v>
      </c>
      <c r="DL100" s="30">
        <f t="shared" ref="DL100" si="2008">SUM(E79:T79)/SUM(E74:T79)</f>
        <v>0.64526745156206555</v>
      </c>
      <c r="DM100" s="30">
        <f t="shared" ref="DM100" si="2009">SUM(F79:U79)/SUM(F74:U79)</f>
        <v>0.70775006952813579</v>
      </c>
      <c r="DN100" s="30"/>
      <c r="DO100" s="30"/>
      <c r="DP100" s="30"/>
      <c r="DQ100" s="30"/>
      <c r="DR100" s="30"/>
      <c r="DS100" s="30"/>
      <c r="DT100" s="30"/>
      <c r="DU100" s="30"/>
      <c r="DV100" s="30"/>
      <c r="DW100" s="30"/>
      <c r="DX100" s="30"/>
      <c r="DY100" s="30"/>
      <c r="DZ100" s="30"/>
      <c r="EA100" s="30"/>
      <c r="EB100" s="30"/>
    </row>
    <row r="101" spans="1:132" x14ac:dyDescent="0.3">
      <c r="A101" s="29">
        <v>17</v>
      </c>
      <c r="B101" s="30">
        <f>SUM($B74:R74)/SUM($B74:R79)</f>
        <v>6.4310647193559042E-2</v>
      </c>
      <c r="C101" s="30">
        <f>SUM(C74:S74)/SUM(C74:S79)</f>
        <v>1.0317216127308937E-2</v>
      </c>
      <c r="D101" s="30">
        <f>SUM(D74:T74)/SUM(D74:T79)</f>
        <v>0</v>
      </c>
      <c r="E101" s="30">
        <f>SUM(E74:U74)/SUM(E74:U79)</f>
        <v>0</v>
      </c>
      <c r="F101" s="30"/>
      <c r="G101" s="30"/>
      <c r="H101" s="30"/>
      <c r="I101" s="30"/>
      <c r="J101" s="30"/>
      <c r="K101" s="30"/>
      <c r="L101" s="30"/>
      <c r="M101" s="30"/>
      <c r="N101" s="30"/>
      <c r="O101" s="1"/>
      <c r="P101" s="1"/>
      <c r="Q101" s="1"/>
      <c r="R101" s="1"/>
      <c r="S101" s="1"/>
      <c r="T101" s="69" t="s">
        <v>26</v>
      </c>
      <c r="U101" s="78">
        <f>1.96*SQRT((LSChe2nd*(1-LSChe2nd))/VLOOKUP(LSIT,V85:W104,2))</f>
        <v>7.0119588653992537E-2</v>
      </c>
      <c r="V101" s="66">
        <v>17</v>
      </c>
      <c r="W101" s="69">
        <f>W$100</f>
        <v>1704</v>
      </c>
      <c r="X101" s="29">
        <v>17</v>
      </c>
      <c r="Y101" s="30">
        <f>SUM(B75:R75)/SUM(B74:R79)</f>
        <v>4.162288663125125E-2</v>
      </c>
      <c r="Z101" s="30">
        <f>SUM(C75:S75)/SUM(C74:S79)</f>
        <v>3.6808185771840411E-2</v>
      </c>
      <c r="AA101" s="30">
        <f t="shared" ref="AA101" si="2010">SUM(D75:T75)/SUM(D74:T79)</f>
        <v>1.7296509389900276E-3</v>
      </c>
      <c r="AB101" s="30">
        <f t="shared" ref="AB101" si="2011">SUM(E75:U75)/SUM(E74:U79)</f>
        <v>0</v>
      </c>
      <c r="AC101" s="30"/>
      <c r="AD101" s="30"/>
      <c r="AE101" s="30"/>
      <c r="AF101" s="30"/>
      <c r="AG101" s="30"/>
      <c r="AH101" s="30"/>
      <c r="AI101" s="30"/>
      <c r="AJ101" s="30"/>
      <c r="AK101" s="30"/>
      <c r="AL101" s="30"/>
      <c r="AM101" s="30"/>
      <c r="AN101" s="30"/>
      <c r="AO101" s="30"/>
      <c r="AP101" s="1"/>
      <c r="AQ101" s="1"/>
      <c r="AR101" s="1"/>
      <c r="AS101" s="1"/>
      <c r="AT101" s="29">
        <v>17</v>
      </c>
      <c r="AU101" s="30">
        <f>SUM(B76:R76)/SUM(B74:R79)</f>
        <v>7.3744077760826116E-2</v>
      </c>
      <c r="AV101" s="30">
        <f t="shared" ref="AV101" si="2012">SUM(C76:S76)/SUM(C74:S79)</f>
        <v>7.3744077760826116E-2</v>
      </c>
      <c r="AW101" s="30">
        <f t="shared" ref="AW101" si="2013">SUM(D76:T76)/SUM(D74:T79)</f>
        <v>6.0331696795324491E-2</v>
      </c>
      <c r="AX101" s="30">
        <f t="shared" ref="AX101" si="2014">SUM(E76:U76)/SUM(E74:U79)</f>
        <v>2.0549725198553859E-2</v>
      </c>
      <c r="AY101" s="30"/>
      <c r="AZ101" s="30"/>
      <c r="BA101" s="30"/>
      <c r="BB101" s="30"/>
      <c r="BC101" s="30"/>
      <c r="BD101" s="30"/>
      <c r="BE101" s="30"/>
      <c r="BF101" s="30"/>
      <c r="BG101" s="30"/>
      <c r="BH101" s="30"/>
      <c r="BI101" s="30"/>
      <c r="BJ101" s="30"/>
      <c r="BK101" s="30"/>
      <c r="BL101" s="30"/>
      <c r="BM101" s="30"/>
      <c r="BN101" s="30"/>
      <c r="BO101" s="1"/>
      <c r="BP101" s="29">
        <v>17</v>
      </c>
      <c r="BQ101" s="30">
        <f>SUM(B77:R77)/SUM(B74:R79)</f>
        <v>0.21185390208532132</v>
      </c>
      <c r="BR101" s="30">
        <f t="shared" ref="BR101" si="2015">SUM(C77:S77)/SUM(C74:S79)</f>
        <v>0.21185390208532132</v>
      </c>
      <c r="BS101" s="30">
        <f t="shared" ref="BS101" si="2016">SUM(D77:T77)/SUM(D74:T79)</f>
        <v>0.21185390208532132</v>
      </c>
      <c r="BT101" s="30">
        <f t="shared" ref="BT101" si="2017">SUM(E77:U77)/SUM(E74:U79)</f>
        <v>0.19455739269542102</v>
      </c>
      <c r="BU101" s="30"/>
      <c r="BV101" s="30"/>
      <c r="BW101" s="30"/>
      <c r="BX101" s="30"/>
      <c r="BY101" s="30"/>
      <c r="BZ101" s="30"/>
      <c r="CA101" s="30"/>
      <c r="CB101" s="30"/>
      <c r="CC101" s="30"/>
      <c r="CD101" s="30"/>
      <c r="CE101" s="30"/>
      <c r="CF101" s="30"/>
      <c r="CG101" s="30"/>
      <c r="CH101" s="30"/>
      <c r="CI101" s="30"/>
      <c r="CJ101" s="30"/>
      <c r="CK101" s="1"/>
      <c r="CL101" s="29">
        <v>17</v>
      </c>
      <c r="CM101" s="30">
        <f>SUM(B78:R78)/SUM(B74:R79)</f>
        <v>0.11876427203709569</v>
      </c>
      <c r="CN101" s="30">
        <f t="shared" ref="CN101" si="2018">SUM(C78:S78)/SUM(C74:S79)</f>
        <v>0.11876427203709569</v>
      </c>
      <c r="CO101" s="30">
        <f t="shared" ref="CO101" si="2019">SUM(D78:T78)/SUM(D74:T79)</f>
        <v>0.11876427203709569</v>
      </c>
      <c r="CP101" s="30">
        <f t="shared" ref="CP101" si="2020">SUM(E78:U78)/SUM(E74:U79)</f>
        <v>0.11876427203709569</v>
      </c>
      <c r="CQ101" s="30"/>
      <c r="CR101" s="30"/>
      <c r="CS101" s="30"/>
      <c r="CT101" s="30"/>
      <c r="CU101" s="30"/>
      <c r="CV101" s="30"/>
      <c r="CW101" s="30"/>
      <c r="CX101" s="30"/>
      <c r="CY101" s="30"/>
      <c r="CZ101" s="30"/>
      <c r="DA101" s="30"/>
      <c r="DB101" s="30"/>
      <c r="DC101" s="30"/>
      <c r="DD101" s="30"/>
      <c r="DE101" s="30"/>
      <c r="DF101" s="30"/>
      <c r="DG101" s="1"/>
      <c r="DH101" s="29">
        <v>17</v>
      </c>
      <c r="DI101" s="30">
        <f>SUM(B79:R79)/SUM(B74:R79)</f>
        <v>0.48970421429194666</v>
      </c>
      <c r="DJ101" s="30">
        <f t="shared" ref="DJ101" si="2021">SUM(C79:S79)/SUM(C74:S79)</f>
        <v>0.54851234621760758</v>
      </c>
      <c r="DK101" s="30">
        <f t="shared" ref="DK101" si="2022">SUM(D79:T79)/SUM(D74:T79)</f>
        <v>0.60732047814326851</v>
      </c>
      <c r="DL101" s="30">
        <f t="shared" ref="DL101" si="2023">SUM(E79:U79)/SUM(E74:U79)</f>
        <v>0.66612861006892943</v>
      </c>
      <c r="DM101" s="30"/>
      <c r="DN101" s="30"/>
      <c r="DO101" s="30"/>
      <c r="DP101" s="30"/>
      <c r="DQ101" s="30"/>
      <c r="DR101" s="30"/>
      <c r="DS101" s="30"/>
      <c r="DT101" s="30"/>
      <c r="DU101" s="30"/>
      <c r="DV101" s="30"/>
      <c r="DW101" s="30"/>
      <c r="DX101" s="30"/>
      <c r="DY101" s="30"/>
      <c r="DZ101" s="30"/>
      <c r="EA101" s="30"/>
      <c r="EB101" s="30"/>
    </row>
    <row r="102" spans="1:132" x14ac:dyDescent="0.3">
      <c r="A102" s="29">
        <v>18</v>
      </c>
      <c r="B102" s="30">
        <f>SUM($B74:S74)/SUM($B74:S79)</f>
        <v>6.0738716727266599E-2</v>
      </c>
      <c r="C102" s="30">
        <f>SUM(C74:T74)/SUM(C74:T79)</f>
        <v>9.7441791541069394E-3</v>
      </c>
      <c r="D102" s="30">
        <f>SUM(D74:U74)/SUM(D74:U79)</f>
        <v>0</v>
      </c>
      <c r="E102" s="30"/>
      <c r="F102" s="30"/>
      <c r="G102" s="30"/>
      <c r="H102" s="30"/>
      <c r="I102" s="30"/>
      <c r="J102" s="30"/>
      <c r="K102" s="30"/>
      <c r="L102" s="30"/>
      <c r="M102" s="30"/>
      <c r="N102" s="30"/>
      <c r="O102" s="1"/>
      <c r="P102" s="1"/>
      <c r="Q102" s="1"/>
      <c r="R102" s="1"/>
      <c r="S102" s="1"/>
      <c r="T102" s="69" t="s">
        <v>27</v>
      </c>
      <c r="U102" s="78">
        <f>1.96*SQRT((LSChe3rd*(1-LSChe3rd))/VLOOKUP(LSIT,V85:W104,2))</f>
        <v>6.829434120046006E-2</v>
      </c>
      <c r="V102" s="66">
        <v>18</v>
      </c>
      <c r="W102" s="69">
        <f t="shared" ref="W102:W104" si="2024">W$100</f>
        <v>1704</v>
      </c>
      <c r="X102" s="29">
        <v>18</v>
      </c>
      <c r="Y102" s="30">
        <f>SUM(B75:S75)/SUM(B74:S79)</f>
        <v>3.9311075705049076E-2</v>
      </c>
      <c r="Z102" s="30">
        <f>SUM(C75:T75)/SUM(C74:T79)</f>
        <v>3.4763792099799171E-2</v>
      </c>
      <c r="AA102" s="30">
        <f t="shared" ref="AA102" si="2025">SUM(D75:U75)/SUM(D74:U79)</f>
        <v>1.6335829758355753E-3</v>
      </c>
      <c r="AB102" s="30"/>
      <c r="AC102" s="30"/>
      <c r="AD102" s="30"/>
      <c r="AE102" s="30"/>
      <c r="AF102" s="30"/>
      <c r="AG102" s="30"/>
      <c r="AH102" s="30"/>
      <c r="AI102" s="30"/>
      <c r="AJ102" s="30"/>
      <c r="AK102" s="30"/>
      <c r="AL102" s="30"/>
      <c r="AM102" s="30"/>
      <c r="AN102" s="30"/>
      <c r="AO102" s="30"/>
      <c r="AP102" s="1"/>
      <c r="AQ102" s="1"/>
      <c r="AR102" s="1"/>
      <c r="AS102" s="1"/>
      <c r="AT102" s="29">
        <v>18</v>
      </c>
      <c r="AU102" s="30">
        <f>SUM(B76:S76)/SUM(B74:S79)</f>
        <v>6.9648197380867582E-2</v>
      </c>
      <c r="AV102" s="30">
        <f t="shared" ref="AV102" si="2026">SUM(C76:T76)/SUM(C74:T79)</f>
        <v>6.9648197380867582E-2</v>
      </c>
      <c r="AW102" s="30">
        <f t="shared" ref="AW102" si="2027">SUM(D76:U76)/SUM(D74:U79)</f>
        <v>5.6980764480528551E-2</v>
      </c>
      <c r="AX102" s="30"/>
      <c r="AY102" s="30"/>
      <c r="AZ102" s="30"/>
      <c r="BA102" s="30"/>
      <c r="BB102" s="30"/>
      <c r="BC102" s="30"/>
      <c r="BD102" s="30"/>
      <c r="BE102" s="30"/>
      <c r="BF102" s="30"/>
      <c r="BG102" s="30"/>
      <c r="BH102" s="30"/>
      <c r="BI102" s="30"/>
      <c r="BJ102" s="30"/>
      <c r="BK102" s="30"/>
      <c r="BL102" s="30"/>
      <c r="BM102" s="30"/>
      <c r="BN102" s="30"/>
      <c r="BO102" s="1"/>
      <c r="BP102" s="29">
        <v>18</v>
      </c>
      <c r="BQ102" s="30">
        <f>SUM(B77:S77)/SUM(B74:S79)</f>
        <v>0.2000871505397501</v>
      </c>
      <c r="BR102" s="30">
        <f t="shared" ref="BR102" si="2028">SUM(C77:T77)/SUM(C74:T79)</f>
        <v>0.2000871505397501</v>
      </c>
      <c r="BS102" s="30">
        <f t="shared" ref="BS102" si="2029">SUM(D77:U77)/SUM(D74:U79)</f>
        <v>0.2000871505397501</v>
      </c>
      <c r="BT102" s="30"/>
      <c r="BU102" s="30"/>
      <c r="BV102" s="30"/>
      <c r="BW102" s="30"/>
      <c r="BX102" s="30"/>
      <c r="BY102" s="30"/>
      <c r="BZ102" s="30"/>
      <c r="CA102" s="30"/>
      <c r="CB102" s="30"/>
      <c r="CC102" s="30"/>
      <c r="CD102" s="30"/>
      <c r="CE102" s="30"/>
      <c r="CF102" s="30"/>
      <c r="CG102" s="30"/>
      <c r="CH102" s="30"/>
      <c r="CI102" s="30"/>
      <c r="CJ102" s="30"/>
      <c r="CK102" s="1"/>
      <c r="CL102" s="29">
        <v>18</v>
      </c>
      <c r="CM102" s="30">
        <f>SUM(B78:S78)/SUM(B74:S79)</f>
        <v>0.11216788807722733</v>
      </c>
      <c r="CN102" s="30">
        <f t="shared" ref="CN102" si="2030">SUM(C78:T78)/SUM(C74:T79)</f>
        <v>0.11216788807722733</v>
      </c>
      <c r="CO102" s="30">
        <f t="shared" ref="CO102" si="2031">SUM(D78:U78)/SUM(D74:U79)</f>
        <v>0.11216788807722733</v>
      </c>
      <c r="CP102" s="30"/>
      <c r="CQ102" s="30"/>
      <c r="CR102" s="30"/>
      <c r="CS102" s="30"/>
      <c r="CT102" s="30"/>
      <c r="CU102" s="30"/>
      <c r="CV102" s="30"/>
      <c r="CW102" s="30"/>
      <c r="CX102" s="30"/>
      <c r="CY102" s="30"/>
      <c r="CZ102" s="30"/>
      <c r="DA102" s="30"/>
      <c r="DB102" s="30"/>
      <c r="DC102" s="30"/>
      <c r="DD102" s="30"/>
      <c r="DE102" s="30"/>
      <c r="DF102" s="30"/>
      <c r="DG102" s="1"/>
      <c r="DH102" s="29">
        <v>18</v>
      </c>
      <c r="DI102" s="30">
        <f>SUM(B79:S79)/SUM(B74:S79)</f>
        <v>0.51804697156983937</v>
      </c>
      <c r="DJ102" s="30">
        <f t="shared" ref="DJ102" si="2032">SUM(C79:T79)/SUM(C74:T79)</f>
        <v>0.57358879274824892</v>
      </c>
      <c r="DK102" s="30">
        <f t="shared" ref="DK102" si="2033">SUM(D79:U79)/SUM(D74:U79)</f>
        <v>0.62913061392665848</v>
      </c>
      <c r="DL102" s="30"/>
      <c r="DM102" s="30"/>
      <c r="DN102" s="30"/>
      <c r="DO102" s="30"/>
      <c r="DP102" s="30"/>
      <c r="DQ102" s="30"/>
      <c r="DR102" s="30"/>
      <c r="DS102" s="30"/>
      <c r="DT102" s="30"/>
      <c r="DU102" s="30"/>
      <c r="DV102" s="30"/>
      <c r="DW102" s="30"/>
      <c r="DX102" s="30"/>
      <c r="DY102" s="30"/>
      <c r="DZ102" s="30"/>
      <c r="EA102" s="30"/>
      <c r="EB102" s="30"/>
    </row>
    <row r="103" spans="1:132" x14ac:dyDescent="0.3">
      <c r="A103" s="29">
        <v>19</v>
      </c>
      <c r="B103" s="30">
        <f>SUM($B74:T74)/SUM($B74:T79)</f>
        <v>5.7542690880270135E-2</v>
      </c>
      <c r="C103" s="30">
        <f>SUM(C74:U74)/SUM(C74:U79)</f>
        <v>9.2314477348026946E-3</v>
      </c>
      <c r="D103" s="30"/>
      <c r="E103" s="30"/>
      <c r="F103" s="30"/>
      <c r="G103" s="30"/>
      <c r="H103" s="30"/>
      <c r="I103" s="30"/>
      <c r="J103" s="30"/>
      <c r="K103" s="30"/>
      <c r="L103" s="30"/>
      <c r="M103" s="30"/>
      <c r="N103" s="30"/>
      <c r="O103" s="1"/>
      <c r="P103" s="1"/>
      <c r="Q103" s="1"/>
      <c r="R103" s="1"/>
      <c r="S103" s="1"/>
      <c r="T103" s="69" t="s">
        <v>12</v>
      </c>
      <c r="U103" s="78">
        <f>1.96*SQRT((LSChePupae*(1-LSChePupae))/VLOOKUP(LSIT,V85:W104,2))</f>
        <v>0</v>
      </c>
      <c r="V103" s="66">
        <v>19</v>
      </c>
      <c r="W103" s="69">
        <f t="shared" si="2024"/>
        <v>1704</v>
      </c>
      <c r="X103" s="29">
        <v>19</v>
      </c>
      <c r="Y103" s="30">
        <f>SUM(B75:T75)/SUM(B74:T79)</f>
        <v>3.7242556302659893E-2</v>
      </c>
      <c r="Z103" s="30">
        <f>SUM(C75:U75)/SUM(C74:U79)</f>
        <v>3.2934547359751966E-2</v>
      </c>
      <c r="AA103" s="30"/>
      <c r="AB103" s="30"/>
      <c r="AC103" s="30"/>
      <c r="AD103" s="30"/>
      <c r="AE103" s="30"/>
      <c r="AF103" s="30"/>
      <c r="AG103" s="30"/>
      <c r="AH103" s="30"/>
      <c r="AI103" s="30"/>
      <c r="AJ103" s="30"/>
      <c r="AK103" s="30"/>
      <c r="AL103" s="1"/>
      <c r="AM103" s="1"/>
      <c r="AN103" s="1"/>
      <c r="AO103" s="1"/>
      <c r="AP103" s="1"/>
      <c r="AQ103" s="1"/>
      <c r="AR103" s="1"/>
      <c r="AS103" s="1"/>
      <c r="AT103" s="29">
        <v>19</v>
      </c>
      <c r="AU103" s="30">
        <f>SUM(B76:T76)/SUM(B74:T79)</f>
        <v>6.5983361325382794E-2</v>
      </c>
      <c r="AV103" s="30">
        <f>SUM(C76:U76)/SUM(C74:U79)</f>
        <v>6.5983361325382794E-2</v>
      </c>
      <c r="AW103" s="30"/>
      <c r="AX103" s="30"/>
      <c r="AY103" s="30"/>
      <c r="AZ103" s="30"/>
      <c r="BA103" s="30"/>
      <c r="BB103" s="30"/>
      <c r="BC103" s="30"/>
      <c r="BD103" s="30"/>
      <c r="BE103" s="30"/>
      <c r="BF103" s="30"/>
      <c r="BG103" s="30"/>
      <c r="BH103" s="30"/>
      <c r="BI103" s="30"/>
      <c r="BJ103" s="30"/>
      <c r="BK103" s="30"/>
      <c r="BL103" s="30"/>
      <c r="BM103" s="30"/>
      <c r="BN103" s="30"/>
      <c r="BO103" s="1"/>
      <c r="BP103" s="29">
        <v>19</v>
      </c>
      <c r="BQ103" s="30">
        <f>SUM(B77:T77)/SUM(B74:T79)</f>
        <v>0.18955871432585428</v>
      </c>
      <c r="BR103" s="30">
        <f t="shared" ref="BR103" si="2034">SUM(C77:U77)/SUM(C74:U79)</f>
        <v>0.18955871432585428</v>
      </c>
      <c r="BS103" s="30"/>
      <c r="BT103" s="30"/>
      <c r="BU103" s="30"/>
      <c r="BV103" s="30"/>
      <c r="BW103" s="30"/>
      <c r="BX103" s="30"/>
      <c r="BY103" s="30"/>
      <c r="BZ103" s="30"/>
      <c r="CA103" s="30"/>
      <c r="CB103" s="30"/>
      <c r="CC103" s="30"/>
      <c r="CD103" s="30"/>
      <c r="CE103" s="30"/>
      <c r="CF103" s="30"/>
      <c r="CG103" s="30"/>
      <c r="CH103" s="30"/>
      <c r="CI103" s="30"/>
      <c r="CJ103" s="30"/>
      <c r="CK103" s="1"/>
      <c r="CL103" s="29">
        <v>19</v>
      </c>
      <c r="CM103" s="30">
        <f>SUM(B78:T78)/SUM(B74:T79)</f>
        <v>0.10626569769827103</v>
      </c>
      <c r="CN103" s="30">
        <f t="shared" ref="CN103" si="2035">SUM(C78:U78)/SUM(C74:U79)</f>
        <v>0.10626569769827103</v>
      </c>
      <c r="CO103" s="30"/>
      <c r="CP103" s="30"/>
      <c r="CQ103" s="30"/>
      <c r="CR103" s="30"/>
      <c r="CS103" s="30"/>
      <c r="CT103" s="30"/>
      <c r="CU103" s="30"/>
      <c r="CV103" s="30"/>
      <c r="CW103" s="30"/>
      <c r="CX103" s="30"/>
      <c r="CY103" s="30"/>
      <c r="CZ103" s="30"/>
      <c r="DA103" s="30"/>
      <c r="DB103" s="30"/>
      <c r="DC103" s="30"/>
      <c r="DD103" s="30"/>
      <c r="DE103" s="30"/>
      <c r="DF103" s="30"/>
      <c r="DG103" s="1"/>
      <c r="DH103" s="29">
        <v>19</v>
      </c>
      <c r="DI103" s="30">
        <f>SUM(B79:T79)/SUM(B74:T79)</f>
        <v>0.54340697946756189</v>
      </c>
      <c r="DJ103" s="30">
        <f t="shared" ref="DJ103" si="2036">SUM(C79:U79)/SUM(C74:U79)</f>
        <v>0.59602623155593726</v>
      </c>
      <c r="DK103" s="30"/>
      <c r="DL103" s="30"/>
      <c r="DM103" s="30"/>
      <c r="DN103" s="30"/>
      <c r="DO103" s="30"/>
      <c r="DP103" s="30"/>
      <c r="DQ103" s="30"/>
      <c r="DR103" s="30"/>
      <c r="DS103" s="30"/>
      <c r="DT103" s="30"/>
      <c r="DU103" s="30"/>
      <c r="DV103" s="30"/>
      <c r="DW103" s="30"/>
      <c r="DX103" s="30"/>
      <c r="DY103" s="30"/>
      <c r="DZ103" s="30"/>
      <c r="EA103" s="30"/>
      <c r="EB103" s="30"/>
    </row>
    <row r="104" spans="1:132" x14ac:dyDescent="0.3">
      <c r="A104" s="29">
        <v>20</v>
      </c>
      <c r="B104" s="30">
        <f>SUM($B74:U74)/SUM($B74:U79)</f>
        <v>5.4666196505627838E-2</v>
      </c>
      <c r="C104" s="30"/>
      <c r="D104" s="1"/>
      <c r="E104" s="1"/>
      <c r="F104" s="1"/>
      <c r="G104" s="1"/>
      <c r="H104" s="1"/>
      <c r="I104" s="1"/>
      <c r="J104" s="1"/>
      <c r="K104" s="1"/>
      <c r="L104" s="1"/>
      <c r="M104" s="1"/>
      <c r="N104" s="1"/>
      <c r="O104" s="1"/>
      <c r="P104" s="1"/>
      <c r="Q104" s="1"/>
      <c r="R104" s="1"/>
      <c r="S104" s="1"/>
      <c r="T104" s="70" t="s">
        <v>30</v>
      </c>
      <c r="U104" s="79">
        <f>1.96*SQRT((LSCheAdults*(1-LSCheAdults))/VLOOKUP(LSIT,V85:W104,2))</f>
        <v>0</v>
      </c>
      <c r="V104" s="67">
        <v>20</v>
      </c>
      <c r="W104" s="70">
        <f t="shared" si="2024"/>
        <v>1704</v>
      </c>
      <c r="X104" s="29">
        <v>20</v>
      </c>
      <c r="Y104" s="30">
        <f>SUM(B75:U75)/SUM(B74:U79)</f>
        <v>3.5380842815454318E-2</v>
      </c>
      <c r="Z104" s="30"/>
      <c r="AA104" s="1"/>
      <c r="AB104" s="1"/>
      <c r="AC104" s="1"/>
      <c r="AD104" s="1"/>
      <c r="AE104" s="1"/>
      <c r="AF104" s="1"/>
      <c r="AG104" s="1"/>
      <c r="AH104" s="1"/>
      <c r="AI104" s="1"/>
      <c r="AJ104" s="1"/>
      <c r="AK104" s="1"/>
      <c r="AL104" s="1"/>
      <c r="AM104" s="1"/>
      <c r="AN104" s="1"/>
      <c r="AO104" s="1"/>
      <c r="AP104" s="1"/>
      <c r="AQ104" s="1"/>
      <c r="AR104" s="1"/>
      <c r="AS104" s="1"/>
      <c r="AT104" s="29">
        <v>20</v>
      </c>
      <c r="AU104" s="30">
        <f>SUM(B76:U76)/SUM(B74:U79)</f>
        <v>6.2684927331960849E-2</v>
      </c>
      <c r="AV104" s="30"/>
      <c r="AW104" s="30"/>
      <c r="AX104" s="30"/>
      <c r="AY104" s="30"/>
      <c r="AZ104" s="30"/>
      <c r="BA104" s="30"/>
      <c r="BB104" s="30"/>
      <c r="BC104" s="30"/>
      <c r="BD104" s="30"/>
      <c r="BE104" s="30"/>
      <c r="BF104" s="30"/>
      <c r="BG104" s="30"/>
      <c r="BH104" s="30"/>
      <c r="BI104" s="30"/>
      <c r="BJ104" s="30"/>
      <c r="BK104" s="30"/>
      <c r="BL104" s="30"/>
      <c r="BM104" s="30"/>
      <c r="BN104" s="30"/>
      <c r="BO104" s="1"/>
      <c r="BP104" s="29">
        <v>20</v>
      </c>
      <c r="BQ104" s="30">
        <f>SUM(B77:U77)/SUM(B74:U79)</f>
        <v>0.18008288747310447</v>
      </c>
      <c r="BR104" s="30"/>
      <c r="BS104" s="1"/>
      <c r="BT104" s="1"/>
      <c r="BU104" s="1"/>
      <c r="BV104" s="1"/>
      <c r="BW104" s="1"/>
      <c r="BX104" s="1"/>
      <c r="BY104" s="1"/>
      <c r="BZ104" s="1"/>
      <c r="CA104" s="1"/>
      <c r="CB104" s="1"/>
      <c r="CC104" s="1"/>
      <c r="CD104" s="1"/>
      <c r="CE104" s="1"/>
      <c r="CF104" s="1"/>
      <c r="CG104" s="1"/>
      <c r="CH104" s="1"/>
      <c r="CI104" s="1"/>
      <c r="CJ104" s="1"/>
      <c r="CK104" s="1"/>
      <c r="CL104" s="29">
        <v>20</v>
      </c>
      <c r="CM104" s="30">
        <f>SUM(B78:U78)/SUM(B74:U79)</f>
        <v>0.10095359503205174</v>
      </c>
      <c r="CN104" s="30"/>
      <c r="CO104" s="1"/>
      <c r="CP104" s="1"/>
      <c r="CQ104" s="1"/>
      <c r="CR104" s="1"/>
      <c r="CS104" s="1"/>
      <c r="CT104" s="1"/>
      <c r="CU104" s="1"/>
      <c r="CV104" s="1"/>
      <c r="CW104" s="1"/>
      <c r="CX104" s="1"/>
      <c r="CY104" s="1"/>
      <c r="CZ104" s="1"/>
      <c r="DA104" s="1"/>
      <c r="DB104" s="1"/>
      <c r="DC104" s="1"/>
      <c r="DD104" s="1"/>
      <c r="DE104" s="1"/>
      <c r="DF104" s="1"/>
      <c r="DG104" s="1"/>
      <c r="DH104" s="29">
        <v>20</v>
      </c>
      <c r="DI104" s="30">
        <f>SUM(B79:U79)/SUM(B74:U79)</f>
        <v>0.56623155084180088</v>
      </c>
      <c r="DJ104" s="30"/>
      <c r="DK104" s="1"/>
      <c r="DL104" s="1"/>
      <c r="DM104" s="1"/>
      <c r="DN104" s="1"/>
      <c r="DO104" s="1"/>
      <c r="DP104" s="1"/>
      <c r="DQ104" s="1"/>
      <c r="DR104" s="1"/>
      <c r="DS104" s="1"/>
      <c r="DT104" s="1"/>
      <c r="DU104" s="1"/>
      <c r="DV104" s="1"/>
      <c r="DW104" s="1"/>
      <c r="DX104" s="1"/>
      <c r="DY104" s="1"/>
      <c r="DZ104" s="1"/>
      <c r="EA104" s="1"/>
      <c r="EB104" s="1"/>
    </row>
    <row r="107" spans="1:132" x14ac:dyDescent="0.3">
      <c r="A107" s="11" t="s">
        <v>4</v>
      </c>
      <c r="B107" s="1"/>
      <c r="C107" s="1"/>
      <c r="D107" s="1"/>
      <c r="E107" s="1"/>
      <c r="F107" s="1"/>
      <c r="G107" s="1"/>
      <c r="H107" s="1"/>
      <c r="I107" s="1"/>
      <c r="J107" s="1"/>
      <c r="K107" s="1"/>
      <c r="L107" s="1"/>
      <c r="M107" s="1"/>
      <c r="N107" s="1"/>
      <c r="O107" s="1"/>
      <c r="P107" s="1"/>
      <c r="Q107" s="1"/>
      <c r="R107" s="1"/>
      <c r="S107" s="1"/>
      <c r="T107" s="1"/>
      <c r="U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row>
    <row r="108" spans="1:132" ht="43.2" x14ac:dyDescent="0.3">
      <c r="A108" s="35" t="s">
        <v>33</v>
      </c>
      <c r="B108" s="4">
        <v>1</v>
      </c>
      <c r="C108" s="4">
        <v>2</v>
      </c>
      <c r="D108" s="4">
        <v>3</v>
      </c>
      <c r="E108" s="4">
        <v>4</v>
      </c>
      <c r="F108" s="4">
        <v>5</v>
      </c>
      <c r="G108" s="4">
        <v>6</v>
      </c>
      <c r="H108" s="4">
        <v>7</v>
      </c>
      <c r="I108" s="4">
        <v>8</v>
      </c>
      <c r="J108" s="4">
        <v>9</v>
      </c>
      <c r="K108" s="4">
        <v>10</v>
      </c>
      <c r="L108" s="28">
        <v>11</v>
      </c>
      <c r="M108" s="28">
        <v>12</v>
      </c>
      <c r="N108" s="28">
        <v>13</v>
      </c>
      <c r="O108" s="28">
        <v>14</v>
      </c>
      <c r="P108" s="28">
        <v>15</v>
      </c>
      <c r="Q108" s="28">
        <v>16</v>
      </c>
      <c r="R108" s="28">
        <v>17</v>
      </c>
      <c r="S108" s="28">
        <v>18</v>
      </c>
      <c r="T108" s="28">
        <v>19</v>
      </c>
      <c r="U108" s="28">
        <v>20</v>
      </c>
      <c r="V108" s="60"/>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row>
    <row r="109" spans="1:132" x14ac:dyDescent="0.3">
      <c r="A109" s="19" t="s">
        <v>8</v>
      </c>
      <c r="B109" s="36">
        <f>SUM('Raw Data'!B153:B156)/'Raw Data'!B173</f>
        <v>0.82894736842105265</v>
      </c>
      <c r="C109" s="36">
        <f>SUM('Raw Data'!C153:C156)/'Raw Data'!C173</f>
        <v>0.30597014925373134</v>
      </c>
      <c r="D109" s="36">
        <f>SUM('Raw Data'!D153:D156)/'Raw Data'!D173</f>
        <v>0</v>
      </c>
      <c r="E109" s="36">
        <f>SUM('Raw Data'!E153:E156)/'Raw Data'!E173</f>
        <v>0</v>
      </c>
      <c r="F109" s="36">
        <f>SUM('Raw Data'!F153:F156)/'Raw Data'!F173</f>
        <v>0</v>
      </c>
      <c r="G109" s="36">
        <f>SUM('Raw Data'!G153:G156)/'Raw Data'!G173</f>
        <v>0</v>
      </c>
      <c r="H109" s="36">
        <f>SUM('Raw Data'!H153:H156)/'Raw Data'!H173</f>
        <v>0</v>
      </c>
      <c r="I109" s="36">
        <f>SUM('Raw Data'!I153:I156)/'Raw Data'!I173</f>
        <v>0</v>
      </c>
      <c r="J109" s="36">
        <f>SUM('Raw Data'!J153:J156)/'Raw Data'!J173</f>
        <v>0</v>
      </c>
      <c r="K109" s="36">
        <f>SUM('Raw Data'!K153:K156)/'Raw Data'!K173</f>
        <v>0</v>
      </c>
      <c r="L109" s="36">
        <f>SUM('Raw Data'!L153:L156)/'Raw Data'!L173</f>
        <v>0</v>
      </c>
      <c r="M109" s="36">
        <v>0</v>
      </c>
      <c r="N109" s="36">
        <v>0</v>
      </c>
      <c r="O109" s="36">
        <v>0</v>
      </c>
      <c r="P109" s="36">
        <v>0</v>
      </c>
      <c r="Q109" s="36">
        <v>0</v>
      </c>
      <c r="R109" s="36">
        <v>0</v>
      </c>
      <c r="S109" s="36">
        <v>0</v>
      </c>
      <c r="T109" s="36">
        <v>0</v>
      </c>
      <c r="U109" s="36">
        <v>0</v>
      </c>
      <c r="V109" s="36"/>
      <c r="W109" s="1"/>
      <c r="X109" s="19" t="s">
        <v>8</v>
      </c>
      <c r="Y109" s="30">
        <f>HLOOKUP(LSHT,A119:U139,(LSIT+1))</f>
        <v>0</v>
      </c>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row>
    <row r="110" spans="1:132" x14ac:dyDescent="0.3">
      <c r="A110" s="19" t="s">
        <v>25</v>
      </c>
      <c r="B110" s="36">
        <f>SUM('Raw Data'!B157:B160)/'Raw Data'!B173</f>
        <v>0.17105263157894737</v>
      </c>
      <c r="C110" s="36">
        <f>SUM('Raw Data'!C157:C160)/'Raw Data'!C173</f>
        <v>0.53731343283582089</v>
      </c>
      <c r="D110" s="36">
        <f>SUM('Raw Data'!D157:D160)/'Raw Data'!D173</f>
        <v>0.24074074074074073</v>
      </c>
      <c r="E110" s="36">
        <f>SUM('Raw Data'!E157:E160)/'Raw Data'!E173</f>
        <v>2.0408163265306121E-2</v>
      </c>
      <c r="F110" s="36">
        <f>SUM('Raw Data'!F157:F160)/'Raw Data'!F173</f>
        <v>0</v>
      </c>
      <c r="G110" s="36">
        <f>SUM('Raw Data'!G157:G160)/'Raw Data'!G173</f>
        <v>0</v>
      </c>
      <c r="H110" s="36">
        <f>SUM('Raw Data'!H157:H160)/'Raw Data'!H173</f>
        <v>0</v>
      </c>
      <c r="I110" s="36">
        <f>SUM('Raw Data'!I157:I160)/'Raw Data'!I173</f>
        <v>0</v>
      </c>
      <c r="J110" s="36">
        <f>SUM('Raw Data'!J157:J160)/'Raw Data'!J173</f>
        <v>0</v>
      </c>
      <c r="K110" s="36">
        <f>SUM('Raw Data'!K157:K160)/'Raw Data'!K173</f>
        <v>0</v>
      </c>
      <c r="L110" s="36">
        <f>SUM('Raw Data'!L157:L160)/'Raw Data'!L173</f>
        <v>0</v>
      </c>
      <c r="M110" s="36">
        <v>0</v>
      </c>
      <c r="N110" s="36">
        <v>0</v>
      </c>
      <c r="O110" s="36">
        <v>0</v>
      </c>
      <c r="P110" s="36">
        <v>0</v>
      </c>
      <c r="Q110" s="36">
        <v>0</v>
      </c>
      <c r="R110" s="36">
        <v>0</v>
      </c>
      <c r="S110" s="36">
        <v>0</v>
      </c>
      <c r="T110" s="36">
        <v>0</v>
      </c>
      <c r="U110" s="36">
        <v>0</v>
      </c>
      <c r="V110" s="36"/>
      <c r="W110" s="1"/>
      <c r="X110" s="19" t="s">
        <v>25</v>
      </c>
      <c r="Y110" s="30">
        <f>HLOOKUP(LSHT,X119:AR139,(LSIT+1))</f>
        <v>0.24074074074074073</v>
      </c>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row>
    <row r="111" spans="1:132" x14ac:dyDescent="0.3">
      <c r="A111" s="19" t="s">
        <v>26</v>
      </c>
      <c r="B111" s="36">
        <f>SUM('Raw Data'!B161:B164)/'Raw Data'!B173</f>
        <v>0</v>
      </c>
      <c r="C111" s="36">
        <f>SUM('Raw Data'!C161:C164)/'Raw Data'!C173</f>
        <v>0.15671641791044777</v>
      </c>
      <c r="D111" s="36">
        <f>SUM('Raw Data'!D161:D164)/'Raw Data'!D173</f>
        <v>0.62037037037037035</v>
      </c>
      <c r="E111" s="36">
        <f>SUM('Raw Data'!E161:E164)/'Raw Data'!E173</f>
        <v>0.25510204081632654</v>
      </c>
      <c r="F111" s="36">
        <f>SUM('Raw Data'!F161:F164)/'Raw Data'!F173</f>
        <v>0.20689655172413793</v>
      </c>
      <c r="G111" s="36">
        <f>SUM('Raw Data'!G161:G164)/'Raw Data'!G173</f>
        <v>0.04</v>
      </c>
      <c r="H111" s="36">
        <f>SUM('Raw Data'!H161:H164)/'Raw Data'!H173</f>
        <v>0.22058823529411764</v>
      </c>
      <c r="I111" s="36">
        <f>SUM('Raw Data'!I161:I164)/'Raw Data'!I173</f>
        <v>0.1111111111111111</v>
      </c>
      <c r="J111" s="42">
        <v>2.5000000000000001E-2</v>
      </c>
      <c r="K111" s="36">
        <f>SUM('Raw Data'!K161:K164)/'Raw Data'!K173</f>
        <v>0</v>
      </c>
      <c r="L111" s="36">
        <f>SUM('Raw Data'!L161:L164)/'Raw Data'!L173</f>
        <v>0</v>
      </c>
      <c r="M111" s="36">
        <v>0</v>
      </c>
      <c r="N111" s="36">
        <v>0</v>
      </c>
      <c r="O111" s="36">
        <v>0</v>
      </c>
      <c r="P111" s="36">
        <v>0</v>
      </c>
      <c r="Q111" s="36">
        <v>0</v>
      </c>
      <c r="R111" s="36">
        <v>0</v>
      </c>
      <c r="S111" s="36">
        <v>0</v>
      </c>
      <c r="T111" s="36">
        <v>0</v>
      </c>
      <c r="U111" s="36">
        <v>0</v>
      </c>
      <c r="V111" s="36"/>
      <c r="W111" s="1"/>
      <c r="X111" s="19" t="s">
        <v>26</v>
      </c>
      <c r="Y111" s="30">
        <f>HLOOKUP(LSHT,AT119:BN139,(LSIT+1))</f>
        <v>0.62037037037037035</v>
      </c>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row>
    <row r="112" spans="1:132" x14ac:dyDescent="0.3">
      <c r="A112" s="19" t="s">
        <v>27</v>
      </c>
      <c r="B112" s="36">
        <f>SUM('Raw Data'!B165:B168)/'Raw Data'!B173</f>
        <v>0</v>
      </c>
      <c r="C112" s="36">
        <f>SUM('Raw Data'!C165:C168)/'Raw Data'!C173</f>
        <v>0</v>
      </c>
      <c r="D112" s="36">
        <f>SUM('Raw Data'!D165:D168)/'Raw Data'!D173</f>
        <v>0.1388888888888889</v>
      </c>
      <c r="E112" s="36">
        <f>SUM('Raw Data'!E165:E168)/'Raw Data'!E173</f>
        <v>0.72448979591836737</v>
      </c>
      <c r="F112" s="36">
        <f>SUM('Raw Data'!F165:F168)/'Raw Data'!F173</f>
        <v>0.7931034482758621</v>
      </c>
      <c r="G112" s="36">
        <f>SUM('Raw Data'!G165:G168)/'Raw Data'!G173</f>
        <v>0.88</v>
      </c>
      <c r="H112" s="36">
        <f>SUM('Raw Data'!H165:H168)/'Raw Data'!H173</f>
        <v>0.7279411764705882</v>
      </c>
      <c r="I112" s="49">
        <f>SUM('Raw Data'!I165:I168)/'Raw Data'!I173</f>
        <v>0.54166666666666663</v>
      </c>
      <c r="J112" s="42">
        <v>0.33333333332999998</v>
      </c>
      <c r="K112" s="42">
        <v>8.8495575221199996E-2</v>
      </c>
      <c r="L112" s="36">
        <f>SUM('Raw Data'!L165:L168)/'Raw Data'!L173</f>
        <v>0</v>
      </c>
      <c r="M112" s="36">
        <v>0</v>
      </c>
      <c r="N112" s="36">
        <v>0</v>
      </c>
      <c r="O112" s="36">
        <v>0</v>
      </c>
      <c r="P112" s="36">
        <v>0</v>
      </c>
      <c r="Q112" s="36">
        <v>0</v>
      </c>
      <c r="R112" s="36">
        <v>0</v>
      </c>
      <c r="S112" s="36">
        <v>0</v>
      </c>
      <c r="T112" s="36">
        <v>0</v>
      </c>
      <c r="U112" s="36">
        <v>0</v>
      </c>
      <c r="V112" s="36"/>
      <c r="W112" s="1"/>
      <c r="X112" s="19" t="s">
        <v>27</v>
      </c>
      <c r="Y112" s="30">
        <f>HLOOKUP(LSHT,BP119:CJ139,(LSIT+1))</f>
        <v>0.1388888888888889</v>
      </c>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row>
    <row r="113" spans="1:132" x14ac:dyDescent="0.3">
      <c r="A113" s="37" t="s">
        <v>12</v>
      </c>
      <c r="B113" s="38">
        <f>SUM('Raw Data'!B169:B172)/'Raw Data'!B173</f>
        <v>0</v>
      </c>
      <c r="C113" s="39">
        <f>SUM('Raw Data'!C169:C172)/'Raw Data'!C173</f>
        <v>0</v>
      </c>
      <c r="D113" s="39">
        <f>SUM('Raw Data'!D169:D172)/'Raw Data'!D173</f>
        <v>0</v>
      </c>
      <c r="E113" s="39">
        <f>SUM('Raw Data'!E169:E172)/'Raw Data'!E173</f>
        <v>0</v>
      </c>
      <c r="F113" s="39">
        <f>SUM('Raw Data'!F169:F172)/'Raw Data'!F173</f>
        <v>0</v>
      </c>
      <c r="G113" s="39">
        <f>SUM('Raw Data'!G169:G172)/'Raw Data'!G173</f>
        <v>0.08</v>
      </c>
      <c r="H113" s="39">
        <f>SUM('Raw Data'!H169:H172)/'Raw Data'!H173</f>
        <v>5.1470588235294115E-2</v>
      </c>
      <c r="I113" s="50">
        <f>SUM('Raw Data'!I169:I172)/'Raw Data'!I173</f>
        <v>0.34722222222222221</v>
      </c>
      <c r="J113" s="43">
        <v>0.57499999999999996</v>
      </c>
      <c r="K113" s="43">
        <v>0.63716814593000004</v>
      </c>
      <c r="L113" s="39">
        <f>L116</f>
        <v>0.24205128205128201</v>
      </c>
      <c r="M113" s="39">
        <f t="shared" ref="M113:U113" si="2037">M116</f>
        <v>0.13025641025641022</v>
      </c>
      <c r="N113" s="39">
        <f t="shared" si="2037"/>
        <v>8.8205128205128158E-2</v>
      </c>
      <c r="O113" s="39">
        <f t="shared" si="2037"/>
        <v>6.5641025641025696E-2</v>
      </c>
      <c r="P113" s="39">
        <f t="shared" si="2037"/>
        <v>2.4615384615384595E-2</v>
      </c>
      <c r="Q113" s="39">
        <f t="shared" si="2037"/>
        <v>1.025641025641022E-2</v>
      </c>
      <c r="R113" s="39">
        <f t="shared" si="2037"/>
        <v>0</v>
      </c>
      <c r="S113" s="39">
        <f t="shared" si="2037"/>
        <v>0</v>
      </c>
      <c r="T113" s="39">
        <f t="shared" si="2037"/>
        <v>0</v>
      </c>
      <c r="U113" s="39">
        <f t="shared" si="2037"/>
        <v>0</v>
      </c>
      <c r="V113" s="61"/>
      <c r="W113" s="1"/>
      <c r="X113" s="37" t="s">
        <v>12</v>
      </c>
      <c r="Y113" s="30">
        <f>HLOOKUP(LSHT,CL119:DF139,(LSIT+1))</f>
        <v>0</v>
      </c>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row>
    <row r="114" spans="1:132" x14ac:dyDescent="0.3">
      <c r="A114" s="40" t="s">
        <v>30</v>
      </c>
      <c r="B114" s="41">
        <f>'Raw Data'!B191/'Raw Data'!$V191</f>
        <v>0</v>
      </c>
      <c r="C114" s="41">
        <f>'Raw Data'!C191/'Raw Data'!$V191</f>
        <v>0</v>
      </c>
      <c r="D114" s="41">
        <f>'Raw Data'!D191/'Raw Data'!$V191</f>
        <v>0</v>
      </c>
      <c r="E114" s="41">
        <f>'Raw Data'!E191/'Raw Data'!$V191</f>
        <v>0</v>
      </c>
      <c r="F114" s="41">
        <f>'Raw Data'!F191/'Raw Data'!$V191</f>
        <v>0</v>
      </c>
      <c r="G114" s="41">
        <f>'Raw Data'!G191/'Raw Data'!$V191</f>
        <v>0</v>
      </c>
      <c r="H114" s="41">
        <f>'Raw Data'!H191/'Raw Data'!$V191</f>
        <v>0</v>
      </c>
      <c r="I114" s="51">
        <f>'Raw Data'!I191/'Raw Data'!$V191</f>
        <v>3.0769230769230769E-3</v>
      </c>
      <c r="J114" s="44">
        <v>6.6666666599999994E-2</v>
      </c>
      <c r="K114" s="44">
        <v>0.27433628318600001</v>
      </c>
      <c r="L114" s="41">
        <f>1-L113</f>
        <v>0.75794871794871799</v>
      </c>
      <c r="M114" s="41">
        <f t="shared" ref="M114:U114" si="2038">1-M113</f>
        <v>0.86974358974358978</v>
      </c>
      <c r="N114" s="41">
        <f t="shared" si="2038"/>
        <v>0.91179487179487184</v>
      </c>
      <c r="O114" s="41">
        <f t="shared" si="2038"/>
        <v>0.9343589743589743</v>
      </c>
      <c r="P114" s="41">
        <f t="shared" si="2038"/>
        <v>0.97538461538461541</v>
      </c>
      <c r="Q114" s="41">
        <f t="shared" si="2038"/>
        <v>0.98974358974358978</v>
      </c>
      <c r="R114" s="41">
        <f t="shared" si="2038"/>
        <v>1</v>
      </c>
      <c r="S114" s="41">
        <f t="shared" si="2038"/>
        <v>1</v>
      </c>
      <c r="T114" s="41">
        <f t="shared" si="2038"/>
        <v>1</v>
      </c>
      <c r="U114" s="41">
        <f t="shared" si="2038"/>
        <v>1</v>
      </c>
      <c r="V114" s="62"/>
      <c r="W114" s="1"/>
      <c r="X114" s="40" t="s">
        <v>30</v>
      </c>
      <c r="Y114" s="30">
        <f>HLOOKUP(LSHT,DH119:EB139,(LSIT+1))</f>
        <v>0</v>
      </c>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row>
    <row r="115" spans="1:132" x14ac:dyDescent="0.3">
      <c r="A115" s="32" t="s">
        <v>31</v>
      </c>
      <c r="B115" s="33">
        <f>'Raw Data'!B191/'Raw Data'!$V191</f>
        <v>0</v>
      </c>
      <c r="C115" s="33">
        <f>SUM('Raw Data'!$B191:C191)/'Raw Data'!$V191</f>
        <v>0</v>
      </c>
      <c r="D115" s="33">
        <f>SUM('Raw Data'!$B191:D191)/'Raw Data'!$V191</f>
        <v>0</v>
      </c>
      <c r="E115" s="33">
        <f>SUM('Raw Data'!$B191:E191)/'Raw Data'!$V191</f>
        <v>0</v>
      </c>
      <c r="F115" s="33">
        <f>SUM('Raw Data'!$B191:F191)/'Raw Data'!$V191</f>
        <v>0</v>
      </c>
      <c r="G115" s="33">
        <f>SUM('Raw Data'!$B191:G191)/'Raw Data'!$V191</f>
        <v>0</v>
      </c>
      <c r="H115" s="33">
        <f>SUM('Raw Data'!$B191:H191)/'Raw Data'!$V191</f>
        <v>0</v>
      </c>
      <c r="I115" s="33">
        <f>SUM('Raw Data'!$B191:I191)/'Raw Data'!$V191</f>
        <v>3.0769230769230769E-3</v>
      </c>
      <c r="J115" s="33">
        <f>SUM('Raw Data'!$B191:J191)/'Raw Data'!$V191</f>
        <v>7.6923076923076927E-2</v>
      </c>
      <c r="K115" s="33">
        <f>SUM('Raw Data'!$B191:K191)/'Raw Data'!$V191</f>
        <v>0.4605128205128205</v>
      </c>
      <c r="L115" s="33">
        <f>SUM('Raw Data'!$B191:L191)/'Raw Data'!$V191</f>
        <v>0.75794871794871799</v>
      </c>
      <c r="M115" s="33">
        <f>SUM('Raw Data'!$B191:M191)/'Raw Data'!$V191</f>
        <v>0.86974358974358978</v>
      </c>
      <c r="N115" s="33">
        <f>SUM('Raw Data'!$B191:N191)/'Raw Data'!$V191</f>
        <v>0.91179487179487184</v>
      </c>
      <c r="O115" s="33">
        <f>SUM('Raw Data'!$B191:O191)/'Raw Data'!$V191</f>
        <v>0.9343589743589743</v>
      </c>
      <c r="P115" s="33">
        <f>SUM('Raw Data'!$B191:P191)/'Raw Data'!$V191</f>
        <v>0.97538461538461541</v>
      </c>
      <c r="Q115" s="33">
        <f>SUM('Raw Data'!$B191:Q191)/'Raw Data'!$V191</f>
        <v>0.98974358974358978</v>
      </c>
      <c r="R115" s="33">
        <f>SUM('Raw Data'!$B191:R191)/'Raw Data'!$V191</f>
        <v>1</v>
      </c>
      <c r="S115" s="33">
        <f>SUM('Raw Data'!$B191:S191)/'Raw Data'!$V191</f>
        <v>1</v>
      </c>
      <c r="T115" s="33">
        <f>SUM('Raw Data'!$B191:T191)/'Raw Data'!$V191</f>
        <v>1</v>
      </c>
      <c r="U115" s="33">
        <f>SUM('Raw Data'!$B191:U191)/'Raw Data'!$V191</f>
        <v>1</v>
      </c>
      <c r="V115" s="33"/>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row>
    <row r="116" spans="1:132" ht="28.8" x14ac:dyDescent="0.3">
      <c r="A116" s="34" t="s">
        <v>32</v>
      </c>
      <c r="B116" s="31">
        <f>1-B115</f>
        <v>1</v>
      </c>
      <c r="C116" s="31">
        <f t="shared" ref="C116" si="2039">1-C115</f>
        <v>1</v>
      </c>
      <c r="D116" s="31">
        <f t="shared" ref="D116" si="2040">1-D115</f>
        <v>1</v>
      </c>
      <c r="E116" s="31">
        <f t="shared" ref="E116" si="2041">1-E115</f>
        <v>1</v>
      </c>
      <c r="F116" s="31">
        <f t="shared" ref="F116" si="2042">1-F115</f>
        <v>1</v>
      </c>
      <c r="G116" s="31">
        <f t="shared" ref="G116" si="2043">1-G115</f>
        <v>1</v>
      </c>
      <c r="H116" s="31">
        <f t="shared" ref="H116" si="2044">1-H115</f>
        <v>1</v>
      </c>
      <c r="I116" s="31">
        <f t="shared" ref="I116" si="2045">1-I115</f>
        <v>0.99692307692307691</v>
      </c>
      <c r="J116" s="31">
        <f t="shared" ref="J116" si="2046">1-J115</f>
        <v>0.92307692307692313</v>
      </c>
      <c r="K116" s="31">
        <f t="shared" ref="K116" si="2047">1-K115</f>
        <v>0.5394871794871795</v>
      </c>
      <c r="L116" s="31">
        <f t="shared" ref="L116" si="2048">1-L115</f>
        <v>0.24205128205128201</v>
      </c>
      <c r="M116" s="31">
        <f t="shared" ref="M116" si="2049">1-M115</f>
        <v>0.13025641025641022</v>
      </c>
      <c r="N116" s="31">
        <f t="shared" ref="N116" si="2050">1-N115</f>
        <v>8.8205128205128158E-2</v>
      </c>
      <c r="O116" s="31">
        <f t="shared" ref="O116" si="2051">1-O115</f>
        <v>6.5641025641025696E-2</v>
      </c>
      <c r="P116" s="31">
        <f t="shared" ref="P116" si="2052">1-P115</f>
        <v>2.4615384615384595E-2</v>
      </c>
      <c r="Q116" s="31">
        <f t="shared" ref="Q116" si="2053">1-Q115</f>
        <v>1.025641025641022E-2</v>
      </c>
      <c r="R116" s="31">
        <f t="shared" ref="R116" si="2054">1-R115</f>
        <v>0</v>
      </c>
      <c r="S116" s="31">
        <f t="shared" ref="S116" si="2055">1-S115</f>
        <v>0</v>
      </c>
      <c r="T116" s="31">
        <f t="shared" ref="T116" si="2056">1-T115</f>
        <v>0</v>
      </c>
      <c r="U116" s="31">
        <f t="shared" ref="U116" si="2057">1-U115</f>
        <v>0</v>
      </c>
      <c r="V116" s="30"/>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row>
    <row r="117" spans="1:132" x14ac:dyDescent="0.3">
      <c r="A117" s="13"/>
      <c r="B117" s="13"/>
      <c r="C117" s="13"/>
      <c r="D117" s="13"/>
      <c r="E117" s="13"/>
      <c r="F117" s="13"/>
      <c r="G117" s="13"/>
      <c r="H117" s="1"/>
      <c r="I117" s="1"/>
      <c r="J117" s="1"/>
      <c r="K117" s="1"/>
      <c r="L117" s="1"/>
      <c r="M117" s="1"/>
      <c r="N117" s="1"/>
      <c r="O117" s="1"/>
      <c r="P117" s="1"/>
      <c r="Q117" s="1"/>
      <c r="R117" s="1"/>
      <c r="S117" s="1"/>
      <c r="T117" s="1"/>
      <c r="U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row>
    <row r="118" spans="1:132" x14ac:dyDescent="0.3">
      <c r="A118" s="13" t="s">
        <v>58</v>
      </c>
      <c r="B118" s="13" t="s">
        <v>38</v>
      </c>
      <c r="C118" s="13"/>
      <c r="D118" s="13"/>
      <c r="E118" s="1"/>
      <c r="F118" s="1"/>
      <c r="G118" s="1"/>
      <c r="H118" s="1"/>
      <c r="I118" s="1"/>
      <c r="J118" s="1"/>
      <c r="K118" s="1"/>
      <c r="L118" s="1"/>
      <c r="M118" s="1"/>
      <c r="N118" s="1"/>
      <c r="O118" s="1"/>
      <c r="P118" s="1"/>
      <c r="Q118" s="1"/>
      <c r="R118" s="1"/>
      <c r="S118" s="1"/>
      <c r="T118" s="1"/>
      <c r="U118" s="1"/>
      <c r="W118" s="1"/>
      <c r="X118" s="13" t="s">
        <v>59</v>
      </c>
      <c r="Y118" s="13" t="s">
        <v>38</v>
      </c>
      <c r="Z118" s="13"/>
      <c r="AA118" s="13"/>
      <c r="AB118" s="1"/>
      <c r="AC118" s="1"/>
      <c r="AD118" s="1"/>
      <c r="AE118" s="1"/>
      <c r="AF118" s="1"/>
      <c r="AG118" s="1"/>
      <c r="AH118" s="1"/>
      <c r="AI118" s="1"/>
      <c r="AJ118" s="1"/>
      <c r="AK118" s="1"/>
      <c r="AL118" s="1"/>
      <c r="AM118" s="1"/>
      <c r="AN118" s="1"/>
      <c r="AO118" s="1"/>
      <c r="AP118" s="1"/>
      <c r="AQ118" s="1"/>
      <c r="AR118" s="1"/>
      <c r="AS118" s="1"/>
      <c r="AT118" s="13" t="s">
        <v>60</v>
      </c>
      <c r="AU118" s="13" t="s">
        <v>38</v>
      </c>
      <c r="AV118" s="13"/>
      <c r="AW118" s="13"/>
      <c r="AX118" s="1"/>
      <c r="AY118" s="1"/>
      <c r="AZ118" s="1"/>
      <c r="BA118" s="1"/>
      <c r="BB118" s="1"/>
      <c r="BC118" s="1"/>
      <c r="BD118" s="1"/>
      <c r="BE118" s="1"/>
      <c r="BF118" s="1"/>
      <c r="BG118" s="1"/>
      <c r="BH118" s="1"/>
      <c r="BI118" s="1"/>
      <c r="BJ118" s="1"/>
      <c r="BK118" s="1"/>
      <c r="BL118" s="1"/>
      <c r="BM118" s="1"/>
      <c r="BN118" s="1"/>
      <c r="BO118" s="1"/>
      <c r="BP118" s="13" t="s">
        <v>61</v>
      </c>
      <c r="BQ118" s="13" t="s">
        <v>38</v>
      </c>
      <c r="BR118" s="13"/>
      <c r="BS118" s="13"/>
      <c r="BT118" s="1"/>
      <c r="BU118" s="1"/>
      <c r="BV118" s="1"/>
      <c r="BW118" s="1"/>
      <c r="BX118" s="1"/>
      <c r="BY118" s="1"/>
      <c r="BZ118" s="1"/>
      <c r="CA118" s="1"/>
      <c r="CB118" s="1"/>
      <c r="CC118" s="1"/>
      <c r="CD118" s="1"/>
      <c r="CE118" s="1"/>
      <c r="CF118" s="1"/>
      <c r="CG118" s="1"/>
      <c r="CH118" s="1"/>
      <c r="CI118" s="1"/>
      <c r="CJ118" s="1"/>
      <c r="CK118" s="1"/>
      <c r="CL118" s="13" t="s">
        <v>62</v>
      </c>
      <c r="CM118" s="13" t="s">
        <v>38</v>
      </c>
      <c r="CN118" s="13"/>
      <c r="CO118" s="13"/>
      <c r="CP118" s="1"/>
      <c r="CQ118" s="1"/>
      <c r="CR118" s="1"/>
      <c r="CS118" s="1"/>
      <c r="CT118" s="1"/>
      <c r="CU118" s="1"/>
      <c r="CV118" s="1"/>
      <c r="CW118" s="1"/>
      <c r="CX118" s="1"/>
      <c r="CY118" s="1"/>
      <c r="CZ118" s="1"/>
      <c r="DA118" s="1"/>
      <c r="DB118" s="1"/>
      <c r="DC118" s="1"/>
      <c r="DD118" s="1"/>
      <c r="DE118" s="1"/>
      <c r="DF118" s="1"/>
      <c r="DG118" s="1"/>
      <c r="DH118" s="13" t="s">
        <v>63</v>
      </c>
      <c r="DI118" s="13" t="s">
        <v>38</v>
      </c>
      <c r="DJ118" s="13"/>
      <c r="DK118" s="13"/>
      <c r="DL118" s="1"/>
      <c r="DM118" s="1"/>
      <c r="DN118" s="1"/>
      <c r="DO118" s="1"/>
      <c r="DP118" s="1"/>
      <c r="DQ118" s="1"/>
      <c r="DR118" s="1"/>
      <c r="DS118" s="1"/>
      <c r="DT118" s="1"/>
      <c r="DU118" s="1"/>
      <c r="DV118" s="1"/>
      <c r="DW118" s="1"/>
      <c r="DX118" s="1"/>
      <c r="DY118" s="1"/>
      <c r="DZ118" s="1"/>
      <c r="EA118" s="1"/>
      <c r="EB118" s="1"/>
    </row>
    <row r="119" spans="1:132" x14ac:dyDescent="0.3">
      <c r="A119" s="13" t="s">
        <v>39</v>
      </c>
      <c r="B119" s="13">
        <v>0</v>
      </c>
      <c r="C119" s="13">
        <v>1</v>
      </c>
      <c r="D119" s="13">
        <v>2</v>
      </c>
      <c r="E119" s="29">
        <v>3</v>
      </c>
      <c r="F119" s="29">
        <v>4</v>
      </c>
      <c r="G119" s="29">
        <v>5</v>
      </c>
      <c r="H119" s="29">
        <v>6</v>
      </c>
      <c r="I119" s="29">
        <v>7</v>
      </c>
      <c r="J119" s="29">
        <v>8</v>
      </c>
      <c r="K119" s="29">
        <v>9</v>
      </c>
      <c r="L119" s="29">
        <v>10</v>
      </c>
      <c r="M119" s="29">
        <v>11</v>
      </c>
      <c r="N119" s="29">
        <v>12</v>
      </c>
      <c r="O119" s="29">
        <v>13</v>
      </c>
      <c r="P119" s="29">
        <v>14</v>
      </c>
      <c r="Q119" s="29">
        <v>15</v>
      </c>
      <c r="R119" s="29">
        <v>16</v>
      </c>
      <c r="S119" s="29">
        <v>17</v>
      </c>
      <c r="T119" s="29">
        <v>18</v>
      </c>
      <c r="U119" s="29">
        <v>19</v>
      </c>
      <c r="V119" s="68" t="s">
        <v>39</v>
      </c>
      <c r="W119" s="68" t="s">
        <v>76</v>
      </c>
      <c r="X119" s="13" t="s">
        <v>39</v>
      </c>
      <c r="Y119" s="13">
        <v>0</v>
      </c>
      <c r="Z119" s="13">
        <v>1</v>
      </c>
      <c r="AA119" s="13">
        <v>2</v>
      </c>
      <c r="AB119" s="29">
        <v>3</v>
      </c>
      <c r="AC119" s="29">
        <v>4</v>
      </c>
      <c r="AD119" s="29">
        <v>5</v>
      </c>
      <c r="AE119" s="29">
        <v>6</v>
      </c>
      <c r="AF119" s="29">
        <v>7</v>
      </c>
      <c r="AG119" s="29">
        <v>8</v>
      </c>
      <c r="AH119" s="29">
        <v>9</v>
      </c>
      <c r="AI119" s="29">
        <v>10</v>
      </c>
      <c r="AJ119" s="29">
        <v>11</v>
      </c>
      <c r="AK119" s="29">
        <v>12</v>
      </c>
      <c r="AL119" s="29">
        <v>13</v>
      </c>
      <c r="AM119" s="29">
        <v>14</v>
      </c>
      <c r="AN119" s="29">
        <v>15</v>
      </c>
      <c r="AO119" s="29">
        <v>16</v>
      </c>
      <c r="AP119" s="29">
        <v>17</v>
      </c>
      <c r="AQ119" s="29">
        <v>18</v>
      </c>
      <c r="AR119" s="29">
        <v>19</v>
      </c>
      <c r="AS119" s="1"/>
      <c r="AT119" s="13" t="s">
        <v>39</v>
      </c>
      <c r="AU119" s="13">
        <v>0</v>
      </c>
      <c r="AV119" s="13">
        <v>1</v>
      </c>
      <c r="AW119" s="13">
        <v>2</v>
      </c>
      <c r="AX119" s="29">
        <v>3</v>
      </c>
      <c r="AY119" s="29">
        <v>4</v>
      </c>
      <c r="AZ119" s="29">
        <v>5</v>
      </c>
      <c r="BA119" s="29">
        <v>6</v>
      </c>
      <c r="BB119" s="29">
        <v>7</v>
      </c>
      <c r="BC119" s="29">
        <v>8</v>
      </c>
      <c r="BD119" s="29">
        <v>9</v>
      </c>
      <c r="BE119" s="29">
        <v>10</v>
      </c>
      <c r="BF119" s="29">
        <v>11</v>
      </c>
      <c r="BG119" s="29">
        <v>12</v>
      </c>
      <c r="BH119" s="29">
        <v>13</v>
      </c>
      <c r="BI119" s="29">
        <v>14</v>
      </c>
      <c r="BJ119" s="29">
        <v>15</v>
      </c>
      <c r="BK119" s="29">
        <v>16</v>
      </c>
      <c r="BL119" s="29">
        <v>17</v>
      </c>
      <c r="BM119" s="29">
        <v>18</v>
      </c>
      <c r="BN119" s="29">
        <v>19</v>
      </c>
      <c r="BO119" s="1"/>
      <c r="BP119" s="13" t="s">
        <v>39</v>
      </c>
      <c r="BQ119" s="13">
        <v>0</v>
      </c>
      <c r="BR119" s="13">
        <v>1</v>
      </c>
      <c r="BS119" s="13">
        <v>2</v>
      </c>
      <c r="BT119" s="29">
        <v>3</v>
      </c>
      <c r="BU119" s="29">
        <v>4</v>
      </c>
      <c r="BV119" s="29">
        <v>5</v>
      </c>
      <c r="BW119" s="29">
        <v>6</v>
      </c>
      <c r="BX119" s="29">
        <v>7</v>
      </c>
      <c r="BY119" s="29">
        <v>8</v>
      </c>
      <c r="BZ119" s="29">
        <v>9</v>
      </c>
      <c r="CA119" s="29">
        <v>10</v>
      </c>
      <c r="CB119" s="29">
        <v>11</v>
      </c>
      <c r="CC119" s="29">
        <v>12</v>
      </c>
      <c r="CD119" s="29">
        <v>13</v>
      </c>
      <c r="CE119" s="29">
        <v>14</v>
      </c>
      <c r="CF119" s="29">
        <v>15</v>
      </c>
      <c r="CG119" s="29">
        <v>16</v>
      </c>
      <c r="CH119" s="29">
        <v>17</v>
      </c>
      <c r="CI119" s="29">
        <v>18</v>
      </c>
      <c r="CJ119" s="29">
        <v>19</v>
      </c>
      <c r="CK119" s="1"/>
      <c r="CL119" s="13" t="s">
        <v>39</v>
      </c>
      <c r="CM119" s="13">
        <v>0</v>
      </c>
      <c r="CN119" s="13">
        <v>1</v>
      </c>
      <c r="CO119" s="13">
        <v>2</v>
      </c>
      <c r="CP119" s="29">
        <v>3</v>
      </c>
      <c r="CQ119" s="29">
        <v>4</v>
      </c>
      <c r="CR119" s="29">
        <v>5</v>
      </c>
      <c r="CS119" s="29">
        <v>6</v>
      </c>
      <c r="CT119" s="29">
        <v>7</v>
      </c>
      <c r="CU119" s="29">
        <v>8</v>
      </c>
      <c r="CV119" s="29">
        <v>9</v>
      </c>
      <c r="CW119" s="29">
        <v>10</v>
      </c>
      <c r="CX119" s="29">
        <v>11</v>
      </c>
      <c r="CY119" s="29">
        <v>12</v>
      </c>
      <c r="CZ119" s="29">
        <v>13</v>
      </c>
      <c r="DA119" s="29">
        <v>14</v>
      </c>
      <c r="DB119" s="29">
        <v>15</v>
      </c>
      <c r="DC119" s="29">
        <v>16</v>
      </c>
      <c r="DD119" s="29">
        <v>17</v>
      </c>
      <c r="DE119" s="29">
        <v>18</v>
      </c>
      <c r="DF119" s="29">
        <v>19</v>
      </c>
      <c r="DG119" s="1"/>
      <c r="DH119" s="13" t="s">
        <v>39</v>
      </c>
      <c r="DI119" s="13">
        <v>0</v>
      </c>
      <c r="DJ119" s="13">
        <v>1</v>
      </c>
      <c r="DK119" s="13">
        <v>2</v>
      </c>
      <c r="DL119" s="29">
        <v>3</v>
      </c>
      <c r="DM119" s="29">
        <v>4</v>
      </c>
      <c r="DN119" s="29">
        <v>5</v>
      </c>
      <c r="DO119" s="29">
        <v>6</v>
      </c>
      <c r="DP119" s="29">
        <v>7</v>
      </c>
      <c r="DQ119" s="29">
        <v>8</v>
      </c>
      <c r="DR119" s="29">
        <v>9</v>
      </c>
      <c r="DS119" s="29">
        <v>10</v>
      </c>
      <c r="DT119" s="29">
        <v>11</v>
      </c>
      <c r="DU119" s="29">
        <v>12</v>
      </c>
      <c r="DV119" s="29">
        <v>13</v>
      </c>
      <c r="DW119" s="29">
        <v>14</v>
      </c>
      <c r="DX119" s="29">
        <v>15</v>
      </c>
      <c r="DY119" s="29">
        <v>16</v>
      </c>
      <c r="DZ119" s="29">
        <v>17</v>
      </c>
      <c r="EA119" s="29">
        <v>18</v>
      </c>
      <c r="EB119" s="29">
        <v>19</v>
      </c>
    </row>
    <row r="120" spans="1:132" x14ac:dyDescent="0.3">
      <c r="A120" s="13">
        <v>1</v>
      </c>
      <c r="B120" s="30">
        <f t="shared" ref="B120:U120" si="2058">B109</f>
        <v>0.82894736842105265</v>
      </c>
      <c r="C120" s="30">
        <f t="shared" si="2058"/>
        <v>0.30597014925373134</v>
      </c>
      <c r="D120" s="30">
        <f t="shared" si="2058"/>
        <v>0</v>
      </c>
      <c r="E120" s="30">
        <f t="shared" si="2058"/>
        <v>0</v>
      </c>
      <c r="F120" s="30">
        <f t="shared" si="2058"/>
        <v>0</v>
      </c>
      <c r="G120" s="30">
        <f t="shared" si="2058"/>
        <v>0</v>
      </c>
      <c r="H120" s="30">
        <f t="shared" si="2058"/>
        <v>0</v>
      </c>
      <c r="I120" s="30">
        <f t="shared" si="2058"/>
        <v>0</v>
      </c>
      <c r="J120" s="30">
        <f t="shared" si="2058"/>
        <v>0</v>
      </c>
      <c r="K120" s="30">
        <f t="shared" si="2058"/>
        <v>0</v>
      </c>
      <c r="L120" s="30">
        <f t="shared" si="2058"/>
        <v>0</v>
      </c>
      <c r="M120" s="30">
        <f t="shared" si="2058"/>
        <v>0</v>
      </c>
      <c r="N120" s="30">
        <f t="shared" si="2058"/>
        <v>0</v>
      </c>
      <c r="O120" s="30">
        <f t="shared" si="2058"/>
        <v>0</v>
      </c>
      <c r="P120" s="30">
        <f t="shared" si="2058"/>
        <v>0</v>
      </c>
      <c r="Q120" s="30">
        <f t="shared" si="2058"/>
        <v>0</v>
      </c>
      <c r="R120" s="30">
        <f t="shared" si="2058"/>
        <v>0</v>
      </c>
      <c r="S120" s="30">
        <f t="shared" si="2058"/>
        <v>0</v>
      </c>
      <c r="T120" s="30">
        <f t="shared" si="2058"/>
        <v>0</v>
      </c>
      <c r="U120" s="30">
        <f t="shared" si="2058"/>
        <v>0</v>
      </c>
      <c r="V120" s="65">
        <v>1</v>
      </c>
      <c r="W120" s="69">
        <f>'Raw Data'!B173</f>
        <v>304</v>
      </c>
      <c r="X120" s="13">
        <v>1</v>
      </c>
      <c r="Y120" s="30">
        <f>B110</f>
        <v>0.17105263157894737</v>
      </c>
      <c r="Z120" s="30">
        <f>C110</f>
        <v>0.53731343283582089</v>
      </c>
      <c r="AA120" s="30">
        <f t="shared" ref="AA120" si="2059">D110</f>
        <v>0.24074074074074073</v>
      </c>
      <c r="AB120" s="30">
        <f t="shared" ref="AB120" si="2060">E110</f>
        <v>2.0408163265306121E-2</v>
      </c>
      <c r="AC120" s="30">
        <f t="shared" ref="AC120" si="2061">F110</f>
        <v>0</v>
      </c>
      <c r="AD120" s="30">
        <f t="shared" ref="AD120" si="2062">G110</f>
        <v>0</v>
      </c>
      <c r="AE120" s="30">
        <f t="shared" ref="AE120" si="2063">H110</f>
        <v>0</v>
      </c>
      <c r="AF120" s="30">
        <f t="shared" ref="AF120" si="2064">I110</f>
        <v>0</v>
      </c>
      <c r="AG120" s="30">
        <f t="shared" ref="AG120" si="2065">J110</f>
        <v>0</v>
      </c>
      <c r="AH120" s="30">
        <f t="shared" ref="AH120" si="2066">K110</f>
        <v>0</v>
      </c>
      <c r="AI120" s="30">
        <f t="shared" ref="AI120" si="2067">L110</f>
        <v>0</v>
      </c>
      <c r="AJ120" s="30">
        <f t="shared" ref="AJ120" si="2068">M110</f>
        <v>0</v>
      </c>
      <c r="AK120" s="30">
        <f t="shared" ref="AK120" si="2069">N110</f>
        <v>0</v>
      </c>
      <c r="AL120" s="30">
        <f t="shared" ref="AL120" si="2070">O110</f>
        <v>0</v>
      </c>
      <c r="AM120" s="30">
        <f t="shared" ref="AM120" si="2071">P110</f>
        <v>0</v>
      </c>
      <c r="AN120" s="30">
        <f t="shared" ref="AN120" si="2072">Q110</f>
        <v>0</v>
      </c>
      <c r="AO120" s="30">
        <f t="shared" ref="AO120" si="2073">R110</f>
        <v>0</v>
      </c>
      <c r="AP120" s="30">
        <f t="shared" ref="AP120" si="2074">S110</f>
        <v>0</v>
      </c>
      <c r="AQ120" s="30">
        <f t="shared" ref="AQ120" si="2075">T110</f>
        <v>0</v>
      </c>
      <c r="AR120" s="30">
        <f t="shared" ref="AR120" si="2076">U110</f>
        <v>0</v>
      </c>
      <c r="AS120" s="1"/>
      <c r="AT120" s="13">
        <v>1</v>
      </c>
      <c r="AU120" s="30">
        <f>B111</f>
        <v>0</v>
      </c>
      <c r="AV120" s="30">
        <f t="shared" ref="AV120" si="2077">C111</f>
        <v>0.15671641791044777</v>
      </c>
      <c r="AW120" s="30">
        <f t="shared" ref="AW120" si="2078">D111</f>
        <v>0.62037037037037035</v>
      </c>
      <c r="AX120" s="30">
        <f t="shared" ref="AX120" si="2079">E111</f>
        <v>0.25510204081632654</v>
      </c>
      <c r="AY120" s="30">
        <f t="shared" ref="AY120" si="2080">F111</f>
        <v>0.20689655172413793</v>
      </c>
      <c r="AZ120" s="30">
        <f t="shared" ref="AZ120" si="2081">G111</f>
        <v>0.04</v>
      </c>
      <c r="BA120" s="30">
        <f t="shared" ref="BA120" si="2082">H111</f>
        <v>0.22058823529411764</v>
      </c>
      <c r="BB120" s="30">
        <f t="shared" ref="BB120" si="2083">I111</f>
        <v>0.1111111111111111</v>
      </c>
      <c r="BC120" s="30">
        <f t="shared" ref="BC120" si="2084">J111</f>
        <v>2.5000000000000001E-2</v>
      </c>
      <c r="BD120" s="30">
        <f t="shared" ref="BD120" si="2085">K111</f>
        <v>0</v>
      </c>
      <c r="BE120" s="30">
        <f t="shared" ref="BE120" si="2086">L111</f>
        <v>0</v>
      </c>
      <c r="BF120" s="30">
        <f t="shared" ref="BF120" si="2087">M111</f>
        <v>0</v>
      </c>
      <c r="BG120" s="30">
        <f t="shared" ref="BG120" si="2088">N111</f>
        <v>0</v>
      </c>
      <c r="BH120" s="30">
        <f t="shared" ref="BH120" si="2089">O111</f>
        <v>0</v>
      </c>
      <c r="BI120" s="30">
        <f t="shared" ref="BI120" si="2090">P111</f>
        <v>0</v>
      </c>
      <c r="BJ120" s="30">
        <f t="shared" ref="BJ120" si="2091">Q111</f>
        <v>0</v>
      </c>
      <c r="BK120" s="30">
        <f t="shared" ref="BK120" si="2092">R111</f>
        <v>0</v>
      </c>
      <c r="BL120" s="30">
        <f t="shared" ref="BL120" si="2093">S111</f>
        <v>0</v>
      </c>
      <c r="BM120" s="30">
        <f t="shared" ref="BM120" si="2094">T111</f>
        <v>0</v>
      </c>
      <c r="BN120" s="30">
        <f t="shared" ref="BN120" si="2095">U111</f>
        <v>0</v>
      </c>
      <c r="BO120" s="1"/>
      <c r="BP120" s="13">
        <v>1</v>
      </c>
      <c r="BQ120" s="30">
        <f>B112</f>
        <v>0</v>
      </c>
      <c r="BR120" s="30">
        <f t="shared" ref="BR120" si="2096">C112</f>
        <v>0</v>
      </c>
      <c r="BS120" s="30">
        <f t="shared" ref="BS120" si="2097">D112</f>
        <v>0.1388888888888889</v>
      </c>
      <c r="BT120" s="30">
        <f t="shared" ref="BT120" si="2098">E112</f>
        <v>0.72448979591836737</v>
      </c>
      <c r="BU120" s="30">
        <f t="shared" ref="BU120" si="2099">F112</f>
        <v>0.7931034482758621</v>
      </c>
      <c r="BV120" s="30">
        <f t="shared" ref="BV120" si="2100">G112</f>
        <v>0.88</v>
      </c>
      <c r="BW120" s="30">
        <f t="shared" ref="BW120" si="2101">H112</f>
        <v>0.7279411764705882</v>
      </c>
      <c r="BX120" s="30">
        <f t="shared" ref="BX120" si="2102">I112</f>
        <v>0.54166666666666663</v>
      </c>
      <c r="BY120" s="30">
        <f t="shared" ref="BY120" si="2103">J112</f>
        <v>0.33333333332999998</v>
      </c>
      <c r="BZ120" s="30">
        <f t="shared" ref="BZ120" si="2104">K112</f>
        <v>8.8495575221199996E-2</v>
      </c>
      <c r="CA120" s="30">
        <f t="shared" ref="CA120" si="2105">L112</f>
        <v>0</v>
      </c>
      <c r="CB120" s="30">
        <f t="shared" ref="CB120" si="2106">M112</f>
        <v>0</v>
      </c>
      <c r="CC120" s="30">
        <f t="shared" ref="CC120" si="2107">N112</f>
        <v>0</v>
      </c>
      <c r="CD120" s="30">
        <f t="shared" ref="CD120" si="2108">O112</f>
        <v>0</v>
      </c>
      <c r="CE120" s="30">
        <f t="shared" ref="CE120" si="2109">P112</f>
        <v>0</v>
      </c>
      <c r="CF120" s="30">
        <f t="shared" ref="CF120" si="2110">Q112</f>
        <v>0</v>
      </c>
      <c r="CG120" s="30">
        <f t="shared" ref="CG120" si="2111">R112</f>
        <v>0</v>
      </c>
      <c r="CH120" s="30">
        <f t="shared" ref="CH120" si="2112">S112</f>
        <v>0</v>
      </c>
      <c r="CI120" s="30">
        <f t="shared" ref="CI120" si="2113">T112</f>
        <v>0</v>
      </c>
      <c r="CJ120" s="30">
        <f t="shared" ref="CJ120" si="2114">U112</f>
        <v>0</v>
      </c>
      <c r="CK120" s="1"/>
      <c r="CL120" s="13">
        <v>1</v>
      </c>
      <c r="CM120" s="30">
        <f>B113</f>
        <v>0</v>
      </c>
      <c r="CN120" s="30">
        <f t="shared" ref="CN120" si="2115">C113</f>
        <v>0</v>
      </c>
      <c r="CO120" s="30">
        <f t="shared" ref="CO120" si="2116">D113</f>
        <v>0</v>
      </c>
      <c r="CP120" s="30">
        <f t="shared" ref="CP120" si="2117">E113</f>
        <v>0</v>
      </c>
      <c r="CQ120" s="30">
        <f t="shared" ref="CQ120" si="2118">F113</f>
        <v>0</v>
      </c>
      <c r="CR120" s="30">
        <f t="shared" ref="CR120" si="2119">G113</f>
        <v>0.08</v>
      </c>
      <c r="CS120" s="30">
        <f t="shared" ref="CS120" si="2120">H113</f>
        <v>5.1470588235294115E-2</v>
      </c>
      <c r="CT120" s="30">
        <f t="shared" ref="CT120" si="2121">I113</f>
        <v>0.34722222222222221</v>
      </c>
      <c r="CU120" s="30">
        <f t="shared" ref="CU120" si="2122">J113</f>
        <v>0.57499999999999996</v>
      </c>
      <c r="CV120" s="30">
        <f t="shared" ref="CV120" si="2123">K113</f>
        <v>0.63716814593000004</v>
      </c>
      <c r="CW120" s="30">
        <f t="shared" ref="CW120" si="2124">L113</f>
        <v>0.24205128205128201</v>
      </c>
      <c r="CX120" s="30">
        <f t="shared" ref="CX120" si="2125">M113</f>
        <v>0.13025641025641022</v>
      </c>
      <c r="CY120" s="30">
        <f t="shared" ref="CY120" si="2126">N113</f>
        <v>8.8205128205128158E-2</v>
      </c>
      <c r="CZ120" s="30">
        <f t="shared" ref="CZ120" si="2127">O113</f>
        <v>6.5641025641025696E-2</v>
      </c>
      <c r="DA120" s="30">
        <f t="shared" ref="DA120" si="2128">P113</f>
        <v>2.4615384615384595E-2</v>
      </c>
      <c r="DB120" s="30">
        <f t="shared" ref="DB120" si="2129">Q113</f>
        <v>1.025641025641022E-2</v>
      </c>
      <c r="DC120" s="30">
        <f t="shared" ref="DC120" si="2130">R113</f>
        <v>0</v>
      </c>
      <c r="DD120" s="30">
        <f t="shared" ref="DD120" si="2131">S113</f>
        <v>0</v>
      </c>
      <c r="DE120" s="30">
        <f t="shared" ref="DE120" si="2132">T113</f>
        <v>0</v>
      </c>
      <c r="DF120" s="30">
        <f t="shared" ref="DF120" si="2133">U113</f>
        <v>0</v>
      </c>
      <c r="DG120" s="1"/>
      <c r="DH120" s="13">
        <v>1</v>
      </c>
      <c r="DI120" s="30">
        <f>B114</f>
        <v>0</v>
      </c>
      <c r="DJ120" s="30">
        <f t="shared" ref="DJ120" si="2134">C114</f>
        <v>0</v>
      </c>
      <c r="DK120" s="30">
        <f t="shared" ref="DK120" si="2135">D114</f>
        <v>0</v>
      </c>
      <c r="DL120" s="30">
        <f t="shared" ref="DL120" si="2136">E114</f>
        <v>0</v>
      </c>
      <c r="DM120" s="30">
        <f t="shared" ref="DM120" si="2137">F114</f>
        <v>0</v>
      </c>
      <c r="DN120" s="30">
        <f t="shared" ref="DN120" si="2138">G114</f>
        <v>0</v>
      </c>
      <c r="DO120" s="30">
        <f t="shared" ref="DO120" si="2139">H114</f>
        <v>0</v>
      </c>
      <c r="DP120" s="30">
        <f t="shared" ref="DP120" si="2140">I114</f>
        <v>3.0769230769230769E-3</v>
      </c>
      <c r="DQ120" s="30">
        <f t="shared" ref="DQ120" si="2141">J114</f>
        <v>6.6666666599999994E-2</v>
      </c>
      <c r="DR120" s="30">
        <f t="shared" ref="DR120" si="2142">K114</f>
        <v>0.27433628318600001</v>
      </c>
      <c r="DS120" s="30">
        <f t="shared" ref="DS120" si="2143">L114</f>
        <v>0.75794871794871799</v>
      </c>
      <c r="DT120" s="30">
        <f t="shared" ref="DT120" si="2144">M114</f>
        <v>0.86974358974358978</v>
      </c>
      <c r="DU120" s="30">
        <f t="shared" ref="DU120" si="2145">N114</f>
        <v>0.91179487179487184</v>
      </c>
      <c r="DV120" s="30">
        <f t="shared" ref="DV120" si="2146">O114</f>
        <v>0.9343589743589743</v>
      </c>
      <c r="DW120" s="30">
        <f t="shared" ref="DW120" si="2147">P114</f>
        <v>0.97538461538461541</v>
      </c>
      <c r="DX120" s="30">
        <f t="shared" ref="DX120" si="2148">Q114</f>
        <v>0.98974358974358978</v>
      </c>
      <c r="DY120" s="30">
        <f t="shared" ref="DY120" si="2149">R114</f>
        <v>1</v>
      </c>
      <c r="DZ120" s="30">
        <f t="shared" ref="DZ120" si="2150">S114</f>
        <v>1</v>
      </c>
      <c r="EA120" s="30">
        <f t="shared" ref="EA120" si="2151">T114</f>
        <v>1</v>
      </c>
      <c r="EB120" s="30">
        <f t="shared" ref="EB120" si="2152">U114</f>
        <v>1</v>
      </c>
    </row>
    <row r="121" spans="1:132" x14ac:dyDescent="0.3">
      <c r="A121" s="13">
        <v>2</v>
      </c>
      <c r="B121" s="30">
        <f>SUM($B109:C109)/SUM($B109:C114)</f>
        <v>0.56745875883739205</v>
      </c>
      <c r="C121" s="30">
        <f>SUM($C109:D109)/SUM($C109:D114)</f>
        <v>0.15298507462686567</v>
      </c>
      <c r="D121" s="30">
        <f t="shared" ref="D121:T121" si="2153">SUM(D109:E109)/SUM(D109:E114)</f>
        <v>0</v>
      </c>
      <c r="E121" s="30">
        <f t="shared" si="2153"/>
        <v>0</v>
      </c>
      <c r="F121" s="30">
        <f t="shared" si="2153"/>
        <v>0</v>
      </c>
      <c r="G121" s="30">
        <f t="shared" si="2153"/>
        <v>0</v>
      </c>
      <c r="H121" s="30">
        <f t="shared" si="2153"/>
        <v>0</v>
      </c>
      <c r="I121" s="30">
        <f t="shared" si="2153"/>
        <v>0</v>
      </c>
      <c r="J121" s="30">
        <f t="shared" si="2153"/>
        <v>0</v>
      </c>
      <c r="K121" s="30">
        <f t="shared" si="2153"/>
        <v>0</v>
      </c>
      <c r="L121" s="30">
        <f t="shared" si="2153"/>
        <v>0</v>
      </c>
      <c r="M121" s="30">
        <f t="shared" si="2153"/>
        <v>0</v>
      </c>
      <c r="N121" s="30">
        <f t="shared" si="2153"/>
        <v>0</v>
      </c>
      <c r="O121" s="30">
        <f t="shared" si="2153"/>
        <v>0</v>
      </c>
      <c r="P121" s="30">
        <f t="shared" si="2153"/>
        <v>0</v>
      </c>
      <c r="Q121" s="30">
        <f t="shared" si="2153"/>
        <v>0</v>
      </c>
      <c r="R121" s="30">
        <f t="shared" si="2153"/>
        <v>0</v>
      </c>
      <c r="S121" s="30">
        <f t="shared" si="2153"/>
        <v>0</v>
      </c>
      <c r="T121" s="30">
        <f t="shared" si="2153"/>
        <v>0</v>
      </c>
      <c r="U121" s="30"/>
      <c r="V121" s="65">
        <v>2</v>
      </c>
      <c r="W121" s="69">
        <f>SUM('Raw Data'!B173:C173)</f>
        <v>438</v>
      </c>
      <c r="X121" s="13">
        <v>2</v>
      </c>
      <c r="Y121" s="30">
        <f>SUM(B110:C110)/SUM(B109:C114)</f>
        <v>0.35418303220738412</v>
      </c>
      <c r="Z121" s="30">
        <f t="shared" ref="Z121" si="2154">SUM(C110:D110)/SUM(C109:D114)</f>
        <v>0.3890270867882808</v>
      </c>
      <c r="AA121" s="30">
        <f t="shared" ref="AA121" si="2155">SUM(D110:E110)/SUM(D109:E114)</f>
        <v>0.13057445200302342</v>
      </c>
      <c r="AB121" s="30">
        <f t="shared" ref="AB121" si="2156">SUM(E110:F110)/SUM(E109:F114)</f>
        <v>1.020408163265306E-2</v>
      </c>
      <c r="AC121" s="30">
        <f t="shared" ref="AC121" si="2157">SUM(F110:G110)/SUM(F109:G114)</f>
        <v>0</v>
      </c>
      <c r="AD121" s="30">
        <f t="shared" ref="AD121" si="2158">SUM(G110:H110)/SUM(G109:H114)</f>
        <v>0</v>
      </c>
      <c r="AE121" s="30">
        <f t="shared" ref="AE121" si="2159">SUM(H110:I110)/SUM(H109:I114)</f>
        <v>0</v>
      </c>
      <c r="AF121" s="30">
        <f t="shared" ref="AF121" si="2160">SUM(I110:J110)/SUM(I109:J114)</f>
        <v>0</v>
      </c>
      <c r="AG121" s="30">
        <f t="shared" ref="AG121" si="2161">SUM(J110:K110)/SUM(J109:K114)</f>
        <v>0</v>
      </c>
      <c r="AH121" s="30">
        <f t="shared" ref="AH121" si="2162">SUM(K110:L110)/SUM(K109:L114)</f>
        <v>0</v>
      </c>
      <c r="AI121" s="30">
        <f t="shared" ref="AI121" si="2163">SUM(L110:M110)/SUM(L109:M114)</f>
        <v>0</v>
      </c>
      <c r="AJ121" s="30">
        <f t="shared" ref="AJ121" si="2164">SUM(M110:N110)/SUM(M109:N114)</f>
        <v>0</v>
      </c>
      <c r="AK121" s="30">
        <f t="shared" ref="AK121" si="2165">SUM(N110:O110)/SUM(N109:O114)</f>
        <v>0</v>
      </c>
      <c r="AL121" s="30">
        <f t="shared" ref="AL121" si="2166">SUM(O110:P110)/SUM(O109:P114)</f>
        <v>0</v>
      </c>
      <c r="AM121" s="30">
        <f t="shared" ref="AM121" si="2167">SUM(P110:Q110)/SUM(P109:Q114)</f>
        <v>0</v>
      </c>
      <c r="AN121" s="30">
        <f t="shared" ref="AN121" si="2168">SUM(Q110:R110)/SUM(Q109:R114)</f>
        <v>0</v>
      </c>
      <c r="AO121" s="30">
        <f t="shared" ref="AO121" si="2169">SUM(R110:S110)/SUM(R109:S114)</f>
        <v>0</v>
      </c>
      <c r="AP121" s="30">
        <f t="shared" ref="AP121" si="2170">SUM(S110:T110)/SUM(S109:T114)</f>
        <v>0</v>
      </c>
      <c r="AQ121" s="30">
        <f t="shared" ref="AQ121" si="2171">SUM(T110:U110)/SUM(T109:U114)</f>
        <v>0</v>
      </c>
      <c r="AR121" s="30"/>
      <c r="AS121" s="1"/>
      <c r="AT121" s="13">
        <v>2</v>
      </c>
      <c r="AU121" s="30">
        <f>SUM(B111:C111)/SUM(B109:C114)</f>
        <v>7.8358208955223885E-2</v>
      </c>
      <c r="AV121" s="30">
        <f t="shared" ref="AV121" si="2172">SUM(C111:D111)/SUM(C109:D114)</f>
        <v>0.38854339414040906</v>
      </c>
      <c r="AW121" s="30">
        <f t="shared" ref="AW121" si="2173">SUM(D111:E111)/SUM(D109:E114)</f>
        <v>0.43773620559334847</v>
      </c>
      <c r="AX121" s="30">
        <f t="shared" ref="AX121" si="2174">SUM(E111:F111)/SUM(E109:F114)</f>
        <v>0.23099929627023225</v>
      </c>
      <c r="AY121" s="30">
        <f t="shared" ref="AY121" si="2175">SUM(F111:G111)/SUM(F109:G114)</f>
        <v>0.12344827586206897</v>
      </c>
      <c r="AZ121" s="30">
        <f t="shared" ref="AZ121" si="2176">SUM(G111:H111)/SUM(G109:H114)</f>
        <v>0.13029411764705881</v>
      </c>
      <c r="BA121" s="30">
        <f t="shared" ref="BA121" si="2177">SUM(H111:I111)/SUM(H109:I114)</f>
        <v>0.1655949117998454</v>
      </c>
      <c r="BB121" s="30">
        <f t="shared" ref="BB121" si="2178">SUM(I111:J111)/SUM(I109:J114)</f>
        <v>6.7951015534035319E-2</v>
      </c>
      <c r="BC121" s="30">
        <f t="shared" ref="BC121" si="2179">SUM(J111:K111)/SUM(J109:K114)</f>
        <v>1.2499999973330001E-2</v>
      </c>
      <c r="BD121" s="30">
        <f t="shared" ref="BD121" si="2180">SUM(K111:L111)/SUM(K109:L114)</f>
        <v>0</v>
      </c>
      <c r="BE121" s="30">
        <f t="shared" ref="BE121" si="2181">SUM(L111:M111)/SUM(L109:M114)</f>
        <v>0</v>
      </c>
      <c r="BF121" s="30">
        <f t="shared" ref="BF121" si="2182">SUM(M111:N111)/SUM(M109:N114)</f>
        <v>0</v>
      </c>
      <c r="BG121" s="30">
        <f t="shared" ref="BG121" si="2183">SUM(N111:O111)/SUM(N109:O114)</f>
        <v>0</v>
      </c>
      <c r="BH121" s="30">
        <f t="shared" ref="BH121" si="2184">SUM(O111:P111)/SUM(O109:P114)</f>
        <v>0</v>
      </c>
      <c r="BI121" s="30">
        <f t="shared" ref="BI121" si="2185">SUM(P111:Q111)/SUM(P109:Q114)</f>
        <v>0</v>
      </c>
      <c r="BJ121" s="30">
        <f t="shared" ref="BJ121" si="2186">SUM(Q111:R111)/SUM(Q109:R114)</f>
        <v>0</v>
      </c>
      <c r="BK121" s="30">
        <f t="shared" ref="BK121" si="2187">SUM(R111:S111)/SUM(R109:S114)</f>
        <v>0</v>
      </c>
      <c r="BL121" s="30">
        <f t="shared" ref="BL121" si="2188">SUM(S111:T111)/SUM(S109:T114)</f>
        <v>0</v>
      </c>
      <c r="BM121" s="30">
        <f t="shared" ref="BM121" si="2189">SUM(T111:U111)/SUM(T109:U114)</f>
        <v>0</v>
      </c>
      <c r="BN121" s="30"/>
      <c r="BO121" s="1"/>
      <c r="BP121" s="13">
        <v>2</v>
      </c>
      <c r="BQ121" s="30">
        <f>SUM(B112:C112)/SUM(B109:C114)</f>
        <v>0</v>
      </c>
      <c r="BR121" s="30">
        <f t="shared" ref="BR121" si="2190">SUM(C112:D112)/SUM(C109:D114)</f>
        <v>6.9444444444444448E-2</v>
      </c>
      <c r="BS121" s="30">
        <f t="shared" ref="BS121" si="2191">SUM(D112:E112)/SUM(D109:E114)</f>
        <v>0.43168934240362811</v>
      </c>
      <c r="BT121" s="30">
        <f t="shared" ref="BT121" si="2192">SUM(E112:F112)/SUM(E109:F114)</f>
        <v>0.75879662209711474</v>
      </c>
      <c r="BU121" s="30">
        <f t="shared" ref="BU121" si="2193">SUM(F112:G112)/SUM(F109:G114)</f>
        <v>0.836551724137931</v>
      </c>
      <c r="BV121" s="30">
        <f t="shared" ref="BV121" si="2194">SUM(G112:H112)/SUM(G109:H114)</f>
        <v>0.8039705882352941</v>
      </c>
      <c r="BW121" s="30">
        <f t="shared" ref="BW121" si="2195">SUM(H112:I112)/SUM(H109:I114)</f>
        <v>0.63382880033733924</v>
      </c>
      <c r="BX121" s="30">
        <f t="shared" ref="BX121" si="2196">SUM(I112:J112)/SUM(I109:J114)</f>
        <v>0.43682795700284871</v>
      </c>
      <c r="BY121" s="30">
        <f t="shared" ref="BY121" si="2197">SUM(J112:K112)/SUM(J109:K114)</f>
        <v>0.21091445382559293</v>
      </c>
      <c r="BZ121" s="30">
        <f t="shared" ref="BZ121" si="2198">SUM(K112:L112)/SUM(K109:L114)</f>
        <v>4.4247787514644248E-2</v>
      </c>
      <c r="CA121" s="30">
        <f t="shared" ref="CA121" si="2199">SUM(L112:M112)/SUM(L109:M114)</f>
        <v>0</v>
      </c>
      <c r="CB121" s="30">
        <f t="shared" ref="CB121" si="2200">SUM(M112:N112)/SUM(M109:N114)</f>
        <v>0</v>
      </c>
      <c r="CC121" s="30">
        <f t="shared" ref="CC121" si="2201">SUM(N112:O112)/SUM(N109:O114)</f>
        <v>0</v>
      </c>
      <c r="CD121" s="30">
        <f t="shared" ref="CD121" si="2202">SUM(O112:P112)/SUM(O109:P114)</f>
        <v>0</v>
      </c>
      <c r="CE121" s="30">
        <f t="shared" ref="CE121" si="2203">SUM(P112:Q112)/SUM(P109:Q114)</f>
        <v>0</v>
      </c>
      <c r="CF121" s="30">
        <f t="shared" ref="CF121" si="2204">SUM(Q112:R112)/SUM(Q109:R114)</f>
        <v>0</v>
      </c>
      <c r="CG121" s="30">
        <f t="shared" ref="CG121" si="2205">SUM(R112:S112)/SUM(R109:S114)</f>
        <v>0</v>
      </c>
      <c r="CH121" s="30">
        <f t="shared" ref="CH121" si="2206">SUM(S112:T112)/SUM(S109:T114)</f>
        <v>0</v>
      </c>
      <c r="CI121" s="30">
        <f t="shared" ref="CI121" si="2207">SUM(T112:U112)/SUM(T109:U114)</f>
        <v>0</v>
      </c>
      <c r="CJ121" s="30"/>
      <c r="CK121" s="1"/>
      <c r="CL121" s="13">
        <v>2</v>
      </c>
      <c r="CM121" s="30">
        <f>SUM(B113:C113)/SUM(B109:C114)</f>
        <v>0</v>
      </c>
      <c r="CN121" s="30">
        <f t="shared" ref="CN121" si="2208">SUM(C113:D113)/SUM(C109:D114)</f>
        <v>0</v>
      </c>
      <c r="CO121" s="30">
        <f t="shared" ref="CO121" si="2209">SUM(D113:E113)/SUM(D109:E114)</f>
        <v>0</v>
      </c>
      <c r="CP121" s="30">
        <f t="shared" ref="CP121" si="2210">SUM(E113:F113)/SUM(E109:F114)</f>
        <v>0</v>
      </c>
      <c r="CQ121" s="30">
        <f t="shared" ref="CQ121" si="2211">SUM(F113:G113)/SUM(F109:G114)</f>
        <v>0.04</v>
      </c>
      <c r="CR121" s="30">
        <f t="shared" ref="CR121" si="2212">SUM(G113:H113)/SUM(G109:H114)</f>
        <v>6.5735294117647058E-2</v>
      </c>
      <c r="CS121" s="30">
        <f t="shared" ref="CS121" si="2213">SUM(H113:I113)/SUM(H109:I114)</f>
        <v>0.19904018955252351</v>
      </c>
      <c r="CT121" s="30">
        <f t="shared" ref="CT121" si="2214">SUM(I113:J113)/SUM(I109:J114)</f>
        <v>0.46040279912856585</v>
      </c>
      <c r="CU121" s="30">
        <f t="shared" ref="CU121" si="2215">SUM(J113:K113)/SUM(J109:K114)</f>
        <v>0.60608407167185907</v>
      </c>
      <c r="CV121" s="30">
        <f t="shared" ref="CV121" si="2216">SUM(K113:L113)/SUM(K109:L114)</f>
        <v>0.4396097130373034</v>
      </c>
      <c r="CW121" s="30">
        <f t="shared" ref="CW121" si="2217">SUM(L113:M113)/SUM(L109:M114)</f>
        <v>0.18615384615384611</v>
      </c>
      <c r="CX121" s="30">
        <f t="shared" ref="CX121" si="2218">SUM(M113:N113)/SUM(M109:N114)</f>
        <v>0.10923076923076919</v>
      </c>
      <c r="CY121" s="30">
        <f t="shared" ref="CY121" si="2219">SUM(N113:O113)/SUM(N109:O114)</f>
        <v>7.6923076923076927E-2</v>
      </c>
      <c r="CZ121" s="30">
        <f t="shared" ref="CZ121" si="2220">SUM(O113:P113)/SUM(O109:P114)</f>
        <v>4.5128205128205146E-2</v>
      </c>
      <c r="DA121" s="30">
        <f t="shared" ref="DA121" si="2221">SUM(P113:Q113)/SUM(P109:Q114)</f>
        <v>1.7435897435897407E-2</v>
      </c>
      <c r="DB121" s="30">
        <f t="shared" ref="DB121" si="2222">SUM(Q113:R113)/SUM(Q109:R114)</f>
        <v>5.12820512820511E-3</v>
      </c>
      <c r="DC121" s="30">
        <f t="shared" ref="DC121" si="2223">SUM(R113:S113)/SUM(R109:S114)</f>
        <v>0</v>
      </c>
      <c r="DD121" s="30">
        <f t="shared" ref="DD121" si="2224">SUM(S113:T113)/SUM(S109:T114)</f>
        <v>0</v>
      </c>
      <c r="DE121" s="30">
        <f t="shared" ref="DE121" si="2225">SUM(T113:U113)/SUM(T109:U114)</f>
        <v>0</v>
      </c>
      <c r="DF121" s="30"/>
      <c r="DG121" s="1"/>
      <c r="DH121" s="13">
        <v>2</v>
      </c>
      <c r="DI121" s="30">
        <f>SUM(B114:C114)/SUM(B109:C114)</f>
        <v>0</v>
      </c>
      <c r="DJ121" s="30">
        <f t="shared" ref="DJ121" si="2226">SUM(C114:D114)/SUM(C109:D114)</f>
        <v>0</v>
      </c>
      <c r="DK121" s="30">
        <f t="shared" ref="DK121" si="2227">SUM(D114:E114)/SUM(D109:E114)</f>
        <v>0</v>
      </c>
      <c r="DL121" s="30">
        <f t="shared" ref="DL121" si="2228">SUM(E114:F114)/SUM(E109:F114)</f>
        <v>0</v>
      </c>
      <c r="DM121" s="30">
        <f t="shared" ref="DM121" si="2229">SUM(F114:G114)/SUM(F109:G114)</f>
        <v>0</v>
      </c>
      <c r="DN121" s="30">
        <f t="shared" ref="DN121" si="2230">SUM(G114:H114)/SUM(G109:H114)</f>
        <v>0</v>
      </c>
      <c r="DO121" s="30">
        <f t="shared" ref="DO121" si="2231">SUM(H114:I114)/SUM(H109:I114)</f>
        <v>1.5360983102918587E-3</v>
      </c>
      <c r="DP121" s="30">
        <f t="shared" ref="DP121" si="2232">SUM(I114:J114)/SUM(I109:J114)</f>
        <v>3.4818228334550096E-2</v>
      </c>
      <c r="DQ121" s="30">
        <f t="shared" ref="DQ121" si="2233">SUM(J114:K114)/SUM(J109:K114)</f>
        <v>0.17050147452921804</v>
      </c>
      <c r="DR121" s="30">
        <f t="shared" ref="DR121" si="2234">SUM(K114:L114)/SUM(K109:L114)</f>
        <v>0.51614249944805235</v>
      </c>
      <c r="DS121" s="30">
        <f t="shared" ref="DS121" si="2235">SUM(L114:M114)/SUM(L109:M114)</f>
        <v>0.81384615384615389</v>
      </c>
      <c r="DT121" s="30">
        <f t="shared" ref="DT121" si="2236">SUM(M114:N114)/SUM(M109:N114)</f>
        <v>0.89076923076923076</v>
      </c>
      <c r="DU121" s="30">
        <f t="shared" ref="DU121" si="2237">SUM(N114:O114)/SUM(N109:O114)</f>
        <v>0.92307692307692313</v>
      </c>
      <c r="DV121" s="30">
        <f t="shared" ref="DV121" si="2238">SUM(O114:P114)/SUM(O109:P114)</f>
        <v>0.95487179487179485</v>
      </c>
      <c r="DW121" s="30">
        <f t="shared" ref="DW121" si="2239">SUM(P114:Q114)/SUM(P109:Q114)</f>
        <v>0.98256410256410254</v>
      </c>
      <c r="DX121" s="30">
        <f t="shared" ref="DX121" si="2240">SUM(Q114:R114)/SUM(Q109:R114)</f>
        <v>0.99487179487179489</v>
      </c>
      <c r="DY121" s="30">
        <f t="shared" ref="DY121" si="2241">SUM(R114:S114)/SUM(R109:S114)</f>
        <v>1</v>
      </c>
      <c r="DZ121" s="30">
        <f t="shared" ref="DZ121" si="2242">SUM(S114:T114)/SUM(S109:T114)</f>
        <v>1</v>
      </c>
      <c r="EA121" s="30">
        <f t="shared" ref="EA121" si="2243">SUM(T114:U114)/SUM(T109:U114)</f>
        <v>1</v>
      </c>
      <c r="EB121" s="30"/>
    </row>
    <row r="122" spans="1:132" x14ac:dyDescent="0.3">
      <c r="A122" s="13">
        <v>3</v>
      </c>
      <c r="B122" s="30">
        <f>SUM($B109:D109)/SUM($B109:D114)</f>
        <v>0.37830583922492805</v>
      </c>
      <c r="C122" s="30">
        <f t="shared" ref="C122:S122" si="2244">SUM(C109:E109)/SUM(C109:E114)</f>
        <v>0.10199004975124377</v>
      </c>
      <c r="D122" s="30">
        <f t="shared" si="2244"/>
        <v>0</v>
      </c>
      <c r="E122" s="30">
        <f t="shared" si="2244"/>
        <v>0</v>
      </c>
      <c r="F122" s="30">
        <f t="shared" si="2244"/>
        <v>0</v>
      </c>
      <c r="G122" s="30">
        <f t="shared" si="2244"/>
        <v>0</v>
      </c>
      <c r="H122" s="30">
        <f t="shared" si="2244"/>
        <v>0</v>
      </c>
      <c r="I122" s="30">
        <f t="shared" si="2244"/>
        <v>0</v>
      </c>
      <c r="J122" s="30">
        <f t="shared" si="2244"/>
        <v>0</v>
      </c>
      <c r="K122" s="30">
        <f t="shared" si="2244"/>
        <v>0</v>
      </c>
      <c r="L122" s="30">
        <f t="shared" si="2244"/>
        <v>0</v>
      </c>
      <c r="M122" s="30">
        <f t="shared" si="2244"/>
        <v>0</v>
      </c>
      <c r="N122" s="30">
        <f t="shared" si="2244"/>
        <v>0</v>
      </c>
      <c r="O122" s="30">
        <f t="shared" si="2244"/>
        <v>0</v>
      </c>
      <c r="P122" s="30">
        <f t="shared" si="2244"/>
        <v>0</v>
      </c>
      <c r="Q122" s="30">
        <f t="shared" si="2244"/>
        <v>0</v>
      </c>
      <c r="R122" s="30">
        <f t="shared" si="2244"/>
        <v>0</v>
      </c>
      <c r="S122" s="30">
        <f t="shared" si="2244"/>
        <v>0</v>
      </c>
      <c r="T122" s="30"/>
      <c r="U122" s="30"/>
      <c r="V122" s="65">
        <v>3</v>
      </c>
      <c r="W122" s="69">
        <f>SUM('Raw Data'!B173:D173)</f>
        <v>546</v>
      </c>
      <c r="X122" s="13">
        <v>3</v>
      </c>
      <c r="Y122" s="30">
        <f>SUM(B110:D110)/SUM(B109:D114)</f>
        <v>0.31636893505183633</v>
      </c>
      <c r="Z122" s="30">
        <f t="shared" ref="Z122" si="2245">SUM(C110:E110)/SUM(C109:E114)</f>
        <v>0.26615411228062258</v>
      </c>
      <c r="AA122" s="30">
        <f>SUM(D110:F110)/SUM(D109:F114)</f>
        <v>8.7049634668682277E-2</v>
      </c>
      <c r="AB122" s="30">
        <f t="shared" ref="AB122" si="2246">SUM(E110:G110)/SUM(E109:G114)</f>
        <v>6.8027210884353739E-3</v>
      </c>
      <c r="AC122" s="30">
        <f t="shared" ref="AC122" si="2247">SUM(F110:H110)/SUM(F109:H114)</f>
        <v>0</v>
      </c>
      <c r="AD122" s="30">
        <f t="shared" ref="AD122" si="2248">SUM(G110:I110)/SUM(G109:I114)</f>
        <v>0</v>
      </c>
      <c r="AE122" s="30">
        <f t="shared" ref="AE122" si="2249">SUM(H110:J110)/SUM(H109:J114)</f>
        <v>0</v>
      </c>
      <c r="AF122" s="30">
        <f t="shared" ref="AF122" si="2250">SUM(I110:K110)/SUM(I109:K114)</f>
        <v>0</v>
      </c>
      <c r="AG122" s="30">
        <f t="shared" ref="AG122" si="2251">SUM(J110:L110)/SUM(J109:L114)</f>
        <v>0</v>
      </c>
      <c r="AH122" s="30">
        <f t="shared" ref="AH122" si="2252">SUM(K110:M110)/SUM(K109:M114)</f>
        <v>0</v>
      </c>
      <c r="AI122" s="30">
        <f t="shared" ref="AI122" si="2253">SUM(L110:N110)/SUM(L109:N114)</f>
        <v>0</v>
      </c>
      <c r="AJ122" s="30">
        <f t="shared" ref="AJ122" si="2254">SUM(M110:O110)/SUM(M109:O114)</f>
        <v>0</v>
      </c>
      <c r="AK122" s="30">
        <f t="shared" ref="AK122" si="2255">SUM(N110:P110)/SUM(N109:P114)</f>
        <v>0</v>
      </c>
      <c r="AL122" s="30">
        <f t="shared" ref="AL122" si="2256">SUM(O110:Q110)/SUM(O109:Q114)</f>
        <v>0</v>
      </c>
      <c r="AM122" s="30">
        <f t="shared" ref="AM122" si="2257">SUM(P110:R110)/SUM(P109:R114)</f>
        <v>0</v>
      </c>
      <c r="AN122" s="30">
        <f t="shared" ref="AN122" si="2258">SUM(Q110:S110)/SUM(Q109:S114)</f>
        <v>0</v>
      </c>
      <c r="AO122" s="30">
        <f t="shared" ref="AO122" si="2259">SUM(R110:T110)/SUM(R109:T114)</f>
        <v>0</v>
      </c>
      <c r="AP122" s="30">
        <f t="shared" ref="AP122" si="2260">SUM(S110:U110)/SUM(S109:U114)</f>
        <v>0</v>
      </c>
      <c r="AQ122" s="30"/>
      <c r="AR122" s="30"/>
      <c r="AS122" s="1"/>
      <c r="AT122" s="13">
        <v>3</v>
      </c>
      <c r="AU122" s="30">
        <f>SUM(B111:D111)/SUM(B109:D114)</f>
        <v>0.25902892942693939</v>
      </c>
      <c r="AV122" s="30">
        <f t="shared" ref="AV122" si="2261">SUM(C111:E111)/SUM(C109:E114)</f>
        <v>0.34406294303238155</v>
      </c>
      <c r="AW122" s="30">
        <f t="shared" ref="AW122" si="2262">SUM(D111:F111)/SUM(D109:F114)</f>
        <v>0.3607896543036116</v>
      </c>
      <c r="AX122" s="30">
        <f t="shared" ref="AX122" si="2263">SUM(E111:G111)/SUM(E109:G114)</f>
        <v>0.16733286418015483</v>
      </c>
      <c r="AY122" s="30">
        <f t="shared" ref="AY122" si="2264">SUM(F111:H111)/SUM(F109:H114)</f>
        <v>0.15582826233941852</v>
      </c>
      <c r="AZ122" s="30">
        <f t="shared" ref="AZ122" si="2265">SUM(G111:I111)/SUM(G109:I114)</f>
        <v>0.12377283563698703</v>
      </c>
      <c r="BA122" s="30">
        <f t="shared" ref="BA122" si="2266">SUM(H111:J111)/SUM(H109:J114)</f>
        <v>0.11877795859057534</v>
      </c>
      <c r="BB122" s="30">
        <f t="shared" ref="BB122" si="2267">SUM(I111:K111)/SUM(I109:K114)</f>
        <v>4.5323884270752186E-2</v>
      </c>
      <c r="BC122" s="30">
        <f t="shared" ref="BC122" si="2268">SUM(J111:L111)/SUM(J109:L114)</f>
        <v>8.3333333214799989E-3</v>
      </c>
      <c r="BD122" s="30">
        <f t="shared" ref="BD122" si="2269">SUM(K111:M111)/SUM(K109:M114)</f>
        <v>0</v>
      </c>
      <c r="BE122" s="30">
        <f t="shared" ref="BE122" si="2270">SUM(L111:N111)/SUM(L109:N114)</f>
        <v>0</v>
      </c>
      <c r="BF122" s="30">
        <f t="shared" ref="BF122" si="2271">SUM(M111:O111)/SUM(M109:O114)</f>
        <v>0</v>
      </c>
      <c r="BG122" s="30">
        <f t="shared" ref="BG122" si="2272">SUM(N111:P111)/SUM(N109:P114)</f>
        <v>0</v>
      </c>
      <c r="BH122" s="30">
        <f t="shared" ref="BH122" si="2273">SUM(O111:Q111)/SUM(O109:Q114)</f>
        <v>0</v>
      </c>
      <c r="BI122" s="30">
        <f t="shared" ref="BI122" si="2274">SUM(P111:R111)/SUM(P109:R114)</f>
        <v>0</v>
      </c>
      <c r="BJ122" s="30">
        <f t="shared" ref="BJ122" si="2275">SUM(Q111:S111)/SUM(Q109:S114)</f>
        <v>0</v>
      </c>
      <c r="BK122" s="30">
        <f t="shared" ref="BK122" si="2276">SUM(R111:T111)/SUM(R109:T114)</f>
        <v>0</v>
      </c>
      <c r="BL122" s="30">
        <f t="shared" ref="BL122" si="2277">SUM(S111:U111)/SUM(S109:U114)</f>
        <v>0</v>
      </c>
      <c r="BM122" s="30"/>
      <c r="BN122" s="30"/>
      <c r="BO122" s="1"/>
      <c r="BP122" s="13">
        <v>3</v>
      </c>
      <c r="BQ122" s="30">
        <f>SUM(B112:D112)/SUM(B109:D114)</f>
        <v>4.6296296296296301E-2</v>
      </c>
      <c r="BR122" s="30">
        <f t="shared" ref="BR122" si="2278">SUM(C112:E112)/SUM(C109:E114)</f>
        <v>0.28779289493575205</v>
      </c>
      <c r="BS122" s="30">
        <f t="shared" ref="BS122" si="2279">SUM(D112:F112)/SUM(D109:F114)</f>
        <v>0.55216071102770614</v>
      </c>
      <c r="BT122" s="30">
        <f t="shared" ref="BT122" si="2280">SUM(E112:G112)/SUM(E109:G114)</f>
        <v>0.79919774806474309</v>
      </c>
      <c r="BU122" s="30">
        <f t="shared" ref="BU122" si="2281">SUM(F112:H112)/SUM(F109:H114)</f>
        <v>0.80034820824881681</v>
      </c>
      <c r="BV122" s="30">
        <f t="shared" ref="BV122" si="2282">SUM(G112:I112)/SUM(G109:I114)</f>
        <v>0.71580179202828664</v>
      </c>
      <c r="BW122" s="30">
        <f t="shared" ref="BW122" si="2283">SUM(H112:J112)/SUM(H109:J114)</f>
        <v>0.53376627291393541</v>
      </c>
      <c r="BX122" s="30">
        <f t="shared" ref="BX122" si="2284">SUM(I112:K112)/SUM(I109:K114)</f>
        <v>0.32083612858694499</v>
      </c>
      <c r="BY122" s="30">
        <f t="shared" ref="BY122" si="2285">SUM(J112:L112)/SUM(J109:L114)</f>
        <v>0.14060963598373016</v>
      </c>
      <c r="BZ122" s="30">
        <f t="shared" ref="BZ122" si="2286">SUM(K112:M112)/SUM(K109:M114)</f>
        <v>2.9498525031086333E-2</v>
      </c>
      <c r="CA122" s="30">
        <f t="shared" ref="CA122" si="2287">SUM(L112:N112)/SUM(L109:N114)</f>
        <v>0</v>
      </c>
      <c r="CB122" s="30">
        <f t="shared" ref="CB122" si="2288">SUM(M112:O112)/SUM(M109:O114)</f>
        <v>0</v>
      </c>
      <c r="CC122" s="30">
        <f t="shared" ref="CC122" si="2289">SUM(N112:P112)/SUM(N109:P114)</f>
        <v>0</v>
      </c>
      <c r="CD122" s="30">
        <f t="shared" ref="CD122" si="2290">SUM(O112:Q112)/SUM(O109:Q114)</f>
        <v>0</v>
      </c>
      <c r="CE122" s="30">
        <f t="shared" ref="CE122" si="2291">SUM(P112:R112)/SUM(P109:R114)</f>
        <v>0</v>
      </c>
      <c r="CF122" s="30">
        <f t="shared" ref="CF122" si="2292">SUM(Q112:S112)/SUM(Q109:S114)</f>
        <v>0</v>
      </c>
      <c r="CG122" s="30">
        <f t="shared" ref="CG122" si="2293">SUM(R112:T112)/SUM(R109:T114)</f>
        <v>0</v>
      </c>
      <c r="CH122" s="30">
        <f t="shared" ref="CH122" si="2294">SUM(S112:U112)/SUM(S109:U114)</f>
        <v>0</v>
      </c>
      <c r="CI122" s="30"/>
      <c r="CJ122" s="30"/>
      <c r="CK122" s="1"/>
      <c r="CL122" s="13">
        <v>3</v>
      </c>
      <c r="CM122" s="30">
        <f>SUM(B113:D113)/SUM(B109:D114)</f>
        <v>0</v>
      </c>
      <c r="CN122" s="30">
        <f t="shared" ref="CN122" si="2295">SUM(C113:E113)/SUM(C109:E114)</f>
        <v>0</v>
      </c>
      <c r="CO122" s="30">
        <f t="shared" ref="CO122" si="2296">SUM(D113:F113)/SUM(D109:F114)</f>
        <v>0</v>
      </c>
      <c r="CP122" s="30">
        <f t="shared" ref="CP122" si="2297">SUM(E113:G113)/SUM(E109:G114)</f>
        <v>2.6666666666666668E-2</v>
      </c>
      <c r="CQ122" s="30">
        <f t="shared" ref="CQ122" si="2298">SUM(F113:H113)/SUM(F109:H114)</f>
        <v>4.3823529411764706E-2</v>
      </c>
      <c r="CR122" s="30">
        <f t="shared" ref="CR122" si="2299">SUM(G113:I113)/SUM(G109:I114)</f>
        <v>0.15940078217079182</v>
      </c>
      <c r="CS122" s="30">
        <f t="shared" ref="CS122" si="2300">SUM(H113:J113)/SUM(H109:J114)</f>
        <v>0.32423172480130019</v>
      </c>
      <c r="CT122" s="30">
        <f t="shared" ref="CT122" si="2301">SUM(I113:K113)/SUM(I109:K114)</f>
        <v>0.5192642099685818</v>
      </c>
      <c r="CU122" s="30">
        <f t="shared" ref="CU122" si="2302">SUM(J113:L113)/SUM(J109:L114)</f>
        <v>0.48473980863760008</v>
      </c>
      <c r="CV122" s="30">
        <f t="shared" ref="CV122" si="2303">SUM(K113:M113)/SUM(K109:M114)</f>
        <v>0.33649194559275314</v>
      </c>
      <c r="CW122" s="30">
        <f t="shared" ref="CW122" si="2304">SUM(L113:N113)/SUM(L109:N114)</f>
        <v>0.15350427350427345</v>
      </c>
      <c r="CX122" s="30">
        <f t="shared" ref="CX122" si="2305">SUM(M113:O113)/SUM(M109:O114)</f>
        <v>9.4700854700854695E-2</v>
      </c>
      <c r="CY122" s="30">
        <f t="shared" ref="CY122" si="2306">SUM(N113:P113)/SUM(N109:P114)</f>
        <v>5.9487179487179485E-2</v>
      </c>
      <c r="CZ122" s="30">
        <f t="shared" ref="CZ122" si="2307">SUM(O113:Q113)/SUM(O109:Q114)</f>
        <v>3.3504273504273506E-2</v>
      </c>
      <c r="DA122" s="30">
        <f t="shared" ref="DA122" si="2308">SUM(P113:R113)/SUM(P109:R114)</f>
        <v>1.1623931623931605E-2</v>
      </c>
      <c r="DB122" s="30">
        <f t="shared" ref="DB122" si="2309">SUM(Q113:S113)/SUM(Q109:S114)</f>
        <v>3.4188034188034067E-3</v>
      </c>
      <c r="DC122" s="30">
        <f t="shared" ref="DC122" si="2310">SUM(R113:T113)/SUM(R109:T114)</f>
        <v>0</v>
      </c>
      <c r="DD122" s="30">
        <f t="shared" ref="DD122" si="2311">SUM(S113:U113)/SUM(S109:U114)</f>
        <v>0</v>
      </c>
      <c r="DE122" s="30"/>
      <c r="DF122" s="30"/>
      <c r="DG122" s="1"/>
      <c r="DH122" s="13">
        <v>3</v>
      </c>
      <c r="DI122" s="30">
        <f>SUM(B114:D114)/SUM(B109:D114)</f>
        <v>0</v>
      </c>
      <c r="DJ122" s="30">
        <f t="shared" ref="DJ122" si="2312">SUM(C114:E114)/SUM(C109:E114)</f>
        <v>0</v>
      </c>
      <c r="DK122" s="30">
        <f t="shared" ref="DK122" si="2313">SUM(D114:F114)/SUM(D109:F114)</f>
        <v>0</v>
      </c>
      <c r="DL122" s="30">
        <f t="shared" ref="DL122" si="2314">SUM(E114:G114)/SUM(E109:G114)</f>
        <v>0</v>
      </c>
      <c r="DM122" s="30">
        <f t="shared" ref="DM122" si="2315">SUM(F114:H114)/SUM(F109:H114)</f>
        <v>0</v>
      </c>
      <c r="DN122" s="30">
        <f t="shared" ref="DN122" si="2316">SUM(G114:I114)/SUM(G109:I114)</f>
        <v>1.0245901639344263E-3</v>
      </c>
      <c r="DO122" s="30">
        <f t="shared" ref="DO122" si="2317">SUM(H114:J114)/SUM(H109:J114)</f>
        <v>2.3224043694188873E-2</v>
      </c>
      <c r="DP122" s="30">
        <f t="shared" ref="DP122" si="2318">SUM(I114:K114)/SUM(I109:K114)</f>
        <v>0.11457577717372104</v>
      </c>
      <c r="DQ122" s="30">
        <f t="shared" ref="DQ122" si="2319">SUM(J114:L114)/SUM(J109:L114)</f>
        <v>0.36631722205718964</v>
      </c>
      <c r="DR122" s="30">
        <f t="shared" ref="DR122" si="2320">SUM(K114:M114)/SUM(K109:M114)</f>
        <v>0.63400952937616051</v>
      </c>
      <c r="DS122" s="30">
        <f t="shared" ref="DS122" si="2321">SUM(L114:N114)/SUM(L109:N114)</f>
        <v>0.84649572649572657</v>
      </c>
      <c r="DT122" s="30">
        <f t="shared" ref="DT122" si="2322">SUM(M114:O114)/SUM(M109:O114)</f>
        <v>0.90529914529914535</v>
      </c>
      <c r="DU122" s="30">
        <f t="shared" ref="DU122" si="2323">SUM(N114:P114)/SUM(N109:P114)</f>
        <v>0.94051282051282048</v>
      </c>
      <c r="DV122" s="30">
        <f t="shared" ref="DV122" si="2324">SUM(O114:Q114)/SUM(O109:Q114)</f>
        <v>0.96649572649572646</v>
      </c>
      <c r="DW122" s="30">
        <f t="shared" ref="DW122" si="2325">SUM(P114:R114)/SUM(P109:R114)</f>
        <v>0.9883760683760684</v>
      </c>
      <c r="DX122" s="30">
        <f t="shared" ref="DX122" si="2326">SUM(Q114:S114)/SUM(Q109:S114)</f>
        <v>0.99658119658119659</v>
      </c>
      <c r="DY122" s="30">
        <f t="shared" ref="DY122" si="2327">SUM(R114:T114)/SUM(R109:T114)</f>
        <v>1</v>
      </c>
      <c r="DZ122" s="30">
        <f t="shared" ref="DZ122" si="2328">SUM(S114:U114)/SUM(S109:U114)</f>
        <v>1</v>
      </c>
      <c r="EA122" s="30"/>
      <c r="EB122" s="30"/>
    </row>
    <row r="123" spans="1:132" x14ac:dyDescent="0.3">
      <c r="A123" s="29">
        <v>4</v>
      </c>
      <c r="B123" s="30">
        <f>SUM($B109:E109)/SUM($B109:E114)</f>
        <v>0.28372937941869603</v>
      </c>
      <c r="C123" s="30">
        <f t="shared" ref="C123:R123" si="2329">SUM(C109:F109)/SUM(C109:F114)</f>
        <v>7.6492537313432835E-2</v>
      </c>
      <c r="D123" s="30">
        <f t="shared" si="2329"/>
        <v>0</v>
      </c>
      <c r="E123" s="30">
        <f t="shared" si="2329"/>
        <v>0</v>
      </c>
      <c r="F123" s="30">
        <f t="shared" si="2329"/>
        <v>0</v>
      </c>
      <c r="G123" s="30">
        <f t="shared" si="2329"/>
        <v>0</v>
      </c>
      <c r="H123" s="30">
        <f t="shared" si="2329"/>
        <v>0</v>
      </c>
      <c r="I123" s="30">
        <f t="shared" si="2329"/>
        <v>0</v>
      </c>
      <c r="J123" s="30">
        <f t="shared" si="2329"/>
        <v>0</v>
      </c>
      <c r="K123" s="30">
        <f t="shared" si="2329"/>
        <v>0</v>
      </c>
      <c r="L123" s="30">
        <f t="shared" si="2329"/>
        <v>0</v>
      </c>
      <c r="M123" s="30">
        <f t="shared" si="2329"/>
        <v>0</v>
      </c>
      <c r="N123" s="30">
        <f t="shared" si="2329"/>
        <v>0</v>
      </c>
      <c r="O123" s="30">
        <f t="shared" si="2329"/>
        <v>0</v>
      </c>
      <c r="P123" s="30">
        <f t="shared" si="2329"/>
        <v>0</v>
      </c>
      <c r="Q123" s="30">
        <f t="shared" si="2329"/>
        <v>0</v>
      </c>
      <c r="R123" s="30">
        <f t="shared" si="2329"/>
        <v>0</v>
      </c>
      <c r="S123" s="1"/>
      <c r="T123" s="1"/>
      <c r="U123" s="1"/>
      <c r="V123" s="66">
        <v>4</v>
      </c>
      <c r="W123" s="69">
        <f>SUM('Raw Data'!B173:E173)</f>
        <v>644</v>
      </c>
      <c r="X123" s="5">
        <v>4</v>
      </c>
      <c r="Y123" s="30">
        <f>SUM(B110:E110)/SUM(B109:E114)</f>
        <v>0.24237874210520377</v>
      </c>
      <c r="Z123" s="30">
        <f>SUM(C110:F110)/SUM(C109:F114)</f>
        <v>0.19961558421046693</v>
      </c>
      <c r="AA123" s="30">
        <f t="shared" ref="AA123" si="2330">SUM(D110:G110)/SUM(D109:G114)</f>
        <v>6.5287226001511711E-2</v>
      </c>
      <c r="AB123" s="30">
        <f t="shared" ref="AB123" si="2331">SUM(E110:H110)/SUM(E109:H114)</f>
        <v>5.1020408163265302E-3</v>
      </c>
      <c r="AC123" s="30">
        <f t="shared" ref="AC123" si="2332">SUM(F110:I110)/SUM(F109:I114)</f>
        <v>0</v>
      </c>
      <c r="AD123" s="30">
        <f t="shared" ref="AD123" si="2333">SUM(G110:J110)/SUM(G109:J114)</f>
        <v>0</v>
      </c>
      <c r="AE123" s="30">
        <f t="shared" ref="AE123" si="2334">SUM(H110:K110)/SUM(H109:K114)</f>
        <v>0</v>
      </c>
      <c r="AF123" s="30">
        <f t="shared" ref="AF123" si="2335">SUM(I110:L110)/SUM(I109:L114)</f>
        <v>0</v>
      </c>
      <c r="AG123" s="30">
        <f t="shared" ref="AG123" si="2336">SUM(J110:M110)/SUM(J109:M114)</f>
        <v>0</v>
      </c>
      <c r="AH123" s="30">
        <f t="shared" ref="AH123" si="2337">SUM(K110:N110)/SUM(K109:N114)</f>
        <v>0</v>
      </c>
      <c r="AI123" s="30">
        <f t="shared" ref="AI123" si="2338">SUM(L110:O110)/SUM(L109:O114)</f>
        <v>0</v>
      </c>
      <c r="AJ123" s="30">
        <f t="shared" ref="AJ123" si="2339">SUM(M110:P110)/SUM(M109:P114)</f>
        <v>0</v>
      </c>
      <c r="AK123" s="30">
        <f t="shared" ref="AK123" si="2340">SUM(N110:Q110)/SUM(N109:Q114)</f>
        <v>0</v>
      </c>
      <c r="AL123" s="30">
        <f t="shared" ref="AL123" si="2341">SUM(O110:R110)/SUM(O109:R114)</f>
        <v>0</v>
      </c>
      <c r="AM123" s="30">
        <f t="shared" ref="AM123" si="2342">SUM(P110:S110)/SUM(P109:S114)</f>
        <v>0</v>
      </c>
      <c r="AN123" s="30">
        <f t="shared" ref="AN123" si="2343">SUM(Q110:T110)/SUM(Q109:T114)</f>
        <v>0</v>
      </c>
      <c r="AO123" s="30">
        <f t="shared" ref="AO123" si="2344">SUM(R110:U110)/SUM(R109:U114)</f>
        <v>0</v>
      </c>
      <c r="AP123" s="1"/>
      <c r="AQ123" s="1"/>
      <c r="AR123" s="1"/>
      <c r="AS123" s="1"/>
      <c r="AT123" s="29">
        <v>4</v>
      </c>
      <c r="AU123" s="30">
        <f>SUM(B111:E111)/SUM(B109:E114)</f>
        <v>0.25804720727428615</v>
      </c>
      <c r="AV123" s="30">
        <f t="shared" ref="AV123" si="2345">SUM(C111:F111)/SUM(C109:F114)</f>
        <v>0.30977134520532063</v>
      </c>
      <c r="AW123" s="30">
        <f t="shared" ref="AW123" si="2346">SUM(D111:G111)/SUM(D109:G114)</f>
        <v>0.28059224072770872</v>
      </c>
      <c r="AX123" s="30">
        <f t="shared" ref="AX123" si="2347">SUM(E111:H111)/SUM(E109:H114)</f>
        <v>0.18064670695864554</v>
      </c>
      <c r="AY123" s="30">
        <f t="shared" ref="AY123" si="2348">SUM(F111:I111)/SUM(F109:I114)</f>
        <v>0.14453779161571417</v>
      </c>
      <c r="AZ123" s="30">
        <f t="shared" ref="AZ123" si="2349">SUM(G111:J111)/SUM(G109:J114)</f>
        <v>9.9098606905421854E-2</v>
      </c>
      <c r="BA123" s="30">
        <f t="shared" ref="BA123" si="2350">SUM(H111:K111)/SUM(H109:K114)</f>
        <v>8.9106293203784145E-2</v>
      </c>
      <c r="BB123" s="30">
        <f t="shared" ref="BB123" si="2351">SUM(I111:L111)/SUM(I109:L114)</f>
        <v>3.4001622647160876E-2</v>
      </c>
      <c r="BC123" s="30">
        <f t="shared" ref="BC123" si="2352">SUM(J111:M111)/SUM(J109:M114)</f>
        <v>6.2499999933324987E-3</v>
      </c>
      <c r="BD123" s="30">
        <f t="shared" ref="BD123" si="2353">SUM(K111:N111)/SUM(K109:N114)</f>
        <v>0</v>
      </c>
      <c r="BE123" s="30">
        <f t="shared" ref="BE123" si="2354">SUM(L111:O111)/SUM(L109:O114)</f>
        <v>0</v>
      </c>
      <c r="BF123" s="30">
        <f t="shared" ref="BF123" si="2355">SUM(M111:P111)/SUM(M109:P114)</f>
        <v>0</v>
      </c>
      <c r="BG123" s="30">
        <f t="shared" ref="BG123" si="2356">SUM(N111:Q111)/SUM(N109:Q114)</f>
        <v>0</v>
      </c>
      <c r="BH123" s="30">
        <f t="shared" ref="BH123" si="2357">SUM(O111:R111)/SUM(O109:R114)</f>
        <v>0</v>
      </c>
      <c r="BI123" s="30">
        <f t="shared" ref="BI123" si="2358">SUM(P111:S111)/SUM(P109:S114)</f>
        <v>0</v>
      </c>
      <c r="BJ123" s="30">
        <f t="shared" ref="BJ123" si="2359">SUM(Q111:T111)/SUM(Q109:T114)</f>
        <v>0</v>
      </c>
      <c r="BK123" s="30">
        <f t="shared" ref="BK123" si="2360">SUM(R111:U111)/SUM(R109:U114)</f>
        <v>0</v>
      </c>
      <c r="BL123" s="30"/>
      <c r="BM123" s="30"/>
      <c r="BN123" s="30"/>
      <c r="BO123" s="1"/>
      <c r="BP123" s="29">
        <v>4</v>
      </c>
      <c r="BQ123" s="30">
        <f>SUM(B112:E112)/SUM(B109:E114)</f>
        <v>0.21584467120181405</v>
      </c>
      <c r="BR123" s="30">
        <f t="shared" ref="BR123" si="2361">SUM(C112:F112)/SUM(C109:F114)</f>
        <v>0.41412053327077958</v>
      </c>
      <c r="BS123" s="30">
        <f t="shared" ref="BS123" si="2362">SUM(D112:G112)/SUM(D109:G114)</f>
        <v>0.63412053327077955</v>
      </c>
      <c r="BT123" s="30">
        <f t="shared" ref="BT123" si="2363">SUM(E112:H112)/SUM(E109:H114)</f>
        <v>0.78138360516620442</v>
      </c>
      <c r="BU123" s="30">
        <f t="shared" ref="BU123" si="2364">SUM(F112:I112)/SUM(F109:I114)</f>
        <v>0.73511235181342272</v>
      </c>
      <c r="BV123" s="30">
        <f t="shared" ref="BV123" si="2365">SUM(G112:J112)/SUM(G109:J114)</f>
        <v>0.6202581724565478</v>
      </c>
      <c r="BW123" s="30">
        <f t="shared" ref="BW123" si="2366">SUM(H112:K112)/SUM(H109:K114)</f>
        <v>0.42253416119351306</v>
      </c>
      <c r="BX123" s="30">
        <f t="shared" ref="BX123" si="2367">SUM(I112:L112)/SUM(I109:L114)</f>
        <v>0.24068874835665635</v>
      </c>
      <c r="BY123" s="30">
        <f t="shared" ref="BY123" si="2368">SUM(J112:M112)/SUM(J109:M114)</f>
        <v>0.10545722702529821</v>
      </c>
      <c r="BZ123" s="30">
        <f t="shared" ref="BZ123" si="2369">SUM(K112:N112)/SUM(K109:N114)</f>
        <v>2.212389378131106E-2</v>
      </c>
      <c r="CA123" s="30">
        <f t="shared" ref="CA123" si="2370">SUM(L112:O112)/SUM(L109:O114)</f>
        <v>0</v>
      </c>
      <c r="CB123" s="30">
        <f t="shared" ref="CB123" si="2371">SUM(M112:P112)/SUM(M109:P114)</f>
        <v>0</v>
      </c>
      <c r="CC123" s="30">
        <f t="shared" ref="CC123" si="2372">SUM(N112:Q112)/SUM(N109:Q114)</f>
        <v>0</v>
      </c>
      <c r="CD123" s="30">
        <f t="shared" ref="CD123" si="2373">SUM(O112:R112)/SUM(O109:R114)</f>
        <v>0</v>
      </c>
      <c r="CE123" s="30">
        <f t="shared" ref="CE123" si="2374">SUM(P112:S112)/SUM(P109:S114)</f>
        <v>0</v>
      </c>
      <c r="CF123" s="30">
        <f t="shared" ref="CF123" si="2375">SUM(Q112:T112)/SUM(Q109:T114)</f>
        <v>0</v>
      </c>
      <c r="CG123" s="30">
        <f t="shared" ref="CG123" si="2376">SUM(R112:U112)/SUM(R109:U114)</f>
        <v>0</v>
      </c>
      <c r="CH123" s="30"/>
      <c r="CI123" s="30"/>
      <c r="CJ123" s="30"/>
      <c r="CK123" s="1"/>
      <c r="CL123" s="29">
        <v>4</v>
      </c>
      <c r="CM123" s="30">
        <f>SUM(B113:E113)/SUM(B109:E114)</f>
        <v>0</v>
      </c>
      <c r="CN123" s="30">
        <f t="shared" ref="CN123" si="2377">SUM(C113:F113)/SUM(C109:F114)</f>
        <v>0</v>
      </c>
      <c r="CO123" s="30">
        <f t="shared" ref="CO123" si="2378">SUM(D113:G113)/SUM(D109:G114)</f>
        <v>0.02</v>
      </c>
      <c r="CP123" s="30">
        <f t="shared" ref="CP123" si="2379">SUM(E113:H113)/SUM(E109:H114)</f>
        <v>3.2867647058823529E-2</v>
      </c>
      <c r="CQ123" s="30">
        <f t="shared" ref="CQ123" si="2380">SUM(F113:I113)/SUM(F109:I114)</f>
        <v>0.1195812170627923</v>
      </c>
      <c r="CR123" s="30">
        <f t="shared" ref="CR123" si="2381">SUM(G113:J113)/SUM(G109:J114)</f>
        <v>0.26322072513810996</v>
      </c>
      <c r="CS123" s="30">
        <f t="shared" ref="CS123" si="2382">SUM(H113:K113)/SUM(H109:K114)</f>
        <v>0.40240569582465058</v>
      </c>
      <c r="CT123" s="30">
        <f t="shared" ref="CT123" si="2383">SUM(I113:L113)/SUM(I109:L114)</f>
        <v>0.45001424726521222</v>
      </c>
      <c r="CU123" s="30">
        <f t="shared" ref="CU123" si="2384">SUM(J113:M113)/SUM(J109:M114)</f>
        <v>0.39611895913684331</v>
      </c>
      <c r="CV123" s="30">
        <f t="shared" ref="CV123" si="2385">SUM(K113:N113)/SUM(K109:N114)</f>
        <v>0.27442024131315124</v>
      </c>
      <c r="CW123" s="30">
        <f t="shared" ref="CW123" si="2386">SUM(L113:O113)/SUM(L109:O114)</f>
        <v>0.13153846153846152</v>
      </c>
      <c r="CX123" s="30">
        <f t="shared" ref="CX123" si="2387">SUM(M113:P113)/SUM(M109:P114)</f>
        <v>7.7179487179487166E-2</v>
      </c>
      <c r="CY123" s="30">
        <f t="shared" ref="CY123" si="2388">SUM(N113:Q113)/SUM(N109:Q114)</f>
        <v>4.7179487179487167E-2</v>
      </c>
      <c r="CZ123" s="30">
        <f t="shared" ref="CZ123" si="2389">SUM(O113:R113)/SUM(O109:R114)</f>
        <v>2.5128205128205128E-2</v>
      </c>
      <c r="DA123" s="30">
        <f t="shared" ref="DA123" si="2390">SUM(P113:S113)/SUM(P109:S114)</f>
        <v>8.7179487179487036E-3</v>
      </c>
      <c r="DB123" s="30">
        <f t="shared" ref="DB123" si="2391">SUM(Q113:T113)/SUM(Q109:T114)</f>
        <v>2.564102564102555E-3</v>
      </c>
      <c r="DC123" s="30">
        <f t="shared" ref="DC123" si="2392">SUM(R113:U113)/SUM(R109:U114)</f>
        <v>0</v>
      </c>
      <c r="DD123" s="30"/>
      <c r="DE123" s="30"/>
      <c r="DF123" s="30"/>
      <c r="DG123" s="1"/>
      <c r="DH123" s="29">
        <v>4</v>
      </c>
      <c r="DI123" s="30">
        <f>SUM(B114:E114)/SUM(B109:E114)</f>
        <v>0</v>
      </c>
      <c r="DJ123" s="30">
        <f t="shared" ref="DJ123" si="2393">SUM(C114:F114)/SUM(C109:F114)</f>
        <v>0</v>
      </c>
      <c r="DK123" s="30">
        <f t="shared" ref="DK123" si="2394">SUM(D114:G114)/SUM(D109:G114)</f>
        <v>0</v>
      </c>
      <c r="DL123" s="30">
        <f t="shared" ref="DL123" si="2395">SUM(E114:H114)/SUM(E109:H114)</f>
        <v>0</v>
      </c>
      <c r="DM123" s="30">
        <f t="shared" ref="DM123" si="2396">SUM(F114:I114)/SUM(F109:I114)</f>
        <v>7.6863950807071473E-4</v>
      </c>
      <c r="DN123" s="30">
        <f t="shared" ref="DN123" si="2397">SUM(G114:J114)/SUM(G109:J114)</f>
        <v>1.7422495499920337E-2</v>
      </c>
      <c r="DO123" s="30">
        <f t="shared" ref="DO123" si="2398">SUM(H114:K114)/SUM(H109:K114)</f>
        <v>8.595384977805208E-2</v>
      </c>
      <c r="DP123" s="30">
        <f t="shared" ref="DP123" si="2399">SUM(I114:L114)/SUM(I109:L114)</f>
        <v>0.27529538173097062</v>
      </c>
      <c r="DQ123" s="30">
        <f t="shared" ref="DQ123" si="2400">SUM(J114:M114)/SUM(J109:M114)</f>
        <v>0.49217381384452585</v>
      </c>
      <c r="DR123" s="30">
        <f t="shared" ref="DR123" si="2401">SUM(K114:N114)/SUM(K109:N114)</f>
        <v>0.70345586490553769</v>
      </c>
      <c r="DS123" s="30">
        <f t="shared" ref="DS123" si="2402">SUM(L114:O114)/SUM(L109:O114)</f>
        <v>0.86846153846153851</v>
      </c>
      <c r="DT123" s="30">
        <f t="shared" ref="DT123" si="2403">SUM(M114:P114)/SUM(M109:P114)</f>
        <v>0.92282051282051281</v>
      </c>
      <c r="DU123" s="30">
        <f t="shared" ref="DU123" si="2404">SUM(N114:Q114)/SUM(N109:Q114)</f>
        <v>0.95282051282051283</v>
      </c>
      <c r="DV123" s="30">
        <f t="shared" ref="DV123" si="2405">SUM(O114:R114)/SUM(O109:R114)</f>
        <v>0.97487179487179487</v>
      </c>
      <c r="DW123" s="30">
        <f t="shared" ref="DW123" si="2406">SUM(P114:S114)/SUM(P109:S114)</f>
        <v>0.99128205128205127</v>
      </c>
      <c r="DX123" s="30">
        <f t="shared" ref="DX123" si="2407">SUM(Q114:T114)/SUM(Q109:T114)</f>
        <v>0.99743589743589745</v>
      </c>
      <c r="DY123" s="30">
        <f t="shared" ref="DY123" si="2408">SUM(R114:U114)/SUM(R109:U114)</f>
        <v>1</v>
      </c>
      <c r="DZ123" s="30"/>
      <c r="EA123" s="30"/>
      <c r="EB123" s="30"/>
    </row>
    <row r="124" spans="1:132" x14ac:dyDescent="0.3">
      <c r="A124" s="29">
        <v>5</v>
      </c>
      <c r="B124" s="30">
        <f>SUM($B109:F109)/SUM($B109:F114)</f>
        <v>0.22698350353495683</v>
      </c>
      <c r="C124" s="30">
        <f t="shared" ref="C124:Q124" si="2409">SUM(C109:G109)/SUM(C109:G114)</f>
        <v>6.1194029850746269E-2</v>
      </c>
      <c r="D124" s="30">
        <f t="shared" si="2409"/>
        <v>0</v>
      </c>
      <c r="E124" s="30">
        <f t="shared" si="2409"/>
        <v>0</v>
      </c>
      <c r="F124" s="30">
        <f t="shared" si="2409"/>
        <v>0</v>
      </c>
      <c r="G124" s="30">
        <f t="shared" si="2409"/>
        <v>0</v>
      </c>
      <c r="H124" s="30">
        <f t="shared" si="2409"/>
        <v>0</v>
      </c>
      <c r="I124" s="30">
        <f t="shared" si="2409"/>
        <v>0</v>
      </c>
      <c r="J124" s="30">
        <f t="shared" si="2409"/>
        <v>0</v>
      </c>
      <c r="K124" s="30">
        <f t="shared" si="2409"/>
        <v>0</v>
      </c>
      <c r="L124" s="30">
        <f t="shared" si="2409"/>
        <v>0</v>
      </c>
      <c r="M124" s="30">
        <f t="shared" si="2409"/>
        <v>0</v>
      </c>
      <c r="N124" s="30">
        <f t="shared" si="2409"/>
        <v>0</v>
      </c>
      <c r="O124" s="30">
        <f t="shared" si="2409"/>
        <v>0</v>
      </c>
      <c r="P124" s="30">
        <f t="shared" si="2409"/>
        <v>0</v>
      </c>
      <c r="Q124" s="30">
        <f t="shared" si="2409"/>
        <v>0</v>
      </c>
      <c r="R124" s="1"/>
      <c r="S124" s="1"/>
      <c r="T124" s="1"/>
      <c r="U124" s="1"/>
      <c r="V124" s="66">
        <v>5</v>
      </c>
      <c r="W124" s="69">
        <f>SUM('Raw Data'!B173:F173)</f>
        <v>702</v>
      </c>
      <c r="X124" s="29">
        <v>5</v>
      </c>
      <c r="Y124" s="30">
        <f>SUM(B110:F110)/SUM(B109:F114)</f>
        <v>0.19390299368416303</v>
      </c>
      <c r="Z124" s="30">
        <f>SUM(C110:G110)/SUM(C109:G114)</f>
        <v>0.15969246736837356</v>
      </c>
      <c r="AA124" s="30">
        <f t="shared" ref="AA124" si="2410">SUM(D110:H110)/SUM(D109:H114)</f>
        <v>5.2229780801209366E-2</v>
      </c>
      <c r="AB124" s="30">
        <f t="shared" ref="AB124" si="2411">SUM(E110:I110)/SUM(E109:I114)</f>
        <v>4.0791224238772988E-3</v>
      </c>
      <c r="AC124" s="30">
        <f t="shared" ref="AC124" si="2412">SUM(F110:J110)/SUM(F109:J114)</f>
        <v>0</v>
      </c>
      <c r="AD124" s="30">
        <f t="shared" ref="AD124" si="2413">SUM(G110:K110)/SUM(G109:K114)</f>
        <v>0</v>
      </c>
      <c r="AE124" s="30">
        <f t="shared" ref="AE124" si="2414">SUM(H110:L110)/SUM(H109:L114)</f>
        <v>0</v>
      </c>
      <c r="AF124" s="30">
        <f t="shared" ref="AF124" si="2415">SUM(I110:M110)/SUM(I109:M114)</f>
        <v>0</v>
      </c>
      <c r="AG124" s="30">
        <f t="shared" ref="AG124" si="2416">SUM(J110:N110)/SUM(J109:N114)</f>
        <v>0</v>
      </c>
      <c r="AH124" s="30">
        <f t="shared" ref="AH124" si="2417">SUM(K110:O110)/SUM(K109:O114)</f>
        <v>0</v>
      </c>
      <c r="AI124" s="30">
        <f t="shared" ref="AI124" si="2418">SUM(L110:P110)/SUM(L109:P114)</f>
        <v>0</v>
      </c>
      <c r="AJ124" s="30">
        <f t="shared" ref="AJ124" si="2419">SUM(M110:Q110)/SUM(M109:Q114)</f>
        <v>0</v>
      </c>
      <c r="AK124" s="30">
        <f t="shared" ref="AK124" si="2420">SUM(N110:R110)/SUM(N109:R114)</f>
        <v>0</v>
      </c>
      <c r="AL124" s="30">
        <f t="shared" ref="AL124" si="2421">SUM(O110:S110)/SUM(O109:S114)</f>
        <v>0</v>
      </c>
      <c r="AM124" s="30">
        <f t="shared" ref="AM124" si="2422">SUM(P110:T110)/SUM(P109:T114)</f>
        <v>0</v>
      </c>
      <c r="AN124" s="30">
        <f t="shared" ref="AN124" si="2423">SUM(Q110:U110)/SUM(Q109:U114)</f>
        <v>0</v>
      </c>
      <c r="AO124" s="30"/>
      <c r="AP124" s="1"/>
      <c r="AQ124" s="1"/>
      <c r="AR124" s="1"/>
      <c r="AS124" s="1"/>
      <c r="AT124" s="29">
        <v>5</v>
      </c>
      <c r="AU124" s="30">
        <f>SUM(B111:F111)/SUM(B109:F114)</f>
        <v>0.24781707616425649</v>
      </c>
      <c r="AV124" s="30">
        <f t="shared" ref="AV124" si="2424">SUM(C111:G111)/SUM(C109:G114)</f>
        <v>0.25581707616425653</v>
      </c>
      <c r="AW124" s="30">
        <f t="shared" ref="AW124" si="2425">SUM(D111:H111)/SUM(D109:H114)</f>
        <v>0.26859143964099053</v>
      </c>
      <c r="AX124" s="30">
        <f t="shared" ref="AX124" si="2426">SUM(E111:I111)/SUM(E109:I114)</f>
        <v>0.16663704191718959</v>
      </c>
      <c r="AY124" s="30">
        <f t="shared" ref="AY124" si="2427">SUM(F111:J111)/SUM(F109:J114)</f>
        <v>0.12064493658966102</v>
      </c>
      <c r="AZ124" s="30">
        <f t="shared" ref="AZ124" si="2428">SUM(G111:K111)/SUM(G109:K114)</f>
        <v>7.9291074705864287E-2</v>
      </c>
      <c r="BA124" s="30">
        <f t="shared" ref="BA124" si="2429">SUM(H111:L111)/SUM(H109:L114)</f>
        <v>7.1295994761883891E-2</v>
      </c>
      <c r="BB124" s="30">
        <f t="shared" ref="BB124" si="2430">SUM(I111:M111)/SUM(I109:M114)</f>
        <v>2.7205480364933251E-2</v>
      </c>
      <c r="BC124" s="30">
        <f t="shared" ref="BC124" si="2431">SUM(J111:N111)/SUM(J109:N114)</f>
        <v>4.9999999957328007E-3</v>
      </c>
      <c r="BD124" s="30">
        <f t="shared" ref="BD124" si="2432">SUM(K111:O111)/SUM(K109:O114)</f>
        <v>0</v>
      </c>
      <c r="BE124" s="30">
        <f t="shared" ref="BE124" si="2433">SUM(L111:P111)/SUM(L109:P114)</f>
        <v>0</v>
      </c>
      <c r="BF124" s="30">
        <f t="shared" ref="BF124" si="2434">SUM(M111:Q111)/SUM(M109:Q114)</f>
        <v>0</v>
      </c>
      <c r="BG124" s="30">
        <f t="shared" ref="BG124" si="2435">SUM(N111:R111)/SUM(N109:R114)</f>
        <v>0</v>
      </c>
      <c r="BH124" s="30">
        <f t="shared" ref="BH124" si="2436">SUM(O111:S111)/SUM(O109:S114)</f>
        <v>0</v>
      </c>
      <c r="BI124" s="30">
        <f t="shared" ref="BI124" si="2437">SUM(P111:T111)/SUM(P109:T114)</f>
        <v>0</v>
      </c>
      <c r="BJ124" s="30">
        <f t="shared" ref="BJ124" si="2438">SUM(Q111:U111)/SUM(Q109:U114)</f>
        <v>0</v>
      </c>
      <c r="BK124" s="30"/>
      <c r="BL124" s="30"/>
      <c r="BM124" s="30"/>
      <c r="BN124" s="30"/>
      <c r="BO124" s="1"/>
      <c r="BP124" s="29">
        <v>5</v>
      </c>
      <c r="BQ124" s="30">
        <f>SUM(B112:F112)/SUM(B109:F114)</f>
        <v>0.33129642661662367</v>
      </c>
      <c r="BR124" s="30">
        <f t="shared" ref="BR124" si="2439">SUM(C112:G112)/SUM(C109:G114)</f>
        <v>0.50729642661662366</v>
      </c>
      <c r="BS124" s="30">
        <f t="shared" ref="BS124" si="2440">SUM(D112:H112)/SUM(D109:H114)</f>
        <v>0.65288466191074135</v>
      </c>
      <c r="BT124" s="30">
        <f t="shared" ref="BT124" si="2441">SUM(E112:I112)/SUM(E109:I114)</f>
        <v>0.73298914722185249</v>
      </c>
      <c r="BU124" s="30">
        <f t="shared" ref="BU124" si="2442">SUM(F112:J112)/SUM(F109:J114)</f>
        <v>0.65480596743936637</v>
      </c>
      <c r="BV124" s="30">
        <f t="shared" ref="BV124" si="2443">SUM(G112:K112)/SUM(G109:K114)</f>
        <v>0.51397106001596082</v>
      </c>
      <c r="BW124" s="30">
        <f t="shared" ref="BW124" si="2444">SUM(H112:L112)/SUM(H109:L114)</f>
        <v>0.33807930124839231</v>
      </c>
      <c r="BX124" s="30">
        <f t="shared" ref="BX124" si="2445">SUM(I112:M112)/SUM(I109:M114)</f>
        <v>0.19258060373845523</v>
      </c>
      <c r="BY124" s="30">
        <f t="shared" ref="BY124" si="2446">SUM(J112:N112)/SUM(J109:N114)</f>
        <v>8.4365781638238865E-2</v>
      </c>
      <c r="BZ124" s="30">
        <f t="shared" ref="BZ124" si="2447">SUM(K112:O112)/SUM(K109:O114)</f>
        <v>1.7699115028887078E-2</v>
      </c>
      <c r="CA124" s="30">
        <f t="shared" ref="CA124" si="2448">SUM(L112:P112)/SUM(L109:P114)</f>
        <v>0</v>
      </c>
      <c r="CB124" s="30">
        <f t="shared" ref="CB124" si="2449">SUM(M112:Q112)/SUM(M109:Q114)</f>
        <v>0</v>
      </c>
      <c r="CC124" s="30">
        <f t="shared" ref="CC124" si="2450">SUM(N112:R112)/SUM(N109:R114)</f>
        <v>0</v>
      </c>
      <c r="CD124" s="30">
        <f t="shared" ref="CD124" si="2451">SUM(O112:S112)/SUM(O109:S114)</f>
        <v>0</v>
      </c>
      <c r="CE124" s="30">
        <f t="shared" ref="CE124" si="2452">SUM(P112:T112)/SUM(P109:T114)</f>
        <v>0</v>
      </c>
      <c r="CF124" s="30">
        <f t="shared" ref="CF124" si="2453">SUM(Q112:U112)/SUM(Q109:U114)</f>
        <v>0</v>
      </c>
      <c r="CG124" s="30"/>
      <c r="CH124" s="30"/>
      <c r="CI124" s="30"/>
      <c r="CJ124" s="30"/>
      <c r="CK124" s="1"/>
      <c r="CL124" s="29">
        <v>5</v>
      </c>
      <c r="CM124" s="30">
        <f>SUM(B113:F113)/SUM(B109:F114)</f>
        <v>0</v>
      </c>
      <c r="CN124" s="30">
        <f t="shared" ref="CN124" si="2454">SUM(C113:G113)/SUM(C109:G114)</f>
        <v>1.6E-2</v>
      </c>
      <c r="CO124" s="30">
        <f t="shared" ref="CO124" si="2455">SUM(D113:H113)/SUM(D109:H114)</f>
        <v>2.6294117647058822E-2</v>
      </c>
      <c r="CP124" s="30">
        <f t="shared" ref="CP124" si="2456">SUM(E113:I113)/SUM(E109:I114)</f>
        <v>9.5679682287018925E-2</v>
      </c>
      <c r="CQ124" s="30">
        <f t="shared" ref="CQ124" si="2457">SUM(F113:J113)/SUM(F109:J114)</f>
        <v>0.21060895658270856</v>
      </c>
      <c r="CR124" s="30">
        <f t="shared" ref="CR124" si="2458">SUM(G113:K113)/SUM(G109:K114)</f>
        <v>0.3379642130118331</v>
      </c>
      <c r="CS124" s="30">
        <f t="shared" ref="CS124" si="2459">SUM(H113:L113)/SUM(H109:L114)</f>
        <v>0.37035453688744585</v>
      </c>
      <c r="CT124" s="30">
        <f t="shared" ref="CT124" si="2460">SUM(I113:M113)/SUM(I109:M114)</f>
        <v>0.38610201052522169</v>
      </c>
      <c r="CU124" s="30">
        <f t="shared" ref="CU124" si="2461">SUM(J113:N113)/SUM(J109:N114)</f>
        <v>0.33453619300305754</v>
      </c>
      <c r="CV124" s="30">
        <f t="shared" ref="CV124" si="2462">SUM(K113:O113)/SUM(K109:O114)</f>
        <v>0.2326643982149468</v>
      </c>
      <c r="CW124" s="30">
        <f t="shared" ref="CW124" si="2463">SUM(L113:P113)/SUM(L109:P114)</f>
        <v>0.11015384615384613</v>
      </c>
      <c r="CX124" s="30">
        <f t="shared" ref="CX124" si="2464">SUM(M113:Q113)/SUM(M109:Q114)</f>
        <v>6.3794871794871782E-2</v>
      </c>
      <c r="CY124" s="30">
        <f t="shared" ref="CY124" si="2465">SUM(N113:R113)/SUM(N109:R114)</f>
        <v>3.7743589743589732E-2</v>
      </c>
      <c r="CZ124" s="30">
        <f t="shared" ref="CZ124" si="2466">SUM(O113:S113)/SUM(O109:S114)</f>
        <v>2.0102564102564103E-2</v>
      </c>
      <c r="DA124" s="30">
        <f t="shared" ref="DA124" si="2467">SUM(P113:T113)/SUM(P109:T114)</f>
        <v>6.9743589743589633E-3</v>
      </c>
      <c r="DB124" s="30">
        <f t="shared" ref="DB124" si="2468">SUM(Q113:U113)/SUM(Q109:U114)</f>
        <v>2.0512820512820439E-3</v>
      </c>
      <c r="DC124" s="30"/>
      <c r="DD124" s="30"/>
      <c r="DE124" s="30"/>
      <c r="DF124" s="30"/>
      <c r="DG124" s="1"/>
      <c r="DH124" s="29">
        <v>5</v>
      </c>
      <c r="DI124" s="30">
        <f>SUM(B114:F114)/SUM(B109:F114)</f>
        <v>0</v>
      </c>
      <c r="DJ124" s="30">
        <f t="shared" ref="DJ124" si="2469">SUM(C114:G114)/SUM(C109:G114)</f>
        <v>0</v>
      </c>
      <c r="DK124" s="30">
        <f t="shared" ref="DK124" si="2470">SUM(D114:H114)/SUM(D109:H114)</f>
        <v>0</v>
      </c>
      <c r="DL124" s="30">
        <f t="shared" ref="DL124" si="2471">SUM(E114:I114)/SUM(E109:I114)</f>
        <v>6.1500615006150042E-4</v>
      </c>
      <c r="DM124" s="30">
        <f t="shared" ref="DM124" si="2472">SUM(F114:J114)/SUM(F109:J114)</f>
        <v>1.394013938826392E-2</v>
      </c>
      <c r="DN124" s="30">
        <f t="shared" ref="DN124" si="2473">SUM(G114:K114)/SUM(G109:K114)</f>
        <v>6.8773652266341925E-2</v>
      </c>
      <c r="DO124" s="30">
        <f t="shared" ref="DO124" si="2474">SUM(H114:L114)/SUM(H109:L114)</f>
        <v>0.2202701671022779</v>
      </c>
      <c r="DP124" s="30">
        <f t="shared" ref="DP124" si="2475">SUM(I114:M114)/SUM(I109:M114)</f>
        <v>0.3941119053713899</v>
      </c>
      <c r="DQ124" s="30">
        <f t="shared" ref="DQ124" si="2476">SUM(J114:N114)/SUM(J109:N114)</f>
        <v>0.57609802536297083</v>
      </c>
      <c r="DR124" s="30">
        <f t="shared" ref="DR124" si="2477">SUM(K114:O114)/SUM(K109:O114)</f>
        <v>0.74963648675616612</v>
      </c>
      <c r="DS124" s="30">
        <f t="shared" ref="DS124" si="2478">SUM(L114:P114)/SUM(L109:P114)</f>
        <v>0.88984615384615395</v>
      </c>
      <c r="DT124" s="30">
        <f t="shared" ref="DT124" si="2479">SUM(M114:Q114)/SUM(M109:Q114)</f>
        <v>0.93620512820512825</v>
      </c>
      <c r="DU124" s="30">
        <f t="shared" ref="DU124" si="2480">SUM(N114:R114)/SUM(N109:R114)</f>
        <v>0.96225641025641018</v>
      </c>
      <c r="DV124" s="30">
        <f t="shared" ref="DV124" si="2481">SUM(O114:S114)/SUM(O109:S114)</f>
        <v>0.97989743589743594</v>
      </c>
      <c r="DW124" s="30">
        <f t="shared" ref="DW124" si="2482">SUM(P114:T114)/SUM(P109:T114)</f>
        <v>0.99302564102564106</v>
      </c>
      <c r="DX124" s="30">
        <f t="shared" ref="DX124" si="2483">SUM(Q114:U114)/SUM(Q109:U114)</f>
        <v>0.99794871794871798</v>
      </c>
      <c r="DY124" s="30"/>
      <c r="DZ124" s="30"/>
      <c r="EA124" s="30"/>
      <c r="EB124" s="30"/>
    </row>
    <row r="125" spans="1:132" x14ac:dyDescent="0.3">
      <c r="A125" s="29">
        <v>6</v>
      </c>
      <c r="B125" s="30">
        <f>SUM($B109:G109)/SUM($B109:G114)</f>
        <v>0.18915291961246403</v>
      </c>
      <c r="C125" s="30">
        <f t="shared" ref="C125:P125" si="2484">SUM(C109:H109)/SUM(C109:H114)</f>
        <v>5.0995024875621887E-2</v>
      </c>
      <c r="D125" s="30">
        <f t="shared" si="2484"/>
        <v>0</v>
      </c>
      <c r="E125" s="30">
        <f t="shared" si="2484"/>
        <v>0</v>
      </c>
      <c r="F125" s="30">
        <f t="shared" si="2484"/>
        <v>0</v>
      </c>
      <c r="G125" s="30">
        <f t="shared" si="2484"/>
        <v>0</v>
      </c>
      <c r="H125" s="30">
        <f t="shared" si="2484"/>
        <v>0</v>
      </c>
      <c r="I125" s="30">
        <f t="shared" si="2484"/>
        <v>0</v>
      </c>
      <c r="J125" s="30">
        <f t="shared" si="2484"/>
        <v>0</v>
      </c>
      <c r="K125" s="30">
        <f t="shared" si="2484"/>
        <v>0</v>
      </c>
      <c r="L125" s="30">
        <f t="shared" si="2484"/>
        <v>0</v>
      </c>
      <c r="M125" s="30">
        <f t="shared" si="2484"/>
        <v>0</v>
      </c>
      <c r="N125" s="30">
        <f t="shared" si="2484"/>
        <v>0</v>
      </c>
      <c r="O125" s="30">
        <f t="shared" si="2484"/>
        <v>0</v>
      </c>
      <c r="P125" s="30">
        <f t="shared" si="2484"/>
        <v>0</v>
      </c>
      <c r="Q125" s="1"/>
      <c r="R125" s="1"/>
      <c r="S125" s="1"/>
      <c r="T125" s="1"/>
      <c r="U125" s="1"/>
      <c r="V125" s="66">
        <v>6</v>
      </c>
      <c r="W125" s="69">
        <f>SUM('Raw Data'!B173:G173)</f>
        <v>777</v>
      </c>
      <c r="X125" s="29">
        <v>6</v>
      </c>
      <c r="Y125" s="30">
        <f>SUM(B110:G110)/SUM(B109:G114)</f>
        <v>0.16158582807013586</v>
      </c>
      <c r="Z125" s="30">
        <f>SUM(C110:H110)/SUM(C109:H114)</f>
        <v>0.13307705614031129</v>
      </c>
      <c r="AA125" s="30">
        <f t="shared" ref="AA125" si="2485">SUM(D110:I110)/SUM(D109:I114)</f>
        <v>4.3502508355697182E-2</v>
      </c>
      <c r="AB125" s="30">
        <f t="shared" ref="AB125" si="2486">SUM(E110:J110)/SUM(E109:J114)</f>
        <v>3.3996171508466583E-3</v>
      </c>
      <c r="AC125" s="30">
        <f t="shared" ref="AC125" si="2487">SUM(F110:K110)/SUM(F109:K114)</f>
        <v>0</v>
      </c>
      <c r="AD125" s="30">
        <f t="shared" ref="AD125" si="2488">SUM(G110:L110)/SUM(G109:L114)</f>
        <v>0</v>
      </c>
      <c r="AE125" s="30">
        <f t="shared" ref="AE125" si="2489">SUM(H110:M110)/SUM(H109:M114)</f>
        <v>0</v>
      </c>
      <c r="AF125" s="30">
        <f t="shared" ref="AF125" si="2490">SUM(I110:N110)/SUM(I109:N114)</f>
        <v>0</v>
      </c>
      <c r="AG125" s="30">
        <f t="shared" ref="AG125" si="2491">SUM(J110:O110)/SUM(J109:O114)</f>
        <v>0</v>
      </c>
      <c r="AH125" s="30">
        <f t="shared" ref="AH125" si="2492">SUM(K110:P110)/SUM(K109:P114)</f>
        <v>0</v>
      </c>
      <c r="AI125" s="30">
        <f t="shared" ref="AI125" si="2493">SUM(L110:Q110)/SUM(L109:Q114)</f>
        <v>0</v>
      </c>
      <c r="AJ125" s="30">
        <f t="shared" ref="AJ125" si="2494">SUM(M110:R110)/SUM(M109:R114)</f>
        <v>0</v>
      </c>
      <c r="AK125" s="30">
        <f t="shared" ref="AK125" si="2495">SUM(N110:S110)/SUM(N109:S114)</f>
        <v>0</v>
      </c>
      <c r="AL125" s="30">
        <f t="shared" ref="AL125" si="2496">SUM(O110:T110)/SUM(O109:T114)</f>
        <v>0</v>
      </c>
      <c r="AM125" s="30">
        <f t="shared" ref="AM125" si="2497">SUM(P110:U110)/SUM(P109:U114)</f>
        <v>0</v>
      </c>
      <c r="AN125" s="30"/>
      <c r="AO125" s="30"/>
      <c r="AP125" s="1"/>
      <c r="AQ125" s="1"/>
      <c r="AR125" s="1"/>
      <c r="AS125" s="1"/>
      <c r="AT125" s="29">
        <v>6</v>
      </c>
      <c r="AU125" s="30">
        <f>SUM(B111:G111)/SUM(B109:G114)</f>
        <v>0.2131808968035471</v>
      </c>
      <c r="AV125" s="30">
        <f t="shared" ref="AV125" si="2498">SUM(C111:H111)/SUM(C109:H114)</f>
        <v>0.24994560268590002</v>
      </c>
      <c r="AW125" s="30">
        <f t="shared" ref="AW125" si="2499">SUM(D111:I111)/SUM(D109:I114)</f>
        <v>0.24222050257699673</v>
      </c>
      <c r="AX125" s="30">
        <f t="shared" ref="AX125" si="2500">SUM(E111:J111)/SUM(E109:J114)</f>
        <v>0.14304296779118633</v>
      </c>
      <c r="AY125" s="30">
        <f t="shared" ref="AY125" si="2501">SUM(F111:K111)/SUM(F109:K114)</f>
        <v>0.10054775333295771</v>
      </c>
      <c r="AZ125" s="30">
        <f t="shared" ref="AZ125" si="2502">SUM(G111:L111)/SUM(G109:L114)</f>
        <v>6.6082669138930433E-2</v>
      </c>
      <c r="BA125" s="30">
        <f t="shared" ref="BA125" si="2503">SUM(H111:M111)/SUM(H109:M114)</f>
        <v>5.9419419528085153E-2</v>
      </c>
      <c r="BB125" s="30">
        <f t="shared" ref="BB125" si="2504">SUM(I111:N111)/SUM(I109:N114)</f>
        <v>2.2673557703570737E-2</v>
      </c>
      <c r="BC125" s="30">
        <f t="shared" ref="BC125" si="2505">SUM(J111:O111)/SUM(J109:O114)</f>
        <v>4.166666663703333E-3</v>
      </c>
      <c r="BD125" s="30">
        <f t="shared" ref="BD125" si="2506">SUM(K111:P111)/SUM(K109:P114)</f>
        <v>0</v>
      </c>
      <c r="BE125" s="30">
        <f t="shared" ref="BE125" si="2507">SUM(L111:Q111)/SUM(L109:Q114)</f>
        <v>0</v>
      </c>
      <c r="BF125" s="30">
        <f t="shared" ref="BF125" si="2508">SUM(M111:R111)/SUM(M109:R114)</f>
        <v>0</v>
      </c>
      <c r="BG125" s="30">
        <f t="shared" ref="BG125" si="2509">SUM(N111:S111)/SUM(N109:S114)</f>
        <v>0</v>
      </c>
      <c r="BH125" s="30">
        <f t="shared" ref="BH125" si="2510">SUM(O111:T111)/SUM(O109:T114)</f>
        <v>0</v>
      </c>
      <c r="BI125" s="30">
        <f t="shared" ref="BI125" si="2511">SUM(P111:U111)/SUM(P109:U114)</f>
        <v>0</v>
      </c>
      <c r="BJ125" s="30"/>
      <c r="BK125" s="30"/>
      <c r="BL125" s="30"/>
      <c r="BM125" s="30"/>
      <c r="BN125" s="30"/>
      <c r="BO125" s="1"/>
      <c r="BP125" s="29">
        <v>6</v>
      </c>
      <c r="BQ125" s="30">
        <f>SUM(B112:G112)/SUM(B109:G114)</f>
        <v>0.42274702218051968</v>
      </c>
      <c r="BR125" s="30">
        <f t="shared" ref="BR125" si="2512">SUM(C112:H112)/SUM(C109:H114)</f>
        <v>0.54407055159228446</v>
      </c>
      <c r="BS125" s="30">
        <f t="shared" ref="BS125" si="2513">SUM(D112:I112)/SUM(D109:I114)</f>
        <v>0.63402318927299894</v>
      </c>
      <c r="BT125" s="30">
        <f t="shared" ref="BT125" si="2514">SUM(E112:J112)/SUM(E109:J114)</f>
        <v>0.66641398602262591</v>
      </c>
      <c r="BU125" s="30">
        <f t="shared" ref="BU125" si="2515">SUM(F112:K112)/SUM(F109:K114)</f>
        <v>0.5604692794521382</v>
      </c>
      <c r="BV125" s="30">
        <f t="shared" ref="BV125" si="2516">SUM(G112:L112)/SUM(G109:L114)</f>
        <v>0.42835312337503367</v>
      </c>
      <c r="BW125" s="30">
        <f t="shared" ref="BW125" si="2517">SUM(H112:M112)/SUM(H109:M114)</f>
        <v>0.2817616319364375</v>
      </c>
      <c r="BX125" s="30">
        <f t="shared" ref="BX125" si="2518">SUM(I112:N112)/SUM(I109:N114)</f>
        <v>0.16050028791553994</v>
      </c>
      <c r="BY125" s="30">
        <f t="shared" ref="BY125" si="2519">SUM(J112:O112)/SUM(J109:O114)</f>
        <v>7.0304818041865863E-2</v>
      </c>
      <c r="BZ125" s="30">
        <f t="shared" ref="BZ125" si="2520">SUM(K112:P112)/SUM(K109:P114)</f>
        <v>1.4749262526204916E-2</v>
      </c>
      <c r="CA125" s="30">
        <f t="shared" ref="CA125" si="2521">SUM(L112:Q112)/SUM(L109:Q114)</f>
        <v>0</v>
      </c>
      <c r="CB125" s="30">
        <f t="shared" ref="CB125" si="2522">SUM(M112:R112)/SUM(M109:R114)</f>
        <v>0</v>
      </c>
      <c r="CC125" s="30">
        <f t="shared" ref="CC125" si="2523">SUM(N112:S112)/SUM(N109:S114)</f>
        <v>0</v>
      </c>
      <c r="CD125" s="30">
        <f t="shared" ref="CD125" si="2524">SUM(O112:T112)/SUM(O109:T114)</f>
        <v>0</v>
      </c>
      <c r="CE125" s="30">
        <f t="shared" ref="CE125" si="2525">SUM(P112:U112)/SUM(P109:U114)</f>
        <v>0</v>
      </c>
      <c r="CF125" s="30"/>
      <c r="CG125" s="30"/>
      <c r="CH125" s="30"/>
      <c r="CI125" s="30"/>
      <c r="CJ125" s="30"/>
      <c r="CK125" s="1"/>
      <c r="CL125" s="29">
        <v>6</v>
      </c>
      <c r="CM125" s="30">
        <f>SUM(B113:G113)/SUM(B109:G114)</f>
        <v>1.3333333333333334E-2</v>
      </c>
      <c r="CN125" s="30">
        <f t="shared" ref="CN125" si="2526">SUM(C113:H113)/SUM(C109:H114)</f>
        <v>2.1911764705882353E-2</v>
      </c>
      <c r="CO125" s="30">
        <f t="shared" ref="CO125" si="2527">SUM(D113:I113)/SUM(D109:I114)</f>
        <v>7.9741242131569842E-2</v>
      </c>
      <c r="CP125" s="30">
        <f t="shared" ref="CP125" si="2528">SUM(E113:J113)/SUM(E109:J114)</f>
        <v>0.1755254553576043</v>
      </c>
      <c r="CQ125" s="30">
        <f t="shared" ref="CQ125" si="2529">SUM(F113:K113)/SUM(F109:K114)</f>
        <v>0.28166571524106482</v>
      </c>
      <c r="CR125" s="30">
        <f t="shared" ref="CR125" si="2530">SUM(G113:L113)/SUM(G109:L114)</f>
        <v>0.32198691801438506</v>
      </c>
      <c r="CS125" s="30">
        <f t="shared" ref="CS125" si="2531">SUM(H113:M113)/SUM(H109:M114)</f>
        <v>0.33035869316647271</v>
      </c>
      <c r="CT125" s="30">
        <f t="shared" ref="CT125" si="2532">SUM(I113:N113)/SUM(I109:N114)</f>
        <v>0.33647797839543703</v>
      </c>
      <c r="CU125" s="30">
        <f t="shared" ref="CU125" si="2533">SUM(J113:O113)/SUM(J109:O114)</f>
        <v>0.28972033180792522</v>
      </c>
      <c r="CV125" s="30">
        <f t="shared" ref="CV125" si="2534">SUM(K113:P113)/SUM(K109:P114)</f>
        <v>0.19798956264008508</v>
      </c>
      <c r="CW125" s="30">
        <f t="shared" ref="CW125" si="2535">SUM(L113:Q113)/SUM(L109:Q114)</f>
        <v>9.3504273504273483E-2</v>
      </c>
      <c r="CX125" s="30">
        <f t="shared" ref="CX125" si="2536">SUM(M113:R113)/SUM(M109:R114)</f>
        <v>5.316239316239315E-2</v>
      </c>
      <c r="CY125" s="30">
        <f t="shared" ref="CY125" si="2537">SUM(N113:S113)/SUM(N109:S114)</f>
        <v>3.1452991452991443E-2</v>
      </c>
      <c r="CZ125" s="30">
        <f t="shared" ref="CZ125" si="2538">SUM(O113:T113)/SUM(O109:T114)</f>
        <v>1.6752136752136753E-2</v>
      </c>
      <c r="DA125" s="30">
        <f t="shared" ref="DA125" si="2539">SUM(P113:U113)/SUM(P109:U114)</f>
        <v>5.8119658119658024E-3</v>
      </c>
      <c r="DB125" s="30"/>
      <c r="DC125" s="30"/>
      <c r="DD125" s="30"/>
      <c r="DE125" s="30"/>
      <c r="DF125" s="30"/>
      <c r="DG125" s="1"/>
      <c r="DH125" s="29">
        <v>6</v>
      </c>
      <c r="DI125" s="30">
        <f>SUM(B114:G114)/SUM(B109:G114)</f>
        <v>0</v>
      </c>
      <c r="DJ125" s="30">
        <f t="shared" ref="DJ125" si="2540">SUM(C114:H114)/SUM(C109:H114)</f>
        <v>0</v>
      </c>
      <c r="DK125" s="30">
        <f t="shared" ref="DK125" si="2541">SUM(D114:I114)/SUM(D109:I114)</f>
        <v>5.125576627370578E-4</v>
      </c>
      <c r="DL125" s="30">
        <f t="shared" ref="DL125" si="2542">SUM(E114:J114)/SUM(E109:J114)</f>
        <v>1.1617973677736702E-2</v>
      </c>
      <c r="DM125" s="30">
        <f t="shared" ref="DM125" si="2543">SUM(F114:K114)/SUM(F109:K114)</f>
        <v>5.731725197383912E-2</v>
      </c>
      <c r="DN125" s="30">
        <f t="shared" ref="DN125" si="2544">SUM(G114:L114)/SUM(G109:L114)</f>
        <v>0.183577289471651</v>
      </c>
      <c r="DO125" s="30">
        <f t="shared" ref="DO125" si="2545">SUM(H114:M114)/SUM(H109:M114)</f>
        <v>0.32846025536900475</v>
      </c>
      <c r="DP125" s="30">
        <f t="shared" ref="DP125" si="2546">SUM(I114:N114)/SUM(I109:N114)</f>
        <v>0.48034817598545221</v>
      </c>
      <c r="DQ125" s="30">
        <f t="shared" ref="DQ125" si="2547">SUM(J114:O114)/SUM(J109:O114)</f>
        <v>0.63580818348650547</v>
      </c>
      <c r="DR125" s="30">
        <f t="shared" ref="DR125" si="2548">SUM(K114:P114)/SUM(K109:P114)</f>
        <v>0.78726117483371005</v>
      </c>
      <c r="DS125" s="30">
        <f t="shared" ref="DS125" si="2549">SUM(L114:Q114)/SUM(L109:Q114)</f>
        <v>0.90649572649572663</v>
      </c>
      <c r="DT125" s="30">
        <f t="shared" ref="DT125" si="2550">SUM(M114:R114)/SUM(M109:R114)</f>
        <v>0.94683760683760687</v>
      </c>
      <c r="DU125" s="30">
        <f t="shared" ref="DU125" si="2551">SUM(N114:S114)/SUM(N109:S114)</f>
        <v>0.96854700854700848</v>
      </c>
      <c r="DV125" s="30">
        <f t="shared" ref="DV125" si="2552">SUM(O114:T114)/SUM(O109:T114)</f>
        <v>0.98324786324786329</v>
      </c>
      <c r="DW125" s="30">
        <f t="shared" ref="DW125" si="2553">SUM(P114:U114)/SUM(P109:U114)</f>
        <v>0.99418803418803414</v>
      </c>
      <c r="DX125" s="30"/>
      <c r="DY125" s="30"/>
      <c r="DZ125" s="30"/>
      <c r="EA125" s="30"/>
      <c r="EB125" s="30"/>
    </row>
    <row r="126" spans="1:132" x14ac:dyDescent="0.3">
      <c r="A126" s="29">
        <v>7</v>
      </c>
      <c r="B126" s="30">
        <f>SUM($B109:H109)/SUM($B109:H114)</f>
        <v>0.16213107395354059</v>
      </c>
      <c r="C126" s="30">
        <f t="shared" ref="C126:O126" si="2554">SUM(C109:I109)/SUM(C109:I114)</f>
        <v>4.3690816567426481E-2</v>
      </c>
      <c r="D126" s="30">
        <f t="shared" si="2554"/>
        <v>0</v>
      </c>
      <c r="E126" s="30">
        <f t="shared" si="2554"/>
        <v>0</v>
      </c>
      <c r="F126" s="30">
        <f t="shared" si="2554"/>
        <v>0</v>
      </c>
      <c r="G126" s="30">
        <f t="shared" si="2554"/>
        <v>0</v>
      </c>
      <c r="H126" s="30">
        <f t="shared" si="2554"/>
        <v>0</v>
      </c>
      <c r="I126" s="30">
        <f t="shared" si="2554"/>
        <v>0</v>
      </c>
      <c r="J126" s="30">
        <f t="shared" si="2554"/>
        <v>0</v>
      </c>
      <c r="K126" s="30">
        <f t="shared" si="2554"/>
        <v>0</v>
      </c>
      <c r="L126" s="30">
        <f t="shared" si="2554"/>
        <v>0</v>
      </c>
      <c r="M126" s="30">
        <f t="shared" si="2554"/>
        <v>0</v>
      </c>
      <c r="N126" s="30">
        <f t="shared" si="2554"/>
        <v>0</v>
      </c>
      <c r="O126" s="30">
        <f t="shared" si="2554"/>
        <v>0</v>
      </c>
      <c r="P126" s="1"/>
      <c r="Q126" s="1"/>
      <c r="R126" s="1"/>
      <c r="S126" s="1"/>
      <c r="T126" s="1"/>
      <c r="U126" s="1"/>
      <c r="V126" s="66">
        <v>7</v>
      </c>
      <c r="W126" s="69">
        <f>SUM('Raw Data'!B173:H173)</f>
        <v>913</v>
      </c>
      <c r="X126" s="29">
        <v>7</v>
      </c>
      <c r="Y126" s="30">
        <f>SUM(B110:H110)/SUM(B109:H114)</f>
        <v>0.13850213834583072</v>
      </c>
      <c r="Z126" s="30">
        <f>SUM(C110:I110)/SUM(C109:I114)</f>
        <v>0.11401593122741958</v>
      </c>
      <c r="AA126" s="30">
        <f t="shared" ref="AA126" si="2555">SUM(D110:J110)/SUM(D109:J114)</f>
        <v>3.7290594816701925E-2</v>
      </c>
      <c r="AB126" s="30">
        <f t="shared" ref="AB126" si="2556">SUM(E110:K110)/SUM(E109:K114)</f>
        <v>2.9141709390083479E-3</v>
      </c>
      <c r="AC126" s="30">
        <f t="shared" ref="AC126" si="2557">SUM(F110:L110)/SUM(F109:L114)</f>
        <v>0</v>
      </c>
      <c r="AD126" s="30">
        <f t="shared" ref="AD126" si="2558">SUM(G110:M110)/SUM(G109:M114)</f>
        <v>0</v>
      </c>
      <c r="AE126" s="30">
        <f t="shared" ref="AE126" si="2559">SUM(H110:N110)/SUM(H109:N114)</f>
        <v>0</v>
      </c>
      <c r="AF126" s="30">
        <f t="shared" ref="AF126" si="2560">SUM(I110:O110)/SUM(I109:O114)</f>
        <v>0</v>
      </c>
      <c r="AG126" s="30">
        <f t="shared" ref="AG126" si="2561">SUM(J110:P110)/SUM(J109:P114)</f>
        <v>0</v>
      </c>
      <c r="AH126" s="30">
        <f t="shared" ref="AH126" si="2562">SUM(K110:Q110)/SUM(K109:Q114)</f>
        <v>0</v>
      </c>
      <c r="AI126" s="30">
        <f t="shared" ref="AI126" si="2563">SUM(L110:R110)/SUM(L109:R114)</f>
        <v>0</v>
      </c>
      <c r="AJ126" s="30">
        <f t="shared" ref="AJ126" si="2564">SUM(M110:S110)/SUM(M109:S114)</f>
        <v>0</v>
      </c>
      <c r="AK126" s="30">
        <f t="shared" ref="AK126" si="2565">SUM(N110:T110)/SUM(N109:T114)</f>
        <v>0</v>
      </c>
      <c r="AL126" s="30">
        <f t="shared" ref="AL126" si="2566">SUM(O110:U110)/SUM(O109:U114)</f>
        <v>0</v>
      </c>
      <c r="AM126" s="30"/>
      <c r="AN126" s="30"/>
      <c r="AO126" s="30"/>
      <c r="AP126" s="1"/>
      <c r="AQ126" s="1"/>
      <c r="AR126" s="1"/>
      <c r="AS126" s="1"/>
      <c r="AT126" s="29">
        <v>7</v>
      </c>
      <c r="AU126" s="30">
        <f>SUM(B111:H111)/SUM(B109:H114)</f>
        <v>0.21423908801648572</v>
      </c>
      <c r="AV126" s="30">
        <f t="shared" ref="AV126" si="2567">SUM(C111:I111)/SUM(C109:I114)</f>
        <v>0.2300110001531705</v>
      </c>
      <c r="AW126" s="30">
        <f t="shared" ref="AW126" si="2568">SUM(D111:J111)/SUM(D109:J114)</f>
        <v>0.21120263643784074</v>
      </c>
      <c r="AX126" s="30">
        <f t="shared" ref="AX126" si="2569">SUM(E111:K111)/SUM(E109:K114)</f>
        <v>0.12261723637403331</v>
      </c>
      <c r="AY126" s="30">
        <f t="shared" ref="AY126" si="2570">SUM(F111:L111)/SUM(F109:L114)</f>
        <v>8.619009963642893E-2</v>
      </c>
      <c r="AZ126" s="30">
        <f t="shared" ref="AZ126" si="2571">SUM(G111:M111)/SUM(G109:M114)</f>
        <v>5.6646435634068459E-2</v>
      </c>
      <c r="BA126" s="30">
        <f t="shared" ref="BA126" si="2572">SUM(H111:N111)/SUM(H109:N114)</f>
        <v>5.0934660593612104E-2</v>
      </c>
      <c r="BB126" s="30">
        <f t="shared" ref="BB126" si="2573">SUM(I111:O111)/SUM(I109:O114)</f>
        <v>1.9435901179330681E-2</v>
      </c>
      <c r="BC126" s="30">
        <f t="shared" ref="BC126" si="2574">SUM(J111:P111)/SUM(J109:P114)</f>
        <v>3.5714285692514287E-3</v>
      </c>
      <c r="BD126" s="30">
        <f t="shared" ref="BD126" si="2575">SUM(K111:Q111)/SUM(K109:Q114)</f>
        <v>0</v>
      </c>
      <c r="BE126" s="30">
        <f t="shared" ref="BE126" si="2576">SUM(L111:R111)/SUM(L109:R114)</f>
        <v>0</v>
      </c>
      <c r="BF126" s="30">
        <f t="shared" ref="BF126" si="2577">SUM(M111:S111)/SUM(M109:S114)</f>
        <v>0</v>
      </c>
      <c r="BG126" s="30">
        <f t="shared" ref="BG126" si="2578">SUM(N111:T111)/SUM(N109:T114)</f>
        <v>0</v>
      </c>
      <c r="BH126" s="30">
        <f t="shared" ref="BH126" si="2579">SUM(O111:U111)/SUM(O109:U114)</f>
        <v>0</v>
      </c>
      <c r="BI126" s="30"/>
      <c r="BJ126" s="30"/>
      <c r="BK126" s="30"/>
      <c r="BL126" s="30"/>
      <c r="BM126" s="30"/>
      <c r="BN126" s="30"/>
      <c r="BO126" s="1"/>
      <c r="BP126" s="29">
        <v>7</v>
      </c>
      <c r="BQ126" s="30">
        <f>SUM(B112:H112)/SUM(B109:H114)</f>
        <v>0.46634618707910092</v>
      </c>
      <c r="BR126" s="30">
        <f t="shared" ref="BR126" si="2580">SUM(C112:I112)/SUM(C109:I114)</f>
        <v>0.54348824352883174</v>
      </c>
      <c r="BS126" s="30">
        <f t="shared" ref="BS126" si="2581">SUM(D112:J112)/SUM(D109:J114)</f>
        <v>0.59108636890040345</v>
      </c>
      <c r="BT126" s="30">
        <f t="shared" ref="BT126" si="2582">SUM(E112:K112)/SUM(E109:K114)</f>
        <v>0.58389048675400246</v>
      </c>
      <c r="BU126" s="30">
        <f t="shared" ref="BU126" si="2583">SUM(F112:L112)/SUM(F109:L114)</f>
        <v>0.48043741841920606</v>
      </c>
      <c r="BV126" s="30">
        <f t="shared" ref="BV126" si="2584">SUM(G112:M112)/SUM(G109:M114)</f>
        <v>0.3671867064101576</v>
      </c>
      <c r="BW126" s="30">
        <f t="shared" ref="BW126" si="2585">SUM(H112:N112)/SUM(H109:N114)</f>
        <v>0.24152765552011762</v>
      </c>
      <c r="BX126" s="30">
        <f t="shared" ref="BX126" si="2586">SUM(I112:O112)/SUM(I109:O114)</f>
        <v>0.13758174945298893</v>
      </c>
      <c r="BY126" s="30">
        <f t="shared" ref="BY126" si="2587">SUM(J112:P112)/SUM(J109:P114)</f>
        <v>6.0261272613436154E-2</v>
      </c>
      <c r="BZ126" s="30">
        <f t="shared" ref="BZ126" si="2588">SUM(K112:Q112)/SUM(K109:Q114)</f>
        <v>1.2642225023766877E-2</v>
      </c>
      <c r="CA126" s="30">
        <f t="shared" ref="CA126" si="2589">SUM(L112:R112)/SUM(L109:R114)</f>
        <v>0</v>
      </c>
      <c r="CB126" s="30">
        <f t="shared" ref="CB126" si="2590">SUM(M112:S112)/SUM(M109:S114)</f>
        <v>0</v>
      </c>
      <c r="CC126" s="30">
        <f t="shared" ref="CC126" si="2591">SUM(N112:T112)/SUM(N109:T114)</f>
        <v>0</v>
      </c>
      <c r="CD126" s="30">
        <f t="shared" ref="CD126" si="2592">SUM(O112:U112)/SUM(O109:U114)</f>
        <v>0</v>
      </c>
      <c r="CE126" s="30"/>
      <c r="CF126" s="30"/>
      <c r="CG126" s="30"/>
      <c r="CH126" s="30"/>
      <c r="CI126" s="30"/>
      <c r="CJ126" s="30"/>
      <c r="CK126" s="1"/>
      <c r="CL126" s="29">
        <v>7</v>
      </c>
      <c r="CM126" s="30">
        <f>SUM(B113:H113)/SUM(B109:H114)</f>
        <v>1.8781512605042017E-2</v>
      </c>
      <c r="CN126" s="30">
        <f t="shared" ref="CN126" si="2593">SUM(C113:I113)/SUM(C109:I114)</f>
        <v>6.8354641212079431E-2</v>
      </c>
      <c r="CO126" s="30">
        <f t="shared" ref="CO126" si="2594">SUM(D113:J113)/SUM(D109:J114)</f>
        <v>0.15046140747017389</v>
      </c>
      <c r="CP126" s="30">
        <f t="shared" ref="CP126" si="2595">SUM(E113:K113)/SUM(E109:K114)</f>
        <v>0.24144543518940972</v>
      </c>
      <c r="CQ126" s="30">
        <f t="shared" ref="CQ126" si="2596">SUM(F113:L113)/SUM(F109:L114)</f>
        <v>0.27600899697268411</v>
      </c>
      <c r="CR126" s="30">
        <f t="shared" ref="CR126" si="2597">SUM(G113:M113)/SUM(G109:M114)</f>
        <v>0.29460887979673439</v>
      </c>
      <c r="CS126" s="30">
        <f t="shared" ref="CS126" si="2598">SUM(H113:N113)/SUM(H109:N114)</f>
        <v>0.29578052595887933</v>
      </c>
      <c r="CT126" s="30">
        <f t="shared" ref="CT126" si="2599">SUM(I113:O113)/SUM(I109:O114)</f>
        <v>0.29780398472603942</v>
      </c>
      <c r="CU126" s="30">
        <f t="shared" ref="CU126" si="2600">SUM(J113:P113)/SUM(J109:P114)</f>
        <v>0.25184819651779206</v>
      </c>
      <c r="CV126" s="30">
        <f t="shared" ref="CV126" si="2601">SUM(K113:Q113)/SUM(K109:Q114)</f>
        <v>0.17117054088760572</v>
      </c>
      <c r="CW126" s="30">
        <f t="shared" ref="CW126" si="2602">SUM(L113:R113)/SUM(L109:R114)</f>
        <v>8.0146520146520128E-2</v>
      </c>
      <c r="CX126" s="30">
        <f t="shared" ref="CX126" si="2603">SUM(M113:S113)/SUM(M109:S114)</f>
        <v>4.5567765567765553E-2</v>
      </c>
      <c r="CY126" s="30">
        <f t="shared" ref="CY126" si="2604">SUM(N113:T113)/SUM(N109:T114)</f>
        <v>2.6959706959706953E-2</v>
      </c>
      <c r="CZ126" s="30">
        <f t="shared" ref="CZ126" si="2605">SUM(O113:U113)/SUM(O109:U114)</f>
        <v>1.4358974358974359E-2</v>
      </c>
      <c r="DA126" s="30"/>
      <c r="DB126" s="30"/>
      <c r="DC126" s="30"/>
      <c r="DD126" s="30"/>
      <c r="DE126" s="30"/>
      <c r="DF126" s="30"/>
      <c r="DG126" s="1"/>
      <c r="DH126" s="29">
        <v>7</v>
      </c>
      <c r="DI126" s="30">
        <f>SUM(B114:H114)/SUM(B109:H114)</f>
        <v>0</v>
      </c>
      <c r="DJ126" s="30">
        <f t="shared" ref="DJ126" si="2606">SUM(C114:I114)/SUM(C109:I114)</f>
        <v>4.3936731107205616E-4</v>
      </c>
      <c r="DK126" s="30">
        <f t="shared" ref="DK126" si="2607">SUM(D114:J114)/SUM(D109:J114)</f>
        <v>9.9589923748798614E-3</v>
      </c>
      <c r="DL126" s="30">
        <f t="shared" ref="DL126" si="2608">SUM(E114:K114)/SUM(E109:K114)</f>
        <v>4.9132670743546061E-2</v>
      </c>
      <c r="DM126" s="30">
        <f t="shared" ref="DM126" si="2609">SUM(F114:L114)/SUM(F109:L114)</f>
        <v>0.15736348497168073</v>
      </c>
      <c r="DN126" s="30">
        <f t="shared" ref="DN126" si="2610">SUM(G114:M114)/SUM(G109:M114)</f>
        <v>0.28155797815903966</v>
      </c>
      <c r="DO126" s="30">
        <f t="shared" ref="DO126" si="2611">SUM(H114:N114)/SUM(H109:N114)</f>
        <v>0.41175715792739115</v>
      </c>
      <c r="DP126" s="30">
        <f t="shared" ref="DP126" si="2612">SUM(I114:O114)/SUM(I109:O114)</f>
        <v>0.54517836464164104</v>
      </c>
      <c r="DQ126" s="30">
        <f t="shared" ref="DQ126" si="2613">SUM(J114:P114)/SUM(J109:P114)</f>
        <v>0.68431910229952042</v>
      </c>
      <c r="DR126" s="30">
        <f t="shared" ref="DR126" si="2614">SUM(K114:Q114)/SUM(K109:Q114)</f>
        <v>0.81618723408862748</v>
      </c>
      <c r="DS126" s="30">
        <f t="shared" ref="DS126" si="2615">SUM(L114:R114)/SUM(L109:R114)</f>
        <v>0.91985347985347998</v>
      </c>
      <c r="DT126" s="30">
        <f t="shared" ref="DT126" si="2616">SUM(M114:S114)/SUM(M109:S114)</f>
        <v>0.95443223443223446</v>
      </c>
      <c r="DU126" s="30">
        <f t="shared" ref="DU126" si="2617">SUM(N114:T114)/SUM(N109:T114)</f>
        <v>0.97304029304029294</v>
      </c>
      <c r="DV126" s="30">
        <f t="shared" ref="DV126" si="2618">SUM(O114:U114)/SUM(O109:U114)</f>
        <v>0.98564102564102563</v>
      </c>
      <c r="DW126" s="30"/>
      <c r="DX126" s="30"/>
      <c r="DY126" s="30"/>
      <c r="DZ126" s="30"/>
      <c r="EA126" s="30"/>
      <c r="EB126" s="30"/>
    </row>
    <row r="127" spans="1:132" x14ac:dyDescent="0.3">
      <c r="A127" s="29">
        <v>8</v>
      </c>
      <c r="B127" s="30">
        <f>SUM($B109:I109)/SUM($B109:I114)</f>
        <v>0.14181014734498454</v>
      </c>
      <c r="C127" s="30">
        <f t="shared" ref="C127:N127" si="2619">SUM(C109:J109)/SUM(C109:J114)</f>
        <v>3.8231564209278139E-2</v>
      </c>
      <c r="D127" s="30">
        <f t="shared" si="2619"/>
        <v>0</v>
      </c>
      <c r="E127" s="30">
        <f t="shared" si="2619"/>
        <v>0</v>
      </c>
      <c r="F127" s="30">
        <f t="shared" si="2619"/>
        <v>0</v>
      </c>
      <c r="G127" s="30">
        <f t="shared" si="2619"/>
        <v>0</v>
      </c>
      <c r="H127" s="30">
        <f t="shared" si="2619"/>
        <v>0</v>
      </c>
      <c r="I127" s="30">
        <f t="shared" si="2619"/>
        <v>0</v>
      </c>
      <c r="J127" s="30">
        <f t="shared" si="2619"/>
        <v>0</v>
      </c>
      <c r="K127" s="30">
        <f t="shared" si="2619"/>
        <v>0</v>
      </c>
      <c r="L127" s="30">
        <f t="shared" si="2619"/>
        <v>0</v>
      </c>
      <c r="M127" s="30">
        <f t="shared" si="2619"/>
        <v>0</v>
      </c>
      <c r="N127" s="30">
        <f t="shared" si="2619"/>
        <v>0</v>
      </c>
      <c r="O127" s="1"/>
      <c r="P127" s="1"/>
      <c r="Q127" s="1"/>
      <c r="R127" s="1"/>
      <c r="S127" s="1"/>
      <c r="T127" s="1"/>
      <c r="U127" s="1"/>
      <c r="V127" s="66">
        <v>8</v>
      </c>
      <c r="W127" s="69">
        <f>SUM('Raw Data'!B173:I173)</f>
        <v>1057</v>
      </c>
      <c r="X127" s="29">
        <v>8</v>
      </c>
      <c r="Y127" s="30">
        <f>SUM(B110:I110)/SUM(B109:I114)</f>
        <v>0.12114277767657243</v>
      </c>
      <c r="Z127" s="30">
        <f>SUM(C110:J110)/SUM(C109:J114)</f>
        <v>9.9769419252547759E-2</v>
      </c>
      <c r="AA127" s="30">
        <f t="shared" ref="AA127" si="2620">SUM(D110:K110)/SUM(D109:K114)</f>
        <v>3.2631062574667871E-2</v>
      </c>
      <c r="AB127" s="30">
        <f t="shared" ref="AB127" si="2621">SUM(E110:L110)/SUM(E109:L114)</f>
        <v>2.5500396223329456E-3</v>
      </c>
      <c r="AC127" s="30">
        <f t="shared" ref="AC127" si="2622">SUM(F110:M110)/SUM(F109:M114)</f>
        <v>0</v>
      </c>
      <c r="AD127" s="30">
        <f t="shared" ref="AD127" si="2623">SUM(G110:N110)/SUM(G109:N114)</f>
        <v>0</v>
      </c>
      <c r="AE127" s="30">
        <f t="shared" ref="AE127" si="2624">SUM(H110:O110)/SUM(H109:O114)</f>
        <v>0</v>
      </c>
      <c r="AF127" s="30">
        <f t="shared" ref="AF127" si="2625">SUM(I110:P110)/SUM(I109:P114)</f>
        <v>0</v>
      </c>
      <c r="AG127" s="30">
        <f t="shared" ref="AG127" si="2626">SUM(J110:Q110)/SUM(J109:Q114)</f>
        <v>0</v>
      </c>
      <c r="AH127" s="30">
        <f t="shared" ref="AH127" si="2627">SUM(K110:R110)/SUM(K109:R114)</f>
        <v>0</v>
      </c>
      <c r="AI127" s="30">
        <f t="shared" ref="AI127" si="2628">SUM(L110:S110)/SUM(L109:S114)</f>
        <v>0</v>
      </c>
      <c r="AJ127" s="30">
        <f t="shared" ref="AJ127" si="2629">SUM(M110:T110)/SUM(M109:T114)</f>
        <v>0</v>
      </c>
      <c r="AK127" s="30">
        <f t="shared" ref="AK127" si="2630">SUM(N110:U110)/SUM(N109:U114)</f>
        <v>0</v>
      </c>
      <c r="AL127" s="30"/>
      <c r="AM127" s="30"/>
      <c r="AN127" s="30"/>
      <c r="AO127" s="30"/>
      <c r="AP127" s="1"/>
      <c r="AQ127" s="1"/>
      <c r="AR127" s="1"/>
      <c r="AS127" s="1"/>
      <c r="AT127" s="29">
        <v>8</v>
      </c>
      <c r="AU127" s="30">
        <f>SUM(B111:I111)/SUM(B109:I114)</f>
        <v>0.20127067910365865</v>
      </c>
      <c r="AV127" s="30">
        <f t="shared" ref="AV127" si="2631">SUM(C111:J111)/SUM(C109:J114)</f>
        <v>0.20439447764446983</v>
      </c>
      <c r="AW127" s="30">
        <f t="shared" ref="AW127" si="2632">SUM(D111:K111)/SUM(D109:K114)</f>
        <v>0.18481245685175521</v>
      </c>
      <c r="AX127" s="30">
        <f t="shared" ref="AX127" si="2633">SUM(E111:L111)/SUM(E109:L114)</f>
        <v>0.1072959746284306</v>
      </c>
      <c r="AY127" s="30">
        <f t="shared" ref="AY127" si="2634">SUM(F111:M111)/SUM(F109:M114)</f>
        <v>7.5420479349268738E-2</v>
      </c>
      <c r="AZ127" s="30">
        <f t="shared" ref="AZ127" si="2635">SUM(G111:N111)/SUM(G109:N114)</f>
        <v>4.9568353522858898E-2</v>
      </c>
      <c r="BA127" s="30">
        <f t="shared" ref="BA127" si="2636">SUM(H111:O111)/SUM(H109:O114)</f>
        <v>4.4570275863086324E-2</v>
      </c>
      <c r="BB127" s="30">
        <f t="shared" ref="BB127" si="2637">SUM(I111:P111)/SUM(I109:P114)</f>
        <v>1.7007347592281674E-2</v>
      </c>
      <c r="BC127" s="30">
        <f t="shared" ref="BC127" si="2638">SUM(J111:Q111)/SUM(J109:Q114)</f>
        <v>3.1249999983331252E-3</v>
      </c>
      <c r="BD127" s="30">
        <f t="shared" ref="BD127" si="2639">SUM(K111:R111)/SUM(K109:R114)</f>
        <v>0</v>
      </c>
      <c r="BE127" s="30">
        <f t="shared" ref="BE127" si="2640">SUM(L111:S111)/SUM(L109:S114)</f>
        <v>0</v>
      </c>
      <c r="BF127" s="30">
        <f t="shared" ref="BF127" si="2641">SUM(M111:T111)/SUM(M109:T114)</f>
        <v>0</v>
      </c>
      <c r="BG127" s="30">
        <f t="shared" ref="BG127" si="2642">SUM(N111:U111)/SUM(N109:U114)</f>
        <v>0</v>
      </c>
      <c r="BH127" s="30"/>
      <c r="BI127" s="30"/>
      <c r="BJ127" s="30"/>
      <c r="BK127" s="30"/>
      <c r="BL127" s="30"/>
      <c r="BM127" s="30"/>
      <c r="BN127" s="30"/>
      <c r="BO127" s="1"/>
      <c r="BP127" s="29">
        <v>8</v>
      </c>
      <c r="BQ127" s="30">
        <f>SUM(B112:I112)/SUM(B109:I114)</f>
        <v>0.47557833228436031</v>
      </c>
      <c r="BR127" s="30">
        <f t="shared" ref="BR127" si="2643">SUM(C112:J112)/SUM(C109:J114)</f>
        <v>0.5172289794754471</v>
      </c>
      <c r="BS127" s="30">
        <f t="shared" ref="BS127" si="2644">SUM(D112:K112)/SUM(D109:K114)</f>
        <v>0.52828667313268418</v>
      </c>
      <c r="BT127" s="30">
        <f t="shared" ref="BT127" si="2645">SUM(E112:L112)/SUM(E109:L114)</f>
        <v>0.51093223681402966</v>
      </c>
      <c r="BU127" s="30">
        <f t="shared" ref="BU127" si="2646">SUM(F112:M112)/SUM(F109:M114)</f>
        <v>0.42040583022120998</v>
      </c>
      <c r="BV127" s="30">
        <f t="shared" ref="BV127" si="2647">SUM(G112:N112)/SUM(G109:N114)</f>
        <v>0.32130601455330565</v>
      </c>
      <c r="BW127" s="30">
        <f t="shared" ref="BW127" si="2648">SUM(H112:O112)/SUM(H109:O114)</f>
        <v>0.21134830603830895</v>
      </c>
      <c r="BX127" s="30">
        <f t="shared" ref="BX127" si="2649">SUM(I112:P112)/SUM(I109:P114)</f>
        <v>0.12039064274465364</v>
      </c>
      <c r="BY127" s="30">
        <f t="shared" ref="BY127" si="2650">SUM(J112:Q112)/SUM(J109:Q114)</f>
        <v>5.2728613540774558E-2</v>
      </c>
      <c r="BZ127" s="30">
        <f t="shared" ref="BZ127" si="2651">SUM(K112:R112)/SUM(K109:R114)</f>
        <v>1.1061946896652766E-2</v>
      </c>
      <c r="CA127" s="30">
        <f t="shared" ref="CA127" si="2652">SUM(L112:S112)/SUM(L109:S114)</f>
        <v>0</v>
      </c>
      <c r="CB127" s="30">
        <f t="shared" ref="CB127" si="2653">SUM(M112:T112)/SUM(M109:T114)</f>
        <v>0</v>
      </c>
      <c r="CC127" s="30">
        <f t="shared" ref="CC127" si="2654">SUM(N112:U112)/SUM(N109:U114)</f>
        <v>0</v>
      </c>
      <c r="CD127" s="30"/>
      <c r="CE127" s="30"/>
      <c r="CF127" s="30"/>
      <c r="CG127" s="30"/>
      <c r="CH127" s="30"/>
      <c r="CI127" s="30"/>
      <c r="CJ127" s="30"/>
      <c r="CK127" s="1"/>
      <c r="CL127" s="29">
        <v>8</v>
      </c>
      <c r="CM127" s="30">
        <f>SUM(B113:I113)/SUM(B109:I114)</f>
        <v>5.9813596077928799E-2</v>
      </c>
      <c r="CN127" s="30">
        <f t="shared" ref="CN127" si="2655">SUM(C113:J113)/SUM(C109:J114)</f>
        <v>0.13166096247661976</v>
      </c>
      <c r="CO127" s="30">
        <f t="shared" ref="CO127" si="2656">SUM(D113:K113)/SUM(D109:K114)</f>
        <v>0.21127635929755331</v>
      </c>
      <c r="CP127" s="30">
        <f t="shared" ref="CP127" si="2657">SUM(E113:L113)/SUM(E109:L114)</f>
        <v>0.24152113693104893</v>
      </c>
      <c r="CQ127" s="30">
        <f t="shared" ref="CQ127" si="2658">SUM(F113:M113)/SUM(F109:M114)</f>
        <v>0.25779692828466727</v>
      </c>
      <c r="CR127" s="30">
        <f t="shared" ref="CR127" si="2659">SUM(G113:N113)/SUM(G109:N114)</f>
        <v>0.26881833030365304</v>
      </c>
      <c r="CS127" s="30">
        <f t="shared" ref="CS127" si="2660">SUM(H113:O113)/SUM(H109:O114)</f>
        <v>0.26702414857963214</v>
      </c>
      <c r="CT127" s="30">
        <f t="shared" ref="CT127" si="2661">SUM(I113:P113)/SUM(I109:P114)</f>
        <v>0.2636685387480992</v>
      </c>
      <c r="CU127" s="30">
        <f t="shared" ref="CU127" si="2662">SUM(J113:Q113)/SUM(J109:Q114)</f>
        <v>0.22164922325122743</v>
      </c>
      <c r="CV127" s="30">
        <f t="shared" ref="CV127" si="2663">SUM(K113:R113)/SUM(K109:R114)</f>
        <v>0.14977422328825504</v>
      </c>
      <c r="CW127" s="30">
        <f t="shared" ref="CW127" si="2664">SUM(L113:S113)/SUM(L109:S114)</f>
        <v>7.0128205128205112E-2</v>
      </c>
      <c r="CX127" s="30">
        <f t="shared" ref="CX127" si="2665">SUM(M113:T113)/SUM(M109:T114)</f>
        <v>3.9871794871794861E-2</v>
      </c>
      <c r="CY127" s="30">
        <f t="shared" ref="CY127" si="2666">SUM(N113:U113)/SUM(N109:U114)</f>
        <v>2.3589743589743584E-2</v>
      </c>
      <c r="CZ127" s="30"/>
      <c r="DA127" s="30"/>
      <c r="DB127" s="30"/>
      <c r="DC127" s="30"/>
      <c r="DD127" s="30"/>
      <c r="DE127" s="30"/>
      <c r="DF127" s="30"/>
      <c r="DG127" s="1"/>
      <c r="DH127" s="29">
        <v>8</v>
      </c>
      <c r="DI127" s="30">
        <f>SUM(B114:I114)/SUM(B109:I114)</f>
        <v>3.8446751249519411E-4</v>
      </c>
      <c r="DJ127" s="30">
        <f t="shared" ref="DJ127" si="2667">SUM(C114:J114)/SUM(C109:J114)</f>
        <v>8.7145969416371587E-3</v>
      </c>
      <c r="DK127" s="30">
        <f t="shared" ref="DK127" si="2668">SUM(D114:K114)/SUM(D109:K114)</f>
        <v>4.2993448143339073E-2</v>
      </c>
      <c r="DL127" s="30">
        <f t="shared" ref="DL127" si="2669">SUM(E114:L114)/SUM(E109:L114)</f>
        <v>0.1377006120041579</v>
      </c>
      <c r="DM127" s="30">
        <f t="shared" ref="DM127" si="2670">SUM(F114:M114)/SUM(F109:M114)</f>
        <v>0.24637676214485379</v>
      </c>
      <c r="DN127" s="30">
        <f t="shared" ref="DN127" si="2671">SUM(G114:N114)/SUM(G109:N114)</f>
        <v>0.3603073016201826</v>
      </c>
      <c r="DO127" s="30">
        <f t="shared" ref="DO127" si="2672">SUM(H114:O114)/SUM(H109:O114)</f>
        <v>0.47705726951897276</v>
      </c>
      <c r="DP127" s="30">
        <f t="shared" ref="DP127" si="2673">SUM(I114:P114)/SUM(I109:P114)</f>
        <v>0.59893347091496552</v>
      </c>
      <c r="DQ127" s="30">
        <f t="shared" ref="DQ127" si="2674">SUM(J114:Q114)/SUM(J109:Q114)</f>
        <v>0.72249716320966495</v>
      </c>
      <c r="DR127" s="30">
        <f t="shared" ref="DR127" si="2675">SUM(K114:R114)/SUM(K109:R114)</f>
        <v>0.83916382981509241</v>
      </c>
      <c r="DS127" s="30">
        <f t="shared" ref="DS127" si="2676">SUM(L114:S114)/SUM(L109:S114)</f>
        <v>0.92987179487179494</v>
      </c>
      <c r="DT127" s="30">
        <f t="shared" ref="DT127" si="2677">SUM(M114:T114)/SUM(M109:T114)</f>
        <v>0.96012820512820518</v>
      </c>
      <c r="DU127" s="30">
        <f t="shared" ref="DU127" si="2678">SUM(N114:U114)/SUM(N109:U114)</f>
        <v>0.97641025641025636</v>
      </c>
      <c r="DV127" s="30"/>
      <c r="DW127" s="30"/>
      <c r="DX127" s="30"/>
      <c r="DY127" s="30"/>
      <c r="DZ127" s="30"/>
      <c r="EA127" s="30"/>
      <c r="EB127" s="30"/>
    </row>
    <row r="128" spans="1:132" x14ac:dyDescent="0.3">
      <c r="A128" s="29">
        <v>9</v>
      </c>
      <c r="B128" s="30">
        <f>SUM($B109:J109)/SUM($B109:J114)</f>
        <v>0.12605884936677128</v>
      </c>
      <c r="C128" s="30">
        <f t="shared" ref="C128:M128" si="2679">SUM(C109:K109)/SUM(C109:K115)</f>
        <v>3.2060278924126884E-2</v>
      </c>
      <c r="D128" s="30">
        <f t="shared" si="2679"/>
        <v>0</v>
      </c>
      <c r="E128" s="30">
        <f t="shared" si="2679"/>
        <v>0</v>
      </c>
      <c r="F128" s="30">
        <f t="shared" si="2679"/>
        <v>0</v>
      </c>
      <c r="G128" s="30">
        <f t="shared" si="2679"/>
        <v>0</v>
      </c>
      <c r="H128" s="30">
        <f t="shared" si="2679"/>
        <v>0</v>
      </c>
      <c r="I128" s="30">
        <f t="shared" si="2679"/>
        <v>0</v>
      </c>
      <c r="J128" s="30">
        <f t="shared" si="2679"/>
        <v>0</v>
      </c>
      <c r="K128" s="30">
        <f t="shared" si="2679"/>
        <v>0</v>
      </c>
      <c r="L128" s="30">
        <f t="shared" si="2679"/>
        <v>0</v>
      </c>
      <c r="M128" s="30">
        <f t="shared" si="2679"/>
        <v>0</v>
      </c>
      <c r="N128" s="30"/>
      <c r="O128" s="1"/>
      <c r="P128" s="1"/>
      <c r="Q128" s="1"/>
      <c r="R128" s="1"/>
      <c r="S128" s="1"/>
      <c r="T128" s="1"/>
      <c r="U128" s="1"/>
      <c r="V128" s="66">
        <v>9</v>
      </c>
      <c r="W128" s="65">
        <f>SUM('Raw Data'!B173:J173,'Raw Data'!J191)</f>
        <v>1241</v>
      </c>
      <c r="X128" s="29">
        <v>9</v>
      </c>
      <c r="Y128" s="30">
        <f>SUM(B110:J110)/SUM(B109:J114)</f>
        <v>0.1076870692888636</v>
      </c>
      <c r="Z128" s="30">
        <f>SUM(C110:K110)/SUM(C109:K114)</f>
        <v>8.8687716797884938E-2</v>
      </c>
      <c r="AA128" s="30">
        <f t="shared" ref="AA128" si="2680">SUM(D110:L110)/SUM(D109:L114)</f>
        <v>2.9006628079882999E-2</v>
      </c>
      <c r="AB128" s="30">
        <f t="shared" ref="AB128" si="2681">SUM(E110:M110)/SUM(E109:M114)</f>
        <v>2.2667987211485992E-3</v>
      </c>
      <c r="AC128" s="30">
        <f t="shared" ref="AC128" si="2682">SUM(F110:N110)/SUM(F109:N114)</f>
        <v>0</v>
      </c>
      <c r="AD128" s="30">
        <f t="shared" ref="AD128" si="2683">SUM(G110:O110)/SUM(G109:O114)</f>
        <v>0</v>
      </c>
      <c r="AE128" s="30">
        <f t="shared" ref="AE128" si="2684">SUM(H110:P110)/SUM(H109:P114)</f>
        <v>0</v>
      </c>
      <c r="AF128" s="30">
        <f t="shared" ref="AF128" si="2685">SUM(I110:Q110)/SUM(I109:Q114)</f>
        <v>0</v>
      </c>
      <c r="AG128" s="30">
        <f t="shared" ref="AG128" si="2686">SUM(J110:R110)/SUM(J109:R114)</f>
        <v>0</v>
      </c>
      <c r="AH128" s="30">
        <f t="shared" ref="AH128" si="2687">SUM(K110:S110)/SUM(K109:S114)</f>
        <v>0</v>
      </c>
      <c r="AI128" s="30">
        <f t="shared" ref="AI128" si="2688">SUM(L110:T110)/SUM(L109:T114)</f>
        <v>0</v>
      </c>
      <c r="AJ128" s="30">
        <f t="shared" ref="AJ128" si="2689">SUM(M110:U110)/SUM(M109:U114)</f>
        <v>0</v>
      </c>
      <c r="AK128" s="30"/>
      <c r="AL128" s="30"/>
      <c r="AM128" s="30"/>
      <c r="AN128" s="30"/>
      <c r="AO128" s="30"/>
      <c r="AP128" s="1"/>
      <c r="AQ128" s="1"/>
      <c r="AR128" s="1"/>
      <c r="AS128" s="1"/>
      <c r="AT128" s="29">
        <v>9</v>
      </c>
      <c r="AU128" s="30">
        <f>SUM(B111:J111)/SUM(B109:J114)</f>
        <v>0.18169174174735125</v>
      </c>
      <c r="AV128" s="30">
        <f t="shared" ref="AV128" si="2690">SUM(C111:K111)/SUM(C109:K114)</f>
        <v>0.18169174165982185</v>
      </c>
      <c r="AW128" s="30">
        <f t="shared" ref="AW128" si="2691">SUM(D111:L111)/SUM(D109:L114)</f>
        <v>0.16428475745040463</v>
      </c>
      <c r="AX128" s="30">
        <f t="shared" ref="AX128" si="2692">SUM(E111:M111)/SUM(E109:M114)</f>
        <v>9.5378274102896746E-2</v>
      </c>
      <c r="AY128" s="30">
        <f t="shared" ref="AY128" si="2693">SUM(F111:N111)/SUM(F109:N114)</f>
        <v>6.7043290088539251E-2</v>
      </c>
      <c r="AZ128" s="30">
        <f t="shared" ref="AZ128" si="2694">SUM(G111:O111)/SUM(G109:O114)</f>
        <v>4.4062640984481045E-2</v>
      </c>
      <c r="BA128" s="30">
        <f t="shared" ref="BA128" si="2695">SUM(H111:P111)/SUM(H109:P114)</f>
        <v>3.9619715491029786E-2</v>
      </c>
      <c r="BB128" s="30">
        <f t="shared" ref="BB128" si="2696">SUM(I111:Q111)/SUM(I109:Q114)</f>
        <v>1.5118288137438297E-2</v>
      </c>
      <c r="BC128" s="30">
        <f t="shared" ref="BC128" si="2697">SUM(J111:R111)/SUM(J109:R114)</f>
        <v>2.7777777764607411E-3</v>
      </c>
      <c r="BD128" s="30">
        <f t="shared" ref="BD128" si="2698">SUM(K111:S111)/SUM(K109:S114)</f>
        <v>0</v>
      </c>
      <c r="BE128" s="30">
        <f t="shared" ref="BE128" si="2699">SUM(L111:T111)/SUM(L109:T114)</f>
        <v>0</v>
      </c>
      <c r="BF128" s="30">
        <f t="shared" ref="BF128" si="2700">SUM(M111:U111)/SUM(M109:U114)</f>
        <v>0</v>
      </c>
      <c r="BG128" s="30"/>
      <c r="BH128" s="30"/>
      <c r="BI128" s="30"/>
      <c r="BJ128" s="30"/>
      <c r="BK128" s="30"/>
      <c r="BL128" s="30"/>
      <c r="BM128" s="30"/>
      <c r="BN128" s="30"/>
      <c r="BO128" s="1"/>
      <c r="BP128" s="29">
        <v>9</v>
      </c>
      <c r="BQ128" s="30">
        <f>SUM(B112:J112)/SUM(B109:J114)</f>
        <v>0.45977873397618985</v>
      </c>
      <c r="BR128" s="30">
        <f t="shared" ref="BR128" si="2701">SUM(C112:K112)/SUM(C109:K114)</f>
        <v>0.46960821493489047</v>
      </c>
      <c r="BS128" s="30">
        <f t="shared" ref="BS128" si="2702">SUM(D112:L112)/SUM(D109:L114)</f>
        <v>0.46960821493489036</v>
      </c>
      <c r="BT128" s="30">
        <f t="shared" ref="BT128" si="2703">SUM(E112:M112)/SUM(E109:M114)</f>
        <v>0.45418139030485144</v>
      </c>
      <c r="BU128" s="30">
        <f t="shared" ref="BU128" si="2704">SUM(F112:N112)/SUM(F109:N114)</f>
        <v>0.37371003570407618</v>
      </c>
      <c r="BV128" s="30">
        <f t="shared" ref="BV128" si="2705">SUM(G112:O112)/SUM(G109:O114)</f>
        <v>0.28561754747185308</v>
      </c>
      <c r="BW128" s="30">
        <f t="shared" ref="BW128" si="2706">SUM(H112:P112)/SUM(H109:P114)</f>
        <v>0.18787318661592545</v>
      </c>
      <c r="BX128" s="30">
        <f t="shared" ref="BX128" si="2707">SUM(I112:Q112)/SUM(I109:Q114)</f>
        <v>0.10701847634907354</v>
      </c>
      <c r="BY128" s="30">
        <f t="shared" ref="BY128" si="2708">SUM(J112:R112)/SUM(J109:R114)</f>
        <v>4.6869878705688539E-2</v>
      </c>
      <c r="BZ128" s="30">
        <f t="shared" ref="BZ128" si="2709">SUM(K112:S112)/SUM(K109:S114)</f>
        <v>9.8328416865058887E-3</v>
      </c>
      <c r="CA128" s="30">
        <f t="shared" ref="CA128" si="2710">SUM(L112:T112)/SUM(L109:T114)</f>
        <v>0</v>
      </c>
      <c r="CB128" s="30">
        <f t="shared" ref="CB128" si="2711">SUM(M112:U112)/SUM(M109:U114)</f>
        <v>0</v>
      </c>
      <c r="CC128" s="30"/>
      <c r="CD128" s="30"/>
      <c r="CE128" s="30"/>
      <c r="CF128" s="30"/>
      <c r="CG128" s="30"/>
      <c r="CH128" s="30"/>
      <c r="CI128" s="30"/>
      <c r="CJ128" s="30"/>
      <c r="CK128" s="1"/>
      <c r="CL128" s="29">
        <v>9</v>
      </c>
      <c r="CM128" s="30">
        <f>SUM(B113:J113)/SUM(B109:J114)</f>
        <v>0.11703696630258219</v>
      </c>
      <c r="CN128" s="30">
        <f t="shared" ref="CN128" si="2712">SUM(C113:K113)/SUM(C109:K114)</f>
        <v>0.18780923122538667</v>
      </c>
      <c r="CO128" s="30">
        <f t="shared" ref="CO128" si="2713">SUM(D113:L113)/SUM(D109:L114)</f>
        <v>0.21469462651909169</v>
      </c>
      <c r="CP128" s="30">
        <f t="shared" ref="CP128" si="2714">SUM(E113:M113)/SUM(E109:M114)</f>
        <v>0.22916261466443294</v>
      </c>
      <c r="CQ128" s="30">
        <f t="shared" ref="CQ128" si="2715">SUM(F113:N113)/SUM(F109:N114)</f>
        <v>0.23895983498332551</v>
      </c>
      <c r="CR128" s="30">
        <f t="shared" ref="CR128" si="2716">SUM(G113:O113)/SUM(G109:O114)</f>
        <v>0.24625078963924554</v>
      </c>
      <c r="CS128" s="30">
        <f t="shared" ref="CS128" si="2717">SUM(H113:P113)/SUM(H109:P114)</f>
        <v>0.24009904664831305</v>
      </c>
      <c r="CT128" s="30">
        <f t="shared" ref="CT128" si="2718">SUM(I113:Q113)/SUM(I109:Q114)</f>
        <v>0.23552125859746245</v>
      </c>
      <c r="CU128" s="30">
        <f t="shared" ref="CU128" si="2719">SUM(J113:R113)/SUM(J109:R114)</f>
        <v>0.19702153179054566</v>
      </c>
      <c r="CV128" s="30">
        <f t="shared" ref="CV128" si="2720">SUM(K113:S113)/SUM(K109:S114)</f>
        <v>0.13313264293091312</v>
      </c>
      <c r="CW128" s="30">
        <f t="shared" ref="CW128" si="2721">SUM(L113:T113)/SUM(L109:T114)</f>
        <v>6.2336182336182322E-2</v>
      </c>
      <c r="CX128" s="30">
        <f t="shared" ref="CX128" si="2722">SUM(M113:U113)/SUM(M109:U114)</f>
        <v>3.5441595441595433E-2</v>
      </c>
      <c r="CY128" s="30"/>
      <c r="CZ128" s="30"/>
      <c r="DA128" s="30"/>
      <c r="DB128" s="30"/>
      <c r="DC128" s="30"/>
      <c r="DD128" s="30"/>
      <c r="DE128" s="30"/>
      <c r="DF128" s="30"/>
      <c r="DG128" s="1"/>
      <c r="DH128" s="29">
        <v>9</v>
      </c>
      <c r="DI128" s="30">
        <f>SUM(B114:J114)/SUM(B109:J114)</f>
        <v>7.7466393182420504E-3</v>
      </c>
      <c r="DJ128" s="30">
        <f t="shared" ref="DJ128" si="2723">SUM(C114:K114)/SUM(C109:K114)</f>
        <v>3.821803097315369E-2</v>
      </c>
      <c r="DK128" s="30">
        <f t="shared" ref="DK128" si="2724">SUM(D114:L114)/SUM(D109:L114)</f>
        <v>0.12240577301573004</v>
      </c>
      <c r="DL128" s="30">
        <f t="shared" ref="DL128" si="2725">SUM(E114:M114)/SUM(E109:M114)</f>
        <v>0.21901092220667012</v>
      </c>
      <c r="DM128" s="30">
        <f t="shared" ref="DM128" si="2726">SUM(F114:N114)/SUM(F109:N114)</f>
        <v>0.32028683922405904</v>
      </c>
      <c r="DN128" s="30">
        <f t="shared" ref="DN128" si="2727">SUM(G114:O114)/SUM(G109:O114)</f>
        <v>0.42406902190442047</v>
      </c>
      <c r="DO128" s="30">
        <f t="shared" ref="DO128" si="2728">SUM(H114:P114)/SUM(H109:P114)</f>
        <v>0.53240805124473189</v>
      </c>
      <c r="DP128" s="30">
        <f t="shared" ref="DP128" si="2729">SUM(I114:Q114)/SUM(I109:Q114)</f>
        <v>0.64234197691602568</v>
      </c>
      <c r="DQ128" s="30">
        <f t="shared" ref="DQ128" si="2730">SUM(J114:R114)/SUM(J109:R114)</f>
        <v>0.75333081172730509</v>
      </c>
      <c r="DR128" s="30">
        <f t="shared" ref="DR128" si="2731">SUM(K114:S114)/SUM(K109:S114)</f>
        <v>0.85703451538258113</v>
      </c>
      <c r="DS128" s="30">
        <f t="shared" ref="DS128" si="2732">SUM(L114:T114)/SUM(L109:T114)</f>
        <v>0.93766381766381768</v>
      </c>
      <c r="DT128" s="30">
        <f t="shared" ref="DT128" si="2733">SUM(M114:U114)/SUM(M109:U114)</f>
        <v>0.96455840455840458</v>
      </c>
      <c r="DU128" s="30"/>
      <c r="DV128" s="30"/>
      <c r="DW128" s="30"/>
      <c r="DX128" s="30"/>
      <c r="DY128" s="30"/>
      <c r="DZ128" s="30"/>
      <c r="EA128" s="30"/>
      <c r="EB128" s="30"/>
    </row>
    <row r="129" spans="1:132" x14ac:dyDescent="0.3">
      <c r="A129" s="29">
        <v>10</v>
      </c>
      <c r="B129" s="30">
        <f>SUM($B109:K109)/SUM($B109:K114)</f>
        <v>0.1134568419215498</v>
      </c>
      <c r="C129" s="30">
        <f t="shared" ref="C129:L129" si="2734">SUM(C109:L109)/SUM(C109:L114)</f>
        <v>3.0587603342061696E-2</v>
      </c>
      <c r="D129" s="30">
        <f t="shared" si="2734"/>
        <v>0</v>
      </c>
      <c r="E129" s="30">
        <f t="shared" si="2734"/>
        <v>0</v>
      </c>
      <c r="F129" s="30">
        <f t="shared" si="2734"/>
        <v>0</v>
      </c>
      <c r="G129" s="30">
        <f t="shared" si="2734"/>
        <v>0</v>
      </c>
      <c r="H129" s="30">
        <f t="shared" si="2734"/>
        <v>0</v>
      </c>
      <c r="I129" s="30">
        <f t="shared" si="2734"/>
        <v>0</v>
      </c>
      <c r="J129" s="30">
        <f t="shared" si="2734"/>
        <v>0</v>
      </c>
      <c r="K129" s="30">
        <f t="shared" si="2734"/>
        <v>0</v>
      </c>
      <c r="L129" s="30">
        <f t="shared" si="2734"/>
        <v>0</v>
      </c>
      <c r="M129" s="30"/>
      <c r="N129" s="30"/>
      <c r="O129" s="1"/>
      <c r="P129" s="1"/>
      <c r="Q129" s="1"/>
      <c r="R129" s="1"/>
      <c r="S129" s="1"/>
      <c r="T129" s="1"/>
      <c r="U129" s="1"/>
      <c r="V129" s="66">
        <v>10</v>
      </c>
      <c r="W129" s="65">
        <f>SUM('Raw Data'!B173:K173,'Raw Data'!J191:K191)</f>
        <v>1697</v>
      </c>
      <c r="X129" s="29">
        <v>10</v>
      </c>
      <c r="Y129" s="30">
        <f>SUM(B110:K110)/SUM(B109:K114)</f>
        <v>9.6921674746954817E-2</v>
      </c>
      <c r="Z129" s="30">
        <f>SUM(C110:L110)/SUM(C109:L114)</f>
        <v>7.9821673135314394E-2</v>
      </c>
      <c r="AA129" s="30">
        <f t="shared" ref="AA129" si="2735">SUM(D110:M110)/SUM(D109:M114)</f>
        <v>2.6106857510230445E-2</v>
      </c>
      <c r="AB129" s="30">
        <f t="shared" ref="AB129" si="2736">SUM(E110:N110)/SUM(E109:N114)</f>
        <v>2.0401885753291524E-3</v>
      </c>
      <c r="AC129" s="30">
        <f t="shared" ref="AC129" si="2737">SUM(F110:O110)/SUM(F109:O114)</f>
        <v>0</v>
      </c>
      <c r="AD129" s="30">
        <f t="shared" ref="AD129" si="2738">SUM(G110:P110)/SUM(G109:P114)</f>
        <v>0</v>
      </c>
      <c r="AE129" s="30">
        <f t="shared" ref="AE129" si="2739">SUM(H110:Q110)/SUM(H109:Q114)</f>
        <v>0</v>
      </c>
      <c r="AF129" s="30">
        <f t="shared" ref="AF129" si="2740">SUM(I110:R110)/SUM(I109:R114)</f>
        <v>0</v>
      </c>
      <c r="AG129" s="30">
        <f t="shared" ref="AG129" si="2741">SUM(J110:S110)/SUM(J109:S114)</f>
        <v>0</v>
      </c>
      <c r="AH129" s="30">
        <f t="shared" ref="AH129" si="2742">SUM(K110:T110)/SUM(K109:T114)</f>
        <v>0</v>
      </c>
      <c r="AI129" s="30">
        <f t="shared" ref="AI129" si="2743">SUM(L110:U110)/SUM(L109:U114)</f>
        <v>0</v>
      </c>
      <c r="AJ129" s="30"/>
      <c r="AK129" s="30"/>
      <c r="AL129" s="30"/>
      <c r="AM129" s="30"/>
      <c r="AN129" s="30"/>
      <c r="AO129" s="30"/>
      <c r="AP129" s="1"/>
      <c r="AQ129" s="1"/>
      <c r="AR129" s="1"/>
      <c r="AS129" s="1"/>
      <c r="AT129" s="29">
        <v>10</v>
      </c>
      <c r="AU129" s="30">
        <f>SUM(B111:K111)/SUM(B109:K114)</f>
        <v>0.1635281562970867</v>
      </c>
      <c r="AV129" s="30">
        <f t="shared" ref="AV129" si="2744">SUM(C111:L111)/SUM(C109:L114)</f>
        <v>0.16352815629708667</v>
      </c>
      <c r="AW129" s="30">
        <f t="shared" ref="AW129" si="2745">SUM(D111:M111)/SUM(D109:M114)</f>
        <v>0.14786133507310384</v>
      </c>
      <c r="AX129" s="30">
        <f t="shared" ref="AX129" si="2746">SUM(E111:N111)/SUM(E109:N114)</f>
        <v>8.5843380510088982E-2</v>
      </c>
      <c r="AY129" s="30">
        <f t="shared" ref="AY129" si="2747">SUM(F111:O111)/SUM(F109:O114)</f>
        <v>6.0341023318474567E-2</v>
      </c>
      <c r="AZ129" s="30">
        <f t="shared" ref="AZ129" si="2748">SUM(G111:P111)/SUM(G109:P114)</f>
        <v>3.9657732244447998E-2</v>
      </c>
      <c r="BA129" s="30">
        <f t="shared" ref="BA129" si="2749">SUM(H111:Q111)/SUM(H109:Q114)</f>
        <v>3.5658962636802856E-2</v>
      </c>
      <c r="BB129" s="30">
        <f t="shared" ref="BB129" si="2750">SUM(I111:R111)/SUM(I109:R114)</f>
        <v>1.360692435934804E-2</v>
      </c>
      <c r="BC129" s="30">
        <f t="shared" ref="BC129" si="2751">SUM(J111:S111)/SUM(J109:S114)</f>
        <v>2.4999999989332002E-3</v>
      </c>
      <c r="BD129" s="30">
        <f t="shared" ref="BD129" si="2752">SUM(K111:T111)/SUM(K109:T114)</f>
        <v>0</v>
      </c>
      <c r="BE129" s="30">
        <f t="shared" ref="BE129" si="2753">SUM(L111:U111)/SUM(L109:U114)</f>
        <v>0</v>
      </c>
      <c r="BF129" s="30"/>
      <c r="BG129" s="30"/>
      <c r="BH129" s="30"/>
      <c r="BI129" s="30"/>
      <c r="BJ129" s="30"/>
      <c r="BK129" s="30"/>
      <c r="BL129" s="30"/>
      <c r="BM129" s="30"/>
      <c r="BN129" s="30"/>
      <c r="BO129" s="1"/>
      <c r="BP129" s="29">
        <v>10</v>
      </c>
      <c r="BQ129" s="30">
        <f>SUM(B112:K112)/SUM(B109:K114)</f>
        <v>0.42266183850033739</v>
      </c>
      <c r="BR129" s="30">
        <f t="shared" ref="BR129" si="2754">SUM(C112:L112)/SUM(C109:L114)</f>
        <v>0.42266183850033734</v>
      </c>
      <c r="BS129" s="30">
        <f t="shared" ref="BS129" si="2755">SUM(D112:M112)/SUM(D109:M114)</f>
        <v>0.42266183850033723</v>
      </c>
      <c r="BT129" s="30">
        <f t="shared" ref="BT129" si="2756">SUM(E112:N112)/SUM(E109:N114)</f>
        <v>0.40877722180712517</v>
      </c>
      <c r="BU129" s="30">
        <f t="shared" ref="BU129" si="2757">SUM(F112:O112)/SUM(F109:O114)</f>
        <v>0.33635052738294019</v>
      </c>
      <c r="BV129" s="30">
        <f t="shared" ref="BV129" si="2758">SUM(G112:P112)/SUM(G109:P114)</f>
        <v>0.25706457826583834</v>
      </c>
      <c r="BW129" s="30">
        <f t="shared" ref="BW129" si="2759">SUM(H112:Q112)/SUM(H109:Q114)</f>
        <v>0.16909164689764528</v>
      </c>
      <c r="BX129" s="30">
        <f t="shared" ref="BX129" si="2760">SUM(I112:R112)/SUM(I109:R114)</f>
        <v>9.6319920582044402E-2</v>
      </c>
      <c r="BY129" s="30">
        <f t="shared" ref="BY129" si="2761">SUM(J112:S112)/SUM(J109:S114)</f>
        <v>4.2182890837119714E-2</v>
      </c>
      <c r="BZ129" s="30">
        <f t="shared" ref="BZ129" si="2762">SUM(K112:T112)/SUM(K109:T114)</f>
        <v>8.8495575182817709E-3</v>
      </c>
      <c r="CA129" s="30">
        <f t="shared" ref="CA129" si="2763">SUM(L112:U112)/SUM(L109:U114)</f>
        <v>0</v>
      </c>
      <c r="CB129" s="30"/>
      <c r="CC129" s="30"/>
      <c r="CD129" s="30"/>
      <c r="CE129" s="30"/>
      <c r="CF129" s="30"/>
      <c r="CG129" s="30"/>
      <c r="CH129" s="30"/>
      <c r="CI129" s="30"/>
      <c r="CJ129" s="30"/>
      <c r="CK129" s="1"/>
      <c r="CL129" s="29">
        <v>10</v>
      </c>
      <c r="CM129" s="30">
        <f>SUM(B113:K113)/SUM(B109:K114)</f>
        <v>0.16903408507890486</v>
      </c>
      <c r="CN129" s="30">
        <f t="shared" ref="CN129" si="2764">SUM(C113:L113)/SUM(C109:L114)</f>
        <v>0.19323176783286003</v>
      </c>
      <c r="CO129" s="30">
        <f t="shared" ref="CO129" si="2765">SUM(D113:M113)/SUM(D109:M114)</f>
        <v>0.20625340219621724</v>
      </c>
      <c r="CP129" s="30">
        <f t="shared" ref="CP129" si="2766">SUM(E113:N113)/SUM(E109:N114)</f>
        <v>0.21507120184384501</v>
      </c>
      <c r="CQ129" s="30">
        <f t="shared" ref="CQ129" si="2767">SUM(F113:O113)/SUM(F109:O114)</f>
        <v>0.22163328530254472</v>
      </c>
      <c r="CR129" s="30">
        <f t="shared" ref="CR129" si="2768">SUM(G113:P113)/SUM(G109:P114)</f>
        <v>0.22409406659955716</v>
      </c>
      <c r="CS129" s="30">
        <f t="shared" ref="CS129" si="2769">SUM(H113:Q113)/SUM(H109:Q114)</f>
        <v>0.21712185292468872</v>
      </c>
      <c r="CT129" s="30">
        <f t="shared" ref="CT129" si="2770">SUM(I113:R113)/SUM(I109:R114)</f>
        <v>0.21197637732661584</v>
      </c>
      <c r="CU129" s="30">
        <f t="shared" ref="CU129" si="2771">SUM(J113:S113)/SUM(J109:S114)</f>
        <v>0.17731937861989838</v>
      </c>
      <c r="CV129" s="30">
        <f t="shared" ref="CV129" si="2772">SUM(K113:T113)/SUM(K109:T114)</f>
        <v>0.11981937864359604</v>
      </c>
      <c r="CW129" s="30">
        <f t="shared" ref="CW129" si="2773">SUM(L113:U113)/SUM(L109:U114)</f>
        <v>5.610256410256409E-2</v>
      </c>
      <c r="CX129" s="30"/>
      <c r="CY129" s="30"/>
      <c r="CZ129" s="30"/>
      <c r="DA129" s="30"/>
      <c r="DB129" s="30"/>
      <c r="DC129" s="30"/>
      <c r="DD129" s="30"/>
      <c r="DE129" s="30"/>
      <c r="DF129" s="30"/>
      <c r="DG129" s="1"/>
      <c r="DH129" s="29">
        <v>10</v>
      </c>
      <c r="DI129" s="30">
        <f>SUM(B114:K114)/SUM(B109:K114)</f>
        <v>3.4397403455166509E-2</v>
      </c>
      <c r="DJ129" s="30">
        <f t="shared" ref="DJ129" si="2774">SUM(C114:L114)/SUM(C109:L114)</f>
        <v>0.11016896089233978</v>
      </c>
      <c r="DK129" s="30">
        <f t="shared" ref="DK129" si="2775">SUM(D114:M114)/SUM(D109:M114)</f>
        <v>0.19711656672011096</v>
      </c>
      <c r="DL129" s="30">
        <f t="shared" ref="DL129" si="2776">SUM(E114:N114)/SUM(E109:N114)</f>
        <v>0.28826800726361174</v>
      </c>
      <c r="DM129" s="30">
        <f t="shared" ref="DM129" si="2777">SUM(F114:O114)/SUM(F109:O114)</f>
        <v>0.38167516399604051</v>
      </c>
      <c r="DN129" s="30">
        <f t="shared" ref="DN129" si="2778">SUM(G114:P114)/SUM(G109:P114)</f>
        <v>0.4791836228901567</v>
      </c>
      <c r="DO129" s="30">
        <f t="shared" ref="DO129" si="2779">SUM(H114:Q114)/SUM(H109:Q114)</f>
        <v>0.57812753754086332</v>
      </c>
      <c r="DP129" s="30">
        <f t="shared" ref="DP129" si="2780">SUM(I114:R114)/SUM(I109:R114)</f>
        <v>0.67809677773199173</v>
      </c>
      <c r="DQ129" s="30">
        <f t="shared" ref="DQ129" si="2781">SUM(J114:S114)/SUM(J109:S114)</f>
        <v>0.77799773054404875</v>
      </c>
      <c r="DR129" s="30">
        <f t="shared" ref="DR129" si="2782">SUM(K114:T114)/SUM(K109:T114)</f>
        <v>0.8713310638381222</v>
      </c>
      <c r="DS129" s="30">
        <f t="shared" ref="DS129" si="2783">SUM(L114:U114)/SUM(L109:U114)</f>
        <v>0.94389743589743591</v>
      </c>
      <c r="DT129" s="30"/>
      <c r="DU129" s="30"/>
      <c r="DV129" s="30"/>
      <c r="DW129" s="30"/>
      <c r="DX129" s="30"/>
      <c r="DY129" s="30"/>
      <c r="DZ129" s="30"/>
      <c r="EA129" s="30"/>
      <c r="EB129" s="30"/>
    </row>
    <row r="130" spans="1:132" x14ac:dyDescent="0.3">
      <c r="A130" s="29">
        <v>11</v>
      </c>
      <c r="B130" s="30">
        <f>SUM($B109:L109)/SUM($B109:L114)</f>
        <v>0.10314546786947948</v>
      </c>
      <c r="C130" s="30">
        <f t="shared" ref="C130:K130" si="2784">SUM(C109:M109)/SUM(C109:M114)</f>
        <v>2.7807689728439E-2</v>
      </c>
      <c r="D130" s="30">
        <f t="shared" si="2784"/>
        <v>0</v>
      </c>
      <c r="E130" s="30">
        <f t="shared" si="2784"/>
        <v>0</v>
      </c>
      <c r="F130" s="30">
        <f t="shared" si="2784"/>
        <v>0</v>
      </c>
      <c r="G130" s="30">
        <f t="shared" si="2784"/>
        <v>0</v>
      </c>
      <c r="H130" s="30">
        <f t="shared" si="2784"/>
        <v>0</v>
      </c>
      <c r="I130" s="30">
        <f t="shared" si="2784"/>
        <v>0</v>
      </c>
      <c r="J130" s="30">
        <f t="shared" si="2784"/>
        <v>0</v>
      </c>
      <c r="K130" s="30">
        <f t="shared" si="2784"/>
        <v>0</v>
      </c>
      <c r="L130" s="30"/>
      <c r="M130" s="30"/>
      <c r="N130" s="30"/>
      <c r="O130" s="1"/>
      <c r="P130" s="1"/>
      <c r="Q130" s="1"/>
      <c r="R130" s="1"/>
      <c r="S130" s="1"/>
      <c r="T130" s="1"/>
      <c r="U130" s="1"/>
      <c r="V130" s="66">
        <v>11</v>
      </c>
      <c r="W130" s="65">
        <f>SUM('Raw Data'!B173:L173,'Raw Data'!J191:L191)</f>
        <v>2056</v>
      </c>
      <c r="X130" s="29">
        <v>11</v>
      </c>
      <c r="Y130" s="30">
        <f>SUM(B110:L110)/SUM(B109:L114)</f>
        <v>8.8113077353066616E-2</v>
      </c>
      <c r="Z130" s="30">
        <f>SUM(C110:M110)/SUM(C109:M114)</f>
        <v>7.2567186625550312E-2</v>
      </c>
      <c r="AA130" s="30">
        <f t="shared" ref="AA130" si="2785">SUM(D110:N110)/SUM(D109:N114)</f>
        <v>2.3734170517072068E-2</v>
      </c>
      <c r="AB130" s="30">
        <f t="shared" ref="AB130" si="2786">SUM(E110:O110)/SUM(E109:O114)</f>
        <v>1.854768752419525E-3</v>
      </c>
      <c r="AC130" s="30">
        <f t="shared" ref="AC130" si="2787">SUM(F110:P110)/SUM(F109:P114)</f>
        <v>0</v>
      </c>
      <c r="AD130" s="30">
        <f t="shared" ref="AD130" si="2788">SUM(G110:Q110)/SUM(G109:Q114)</f>
        <v>0</v>
      </c>
      <c r="AE130" s="30">
        <f t="shared" ref="AE130" si="2789">SUM(H110:R110)/SUM(H109:R114)</f>
        <v>0</v>
      </c>
      <c r="AF130" s="30">
        <f t="shared" ref="AF130" si="2790">SUM(I110:S110)/SUM(I109:S114)</f>
        <v>0</v>
      </c>
      <c r="AG130" s="30">
        <f t="shared" ref="AG130" si="2791">SUM(J110:T110)/SUM(J109:T114)</f>
        <v>0</v>
      </c>
      <c r="AH130" s="30">
        <f t="shared" ref="AH130" si="2792">SUM(K110:U110)/SUM(K109:U114)</f>
        <v>0</v>
      </c>
      <c r="AI130" s="30"/>
      <c r="AJ130" s="30"/>
      <c r="AK130" s="30"/>
      <c r="AL130" s="30"/>
      <c r="AM130" s="30"/>
      <c r="AN130" s="30"/>
      <c r="AO130" s="30"/>
      <c r="AP130" s="1"/>
      <c r="AQ130" s="1"/>
      <c r="AR130" s="1"/>
      <c r="AS130" s="1"/>
      <c r="AT130" s="29">
        <v>11</v>
      </c>
      <c r="AU130" s="30">
        <f>SUM(B111:L111)/SUM(B109:L114)</f>
        <v>0.14866611748949665</v>
      </c>
      <c r="AV130" s="30">
        <f t="shared" ref="AV130" si="2793">SUM(C111:M111)/SUM(C109:M114)</f>
        <v>0.14866611748949665</v>
      </c>
      <c r="AW130" s="30">
        <f t="shared" ref="AW130" si="2794">SUM(D111:N111)/SUM(D109:N114)</f>
        <v>0.13442315445785716</v>
      </c>
      <c r="AX130" s="30">
        <f t="shared" ref="AX130" si="2795">SUM(E111:O111)/SUM(E109:O114)</f>
        <v>7.8041619141252544E-2</v>
      </c>
      <c r="AY130" s="30">
        <f t="shared" ref="AY130" si="2796">SUM(F111:P111)/SUM(F109:P114)</f>
        <v>5.4857009736008461E-2</v>
      </c>
      <c r="AZ130" s="30">
        <f t="shared" ref="AZ130" si="2797">SUM(G111:Q111)/SUM(G109:Q114)</f>
        <v>3.6053492039065695E-2</v>
      </c>
      <c r="BA130" s="30">
        <f t="shared" ref="BA130" si="2798">SUM(H111:R111)/SUM(H109:R114)</f>
        <v>3.2418145284323428E-2</v>
      </c>
      <c r="BB130" s="30">
        <f t="shared" ref="BB130" si="2799">SUM(I111:S111)/SUM(I109:S114)</f>
        <v>1.2370277151553555E-2</v>
      </c>
      <c r="BC130" s="30">
        <f t="shared" ref="BC130" si="2800">SUM(J111:T111)/SUM(J109:T114)</f>
        <v>2.2727272718456198E-3</v>
      </c>
      <c r="BD130" s="30">
        <f t="shared" ref="BD130" si="2801">SUM(K111:U111)/SUM(K109:U114)</f>
        <v>0</v>
      </c>
      <c r="BE130" s="30"/>
      <c r="BF130" s="30"/>
      <c r="BG130" s="30"/>
      <c r="BH130" s="30"/>
      <c r="BI130" s="30"/>
      <c r="BJ130" s="30"/>
      <c r="BK130" s="30"/>
      <c r="BL130" s="30"/>
      <c r="BM130" s="30"/>
      <c r="BN130" s="30"/>
      <c r="BO130" s="1"/>
      <c r="BP130" s="29">
        <v>11</v>
      </c>
      <c r="BQ130" s="30">
        <f>SUM(B112:L112)/SUM(B109:L114)</f>
        <v>0.38424877992669731</v>
      </c>
      <c r="BR130" s="30">
        <f t="shared" ref="BR130" si="2802">SUM(C112:M112)/SUM(C109:M114)</f>
        <v>0.38424877992669726</v>
      </c>
      <c r="BS130" s="30">
        <f t="shared" ref="BS130" si="2803">SUM(D112:N112)/SUM(D109:N114)</f>
        <v>0.3842487799266972</v>
      </c>
      <c r="BT130" s="30">
        <f t="shared" ref="BT130" si="2804">SUM(E112:O112)/SUM(E109:O114)</f>
        <v>0.37162604813939781</v>
      </c>
      <c r="BU130" s="30">
        <f t="shared" ref="BU130" si="2805">SUM(F112:P112)/SUM(F109:P114)</f>
        <v>0.30578175742850466</v>
      </c>
      <c r="BV130" s="30">
        <f t="shared" ref="BV130" si="2806">SUM(G112:Q112)/SUM(G109:Q114)</f>
        <v>0.23370160625689071</v>
      </c>
      <c r="BW130" s="30">
        <f t="shared" ref="BW130" si="2807">SUM(H112:R112)/SUM(H109:R114)</f>
        <v>0.15372397765256077</v>
      </c>
      <c r="BX130" s="30">
        <f t="shared" ref="BX130" si="2808">SUM(I112:S112)/SUM(I109:S114)</f>
        <v>8.7566012814420197E-2</v>
      </c>
      <c r="BY130" s="30">
        <f t="shared" ref="BY130" si="2809">SUM(J112:T112)/SUM(J109:T114)</f>
        <v>3.8348082580687365E-2</v>
      </c>
      <c r="BZ130" s="30">
        <f t="shared" ref="BZ130" si="2810">SUM(K112:U112)/SUM(K109:U114)</f>
        <v>8.0450522896642722E-3</v>
      </c>
      <c r="CA130" s="30"/>
      <c r="CB130" s="30"/>
      <c r="CC130" s="30"/>
      <c r="CD130" s="30"/>
      <c r="CE130" s="30"/>
      <c r="CF130" s="30"/>
      <c r="CG130" s="30"/>
      <c r="CH130" s="30"/>
      <c r="CI130" s="30"/>
      <c r="CJ130" s="30"/>
      <c r="CK130" s="1"/>
      <c r="CL130" s="29">
        <v>11</v>
      </c>
      <c r="CM130" s="30">
        <f>SUM(B113:L113)/SUM(B109:L114)</f>
        <v>0.17567015583025256</v>
      </c>
      <c r="CN130" s="30">
        <f t="shared" ref="CN130" si="2811">SUM(C113:M113)/SUM(C109:M114)</f>
        <v>0.18750833628800301</v>
      </c>
      <c r="CO130" s="30">
        <f t="shared" ref="CO130" si="2812">SUM(D113:N113)/SUM(D109:N114)</f>
        <v>0.19552474195230643</v>
      </c>
      <c r="CP130" s="30">
        <f t="shared" ref="CP130" si="2813">SUM(E113:O113)/SUM(E109:O114)</f>
        <v>0.20149043919085788</v>
      </c>
      <c r="CQ130" s="30">
        <f t="shared" ref="CQ130" si="2814">SUM(F113:P113)/SUM(F109:P114)</f>
        <v>0.20372757565531469</v>
      </c>
      <c r="CR130" s="30">
        <f t="shared" ref="CR130" si="2815">SUM(G113:Q113)/SUM(G109:Q114)</f>
        <v>0.20465971584883835</v>
      </c>
      <c r="CS130" s="30">
        <f t="shared" ref="CS130" si="2816">SUM(H113:R113)/SUM(H109:R114)</f>
        <v>0.19738902233935382</v>
      </c>
      <c r="CT130" s="30">
        <f t="shared" ref="CT130" si="2817">SUM(I113:S113)/SUM(I109:S114)</f>
        <v>0.19271118644170745</v>
      </c>
      <c r="CU130" s="30">
        <f t="shared" ref="CU130" si="2818">SUM(J113:T113)/SUM(J109:T114)</f>
        <v>0.16119943511525189</v>
      </c>
      <c r="CV130" s="30">
        <f t="shared" ref="CV130" si="2819">SUM(K113:U113)/SUM(K109:U114)</f>
        <v>0.10892670786210946</v>
      </c>
      <c r="CW130" s="30"/>
      <c r="CX130" s="30"/>
      <c r="CY130" s="30"/>
      <c r="CZ130" s="30"/>
      <c r="DA130" s="30"/>
      <c r="DB130" s="30"/>
      <c r="DC130" s="30"/>
      <c r="DD130" s="30"/>
      <c r="DE130" s="30"/>
      <c r="DF130" s="30"/>
      <c r="DG130" s="1"/>
      <c r="DH130" s="29">
        <v>11</v>
      </c>
      <c r="DI130" s="30">
        <f>SUM(B114:L114)/SUM(B109:L114)</f>
        <v>0.10015640153100742</v>
      </c>
      <c r="DJ130" s="30">
        <f t="shared" ref="DJ130" si="2820">SUM(C114:M114)/SUM(C109:M114)</f>
        <v>0.17920188994181366</v>
      </c>
      <c r="DK130" s="30">
        <f t="shared" ref="DK130" si="2821">SUM(D114:N114)/SUM(D109:N114)</f>
        <v>0.26206915314606688</v>
      </c>
      <c r="DL130" s="30">
        <f t="shared" ref="DL130" si="2822">SUM(E114:O114)/SUM(E109:O114)</f>
        <v>0.34698712477607224</v>
      </c>
      <c r="DM130" s="30">
        <f t="shared" ref="DM130" si="2823">SUM(F114:P114)/SUM(F109:P114)</f>
        <v>0.43563365718017227</v>
      </c>
      <c r="DN130" s="30">
        <f t="shared" ref="DN130" si="2824">SUM(G114:Q114)/SUM(G109:Q114)</f>
        <v>0.52558518585520542</v>
      </c>
      <c r="DO130" s="30">
        <f t="shared" ref="DO130" si="2825">SUM(H114:R114)/SUM(H109:R114)</f>
        <v>0.61646885472376212</v>
      </c>
      <c r="DP130" s="30">
        <f t="shared" ref="DP130" si="2826">SUM(I114:S114)/SUM(I109:S114)</f>
        <v>0.70735252359231882</v>
      </c>
      <c r="DQ130" s="30">
        <f t="shared" ref="DQ130" si="2827">SUM(J114:T114)/SUM(J109:T114)</f>
        <v>0.79817975503221505</v>
      </c>
      <c r="DR130" s="30">
        <f t="shared" ref="DR130" si="2828">SUM(K114:U114)/SUM(K109:U114)</f>
        <v>0.88302823984822632</v>
      </c>
      <c r="DS130" s="30"/>
      <c r="DT130" s="30"/>
      <c r="DU130" s="30"/>
      <c r="DV130" s="30"/>
      <c r="DW130" s="30"/>
      <c r="DX130" s="30"/>
      <c r="DY130" s="30"/>
      <c r="DZ130" s="30"/>
      <c r="EA130" s="30"/>
      <c r="EB130" s="30"/>
    </row>
    <row r="131" spans="1:132" x14ac:dyDescent="0.3">
      <c r="A131" s="29">
        <v>12</v>
      </c>
      <c r="B131" s="30">
        <f>SUM($B109:M109)/SUM($B109:M114)</f>
        <v>9.4552215614759308E-2</v>
      </c>
      <c r="C131" s="30">
        <f t="shared" ref="C131:J131" si="2829">SUM(C109:N109)/SUM(C109:N114)</f>
        <v>2.5490976280982E-2</v>
      </c>
      <c r="D131" s="30">
        <f t="shared" si="2829"/>
        <v>0</v>
      </c>
      <c r="E131" s="30">
        <f t="shared" si="2829"/>
        <v>0</v>
      </c>
      <c r="F131" s="30">
        <f t="shared" si="2829"/>
        <v>0</v>
      </c>
      <c r="G131" s="30">
        <f t="shared" si="2829"/>
        <v>0</v>
      </c>
      <c r="H131" s="30">
        <f t="shared" si="2829"/>
        <v>0</v>
      </c>
      <c r="I131" s="30">
        <f t="shared" si="2829"/>
        <v>0</v>
      </c>
      <c r="J131" s="30">
        <f t="shared" si="2829"/>
        <v>0</v>
      </c>
      <c r="K131" s="30"/>
      <c r="L131" s="30"/>
      <c r="M131" s="30"/>
      <c r="N131" s="30"/>
      <c r="O131" s="1"/>
      <c r="P131" s="1"/>
      <c r="Q131" s="1"/>
      <c r="R131" s="1"/>
      <c r="S131" s="1"/>
      <c r="T131" s="1"/>
      <c r="U131" s="1"/>
      <c r="V131" s="66">
        <v>12</v>
      </c>
      <c r="W131" s="65">
        <f>SUM('Raw Data'!B173:L173,'Raw Data'!J191:M191)</f>
        <v>2165</v>
      </c>
      <c r="X131" s="29">
        <v>12</v>
      </c>
      <c r="Y131" s="30">
        <f>SUM(B110:M110)/SUM(B109:M114)</f>
        <v>8.0772203185015851E-2</v>
      </c>
      <c r="Z131" s="30">
        <f>SUM(C110:N110)/SUM(C109:N114)</f>
        <v>6.6521471258998308E-2</v>
      </c>
      <c r="AA131" s="30">
        <f t="shared" ref="AA131" si="2830">SUM(D110:O110)/SUM(D109:O114)</f>
        <v>2.1756829985078691E-2</v>
      </c>
      <c r="AB131" s="30">
        <f t="shared" ref="AB131" si="2831">SUM(E110:P110)/SUM(E109:P114)</f>
        <v>1.7002443114243842E-3</v>
      </c>
      <c r="AC131" s="30">
        <f t="shared" ref="AC131" si="2832">SUM(F110:Q110)/SUM(F109:Q114)</f>
        <v>0</v>
      </c>
      <c r="AD131" s="30">
        <f t="shared" ref="AD131" si="2833">SUM(G110:R110)/SUM(G109:R114)</f>
        <v>0</v>
      </c>
      <c r="AE131" s="30">
        <f t="shared" ref="AE131" si="2834">SUM(H110:S110)/SUM(H109:S114)</f>
        <v>0</v>
      </c>
      <c r="AF131" s="30">
        <f t="shared" ref="AF131" si="2835">SUM(I110:T110)/SUM(I109:T114)</f>
        <v>0</v>
      </c>
      <c r="AG131" s="30">
        <f t="shared" ref="AG131" si="2836">SUM(J110:U110)/SUM(J109:U114)</f>
        <v>0</v>
      </c>
      <c r="AH131" s="30"/>
      <c r="AI131" s="30"/>
      <c r="AJ131" s="30"/>
      <c r="AK131" s="30"/>
      <c r="AL131" s="30"/>
      <c r="AM131" s="30"/>
      <c r="AN131" s="30"/>
      <c r="AO131" s="30"/>
      <c r="AP131" s="1"/>
      <c r="AQ131" s="1"/>
      <c r="AR131" s="1"/>
      <c r="AS131" s="1"/>
      <c r="AT131" s="29">
        <v>12</v>
      </c>
      <c r="AU131" s="30">
        <f>SUM(B111:M111)/SUM(B109:M114)</f>
        <v>0.13628045018190643</v>
      </c>
      <c r="AV131" s="30">
        <f t="shared" ref="AV131" si="2837">SUM(C111:N111)/SUM(C109:N114)</f>
        <v>0.1362804501819064</v>
      </c>
      <c r="AW131" s="30">
        <f t="shared" ref="AW131" si="2838">SUM(D111:O111)/SUM(D109:O114)</f>
        <v>0.12322409647701321</v>
      </c>
      <c r="AX131" s="30">
        <f t="shared" ref="AX131" si="2839">SUM(E111:P111)/SUM(E109:P114)</f>
        <v>7.1539818010288664E-2</v>
      </c>
      <c r="AY131" s="30">
        <f t="shared" ref="AY131" si="2840">SUM(F111:Q111)/SUM(F109:Q114)</f>
        <v>5.028676411748384E-2</v>
      </c>
      <c r="AZ131" s="30">
        <f t="shared" ref="AZ131" si="2841">SUM(G111:R111)/SUM(G109:R114)</f>
        <v>3.3049804546491812E-2</v>
      </c>
      <c r="BA131" s="30">
        <f t="shared" ref="BA131" si="2842">SUM(H111:S111)/SUM(H109:S114)</f>
        <v>2.9717325696100024E-2</v>
      </c>
      <c r="BB131" s="30">
        <f t="shared" ref="BB131" si="2843">SUM(I111:T111)/SUM(I109:T114)</f>
        <v>1.1339684977027628E-2</v>
      </c>
      <c r="BC131" s="30">
        <f t="shared" ref="BC131" si="2844">SUM(J111:U111)/SUM(J109:U114)</f>
        <v>2.0833333325925001E-3</v>
      </c>
      <c r="BD131" s="30"/>
      <c r="BE131" s="30"/>
      <c r="BF131" s="30"/>
      <c r="BG131" s="30"/>
      <c r="BH131" s="30"/>
      <c r="BI131" s="30"/>
      <c r="BJ131" s="30"/>
      <c r="BK131" s="30"/>
      <c r="BL131" s="30"/>
      <c r="BM131" s="30"/>
      <c r="BN131" s="30"/>
      <c r="BO131" s="1"/>
      <c r="BP131" s="29">
        <v>12</v>
      </c>
      <c r="BQ131" s="30">
        <f>SUM(B112:M112)/SUM(B109:M114)</f>
        <v>0.35223625661683305</v>
      </c>
      <c r="BR131" s="30">
        <f t="shared" ref="BR131" si="2845">SUM(C112:N112)/SUM(C109:N114)</f>
        <v>0.352236256616833</v>
      </c>
      <c r="BS131" s="30">
        <f t="shared" ref="BS131" si="2846">SUM(D112:O112)/SUM(D109:O114)</f>
        <v>0.352236256616833</v>
      </c>
      <c r="BT131" s="30">
        <f t="shared" ref="BT131" si="2847">SUM(E112:P112)/SUM(E109:P114)</f>
        <v>0.34066514949741722</v>
      </c>
      <c r="BU131" s="30">
        <f t="shared" ref="BU131" si="2848">SUM(F112:Q112)/SUM(F109:Q114)</f>
        <v>0.28030647644185153</v>
      </c>
      <c r="BV131" s="30">
        <f t="shared" ref="BV131" si="2849">SUM(G112:R112)/SUM(G109:R114)</f>
        <v>0.21423146475304874</v>
      </c>
      <c r="BW131" s="30">
        <f t="shared" ref="BW131" si="2850">SUM(H112:S112)/SUM(H109:S114)</f>
        <v>0.14091693004442929</v>
      </c>
      <c r="BX131" s="30">
        <f t="shared" ref="BX131" si="2851">SUM(I112:T112)/SUM(I109:T114)</f>
        <v>8.0270715671490397E-2</v>
      </c>
      <c r="BY131" s="30">
        <f t="shared" ref="BY131" si="2852">SUM(J112:U112)/SUM(J109:U114)</f>
        <v>3.5152409033433134E-2</v>
      </c>
      <c r="BZ131" s="30"/>
      <c r="CA131" s="30"/>
      <c r="CB131" s="30"/>
      <c r="CC131" s="30"/>
      <c r="CD131" s="30"/>
      <c r="CE131" s="30"/>
      <c r="CF131" s="30"/>
      <c r="CG131" s="30"/>
      <c r="CH131" s="30"/>
      <c r="CI131" s="30"/>
      <c r="CJ131" s="30"/>
      <c r="CK131" s="1"/>
      <c r="CL131" s="29">
        <v>12</v>
      </c>
      <c r="CM131" s="30">
        <f>SUM(B113:M113)/SUM(B109:M114)</f>
        <v>0.17188664716420499</v>
      </c>
      <c r="CN131" s="30">
        <f t="shared" ref="CN131" si="2853">SUM(C113:N113)/SUM(C109:N114)</f>
        <v>0.17923519027019713</v>
      </c>
      <c r="CO131" s="30">
        <f t="shared" ref="CO131" si="2854">SUM(D113:O113)/SUM(D109:O114)</f>
        <v>0.18470387351186568</v>
      </c>
      <c r="CP131" s="30">
        <f t="shared" ref="CP131" si="2855">SUM(E113:P113)/SUM(E109:P114)</f>
        <v>0.18675462972749143</v>
      </c>
      <c r="CQ131" s="30">
        <f t="shared" ref="CQ131" si="2856">SUM(F113:Q113)/SUM(F109:Q114)</f>
        <v>0.18760911148400214</v>
      </c>
      <c r="CR131" s="30">
        <f t="shared" ref="CR131" si="2857">SUM(G113:R113)/SUM(G109:R114)</f>
        <v>0.18760911148400217</v>
      </c>
      <c r="CS131" s="30">
        <f t="shared" ref="CS131" si="2858">SUM(H113:S113)/SUM(H109:S114)</f>
        <v>0.18094415378321857</v>
      </c>
      <c r="CT131" s="30">
        <f t="shared" ref="CT131" si="2859">SUM(I113:T113)/SUM(I109:T114)</f>
        <v>0.17665603761543497</v>
      </c>
      <c r="CU131" s="30">
        <f t="shared" ref="CU131" si="2860">SUM(J113:U113)/SUM(J109:U114)</f>
        <v>0.14776614886042444</v>
      </c>
      <c r="CV131" s="30"/>
      <c r="CW131" s="30"/>
      <c r="CX131" s="30"/>
      <c r="CY131" s="30"/>
      <c r="CZ131" s="30"/>
      <c r="DA131" s="30"/>
      <c r="DB131" s="30"/>
      <c r="DC131" s="30"/>
      <c r="DD131" s="30"/>
      <c r="DE131" s="30"/>
      <c r="DF131" s="30"/>
      <c r="DG131" s="1"/>
      <c r="DH131" s="29">
        <v>12</v>
      </c>
      <c r="DI131" s="30">
        <f>SUM(B114:M114)/SUM(B109:M114)</f>
        <v>0.16427222723728038</v>
      </c>
      <c r="DJ131" s="30">
        <f t="shared" ref="DJ131" si="2861">SUM(C114:N114)/SUM(C109:N114)</f>
        <v>0.24023565539108305</v>
      </c>
      <c r="DK131" s="30">
        <f t="shared" ref="DK131" si="2862">SUM(D114:O114)/SUM(D109:O114)</f>
        <v>0.31807894340920922</v>
      </c>
      <c r="DL131" s="30">
        <f t="shared" ref="DL131" si="2863">SUM(E114:P114)/SUM(E109:P114)</f>
        <v>0.39934015845337845</v>
      </c>
      <c r="DM131" s="30">
        <f t="shared" ref="DM131" si="2864">SUM(F114:Q114)/SUM(F109:Q114)</f>
        <v>0.48179764795666252</v>
      </c>
      <c r="DN131" s="30">
        <f t="shared" ref="DN131" si="2865">SUM(G114:R114)/SUM(G109:R114)</f>
        <v>0.56510961921645742</v>
      </c>
      <c r="DO131" s="30">
        <f t="shared" ref="DO131" si="2866">SUM(H114:S114)/SUM(H109:S114)</f>
        <v>0.64842159047625225</v>
      </c>
      <c r="DP131" s="30">
        <f t="shared" ref="DP131" si="2867">SUM(I114:T114)/SUM(I109:T114)</f>
        <v>0.73173356173604709</v>
      </c>
      <c r="DQ131" s="30">
        <f t="shared" ref="DQ131" si="2868">SUM(J114:U114)/SUM(J109:U114)</f>
        <v>0.81499810877354983</v>
      </c>
      <c r="DR131" s="30"/>
      <c r="DS131" s="30"/>
      <c r="DT131" s="30"/>
      <c r="DU131" s="30"/>
      <c r="DV131" s="30"/>
      <c r="DW131" s="30"/>
      <c r="DX131" s="30"/>
      <c r="DY131" s="30"/>
      <c r="DZ131" s="30"/>
      <c r="EA131" s="30"/>
      <c r="EB131" s="30"/>
    </row>
    <row r="132" spans="1:132" x14ac:dyDescent="0.3">
      <c r="A132" s="29">
        <v>13</v>
      </c>
      <c r="B132" s="30">
        <f>SUM($B109:N109)/SUM($B109:N114)</f>
        <v>8.7280689333473854E-2</v>
      </c>
      <c r="C132" s="30">
        <f t="shared" ref="C132:I132" si="2869">SUM(C109:O109)/SUM(C109:O114)</f>
        <v>2.3530595947664341E-2</v>
      </c>
      <c r="D132" s="30">
        <f t="shared" si="2869"/>
        <v>0</v>
      </c>
      <c r="E132" s="30">
        <f t="shared" si="2869"/>
        <v>0</v>
      </c>
      <c r="F132" s="30">
        <f t="shared" si="2869"/>
        <v>0</v>
      </c>
      <c r="G132" s="30">
        <f t="shared" si="2869"/>
        <v>0</v>
      </c>
      <c r="H132" s="30">
        <f t="shared" si="2869"/>
        <v>0</v>
      </c>
      <c r="I132" s="30">
        <f t="shared" si="2869"/>
        <v>0</v>
      </c>
      <c r="J132" s="30"/>
      <c r="K132" s="30"/>
      <c r="L132" s="30"/>
      <c r="M132" s="30"/>
      <c r="N132" s="30"/>
      <c r="O132" s="1"/>
      <c r="P132" s="1"/>
      <c r="Q132" s="1"/>
      <c r="R132" s="1"/>
      <c r="S132" s="1"/>
      <c r="T132" s="1"/>
      <c r="U132" s="1"/>
      <c r="V132" s="66">
        <v>13</v>
      </c>
      <c r="W132" s="65">
        <f>SUM('Raw Data'!B173:L173,'Raw Data'!J191:N191)</f>
        <v>2206</v>
      </c>
      <c r="X132" s="29">
        <v>13</v>
      </c>
      <c r="Y132" s="30">
        <f>SUM(B110:N110)/SUM(B109:N114)</f>
        <v>7.4560427031084134E-2</v>
      </c>
      <c r="Z132" s="30">
        <f>SUM(C110:O110)/SUM(C109:O114)</f>
        <v>6.140564585623455E-2</v>
      </c>
      <c r="AA132" s="30">
        <f t="shared" ref="AA132" si="2870">SUM(D110:P110)/SUM(D109:P114)</f>
        <v>2.0083623704238628E-2</v>
      </c>
      <c r="AB132" s="30">
        <f t="shared" ref="AB132" si="2871">SUM(E110:Q110)/SUM(E109:Q114)</f>
        <v>1.5694872359318178E-3</v>
      </c>
      <c r="AC132" s="30">
        <f t="shared" ref="AC132" si="2872">SUM(F110:R110)/SUM(F109:R114)</f>
        <v>0</v>
      </c>
      <c r="AD132" s="30">
        <f t="shared" ref="AD132" si="2873">SUM(G110:S110)/SUM(G109:S114)</f>
        <v>0</v>
      </c>
      <c r="AE132" s="30">
        <f t="shared" ref="AE132" si="2874">SUM(H110:T110)/SUM(H109:T114)</f>
        <v>0</v>
      </c>
      <c r="AF132" s="30">
        <f t="shared" ref="AF132" si="2875">SUM(I110:U110)/SUM(I109:U114)</f>
        <v>0</v>
      </c>
      <c r="AG132" s="30"/>
      <c r="AH132" s="30"/>
      <c r="AI132" s="30"/>
      <c r="AJ132" s="30"/>
      <c r="AK132" s="30"/>
      <c r="AL132" s="30"/>
      <c r="AM132" s="30"/>
      <c r="AN132" s="30"/>
      <c r="AO132" s="30"/>
      <c r="AP132" s="1"/>
      <c r="AQ132" s="1"/>
      <c r="AR132" s="1"/>
      <c r="AS132" s="1"/>
      <c r="AT132" s="29">
        <v>13</v>
      </c>
      <c r="AU132" s="30">
        <f>SUM(B111:N111)/SUM(B109:N114)</f>
        <v>0.12579981925559677</v>
      </c>
      <c r="AV132" s="30">
        <f t="shared" ref="AV132" si="2876">SUM(C111:O111)/SUM(C109:O114)</f>
        <v>0.12579981925559675</v>
      </c>
      <c r="AW132" s="30">
        <f t="shared" ref="AW132" si="2877">SUM(D111:P111)/SUM(D109:P114)</f>
        <v>0.11374756279459795</v>
      </c>
      <c r="AX132" s="30">
        <f t="shared" ref="AX132" si="2878">SUM(E111:Q111)/SUM(E109:Q114)</f>
        <v>6.6038057280115026E-2</v>
      </c>
      <c r="AY132" s="30">
        <f t="shared" ref="AY132" si="2879">SUM(F111:R111)/SUM(F109:R114)</f>
        <v>4.6419466830967294E-2</v>
      </c>
      <c r="AZ132" s="30">
        <f t="shared" ref="AZ132" si="2880">SUM(G111:S111)/SUM(G109:S114)</f>
        <v>3.050811347358956E-2</v>
      </c>
      <c r="BA132" s="30">
        <f t="shared" ref="BA132" si="2881">SUM(H111:T111)/SUM(H109:T114)</f>
        <v>2.74319184911632E-2</v>
      </c>
      <c r="BB132" s="30">
        <f t="shared" ref="BB132" si="2882">SUM(I111:U111)/SUM(I109:U114)</f>
        <v>1.0467607926311929E-2</v>
      </c>
      <c r="BC132" s="30"/>
      <c r="BD132" s="30"/>
      <c r="BE132" s="30"/>
      <c r="BF132" s="30"/>
      <c r="BG132" s="30"/>
      <c r="BH132" s="30"/>
      <c r="BI132" s="30"/>
      <c r="BJ132" s="30"/>
      <c r="BK132" s="30"/>
      <c r="BL132" s="30"/>
      <c r="BM132" s="30"/>
      <c r="BN132" s="30"/>
      <c r="BO132" s="1"/>
      <c r="BP132" s="29">
        <v>13</v>
      </c>
      <c r="BQ132" s="30">
        <f>SUM(B112:N112)/SUM(B109:N114)</f>
        <v>0.32514757148599943</v>
      </c>
      <c r="BR132" s="30">
        <f t="shared" ref="BR132" si="2883">SUM(C112:O112)/SUM(C109:O114)</f>
        <v>0.32514757148599938</v>
      </c>
      <c r="BS132" s="30">
        <f t="shared" ref="BS132" si="2884">SUM(D112:P112)/SUM(D109:P114)</f>
        <v>0.32514757148599932</v>
      </c>
      <c r="BT132" s="30">
        <f t="shared" ref="BT132" si="2885">SUM(E112:Q112)/SUM(E109:Q114)</f>
        <v>0.31446633890813014</v>
      </c>
      <c r="BU132" s="30">
        <f t="shared" ref="BU132" si="2886">SUM(F112:R112)/SUM(F109:R114)</f>
        <v>0.25874954203255057</v>
      </c>
      <c r="BV132" s="30">
        <f t="shared" ref="BV132" si="2887">SUM(G112:S112)/SUM(G109:S114)</f>
        <v>0.19775602082926927</v>
      </c>
      <c r="BW132" s="30">
        <f t="shared" ref="BW132" si="2888">SUM(H112:T112)/SUM(H109:T114)</f>
        <v>0.13007973121588928</v>
      </c>
      <c r="BX132" s="30">
        <f t="shared" ref="BX132" si="2889">SUM(I112:U112)/SUM(I109:U114)</f>
        <v>7.4097506351880088E-2</v>
      </c>
      <c r="BY132" s="30"/>
      <c r="BZ132" s="30"/>
      <c r="CA132" s="30"/>
      <c r="CB132" s="30"/>
      <c r="CC132" s="30"/>
      <c r="CD132" s="30"/>
      <c r="CE132" s="30"/>
      <c r="CF132" s="30"/>
      <c r="CG132" s="30"/>
      <c r="CH132" s="30"/>
      <c r="CI132" s="30"/>
      <c r="CJ132" s="30"/>
      <c r="CK132" s="1"/>
      <c r="CL132" s="29">
        <v>13</v>
      </c>
      <c r="CM132" s="30">
        <f>SUM(B113:N113)/SUM(B109:N114)</f>
        <v>0.16545113044561177</v>
      </c>
      <c r="CN132" s="30">
        <f t="shared" ref="CN132" si="2890">SUM(C113:O113)/SUM(C109:O114)</f>
        <v>0.17049924528856783</v>
      </c>
      <c r="CO132" s="30">
        <f t="shared" ref="CO132" si="2891">SUM(D113:P113)/SUM(D109:P114)</f>
        <v>0.17239228835467635</v>
      </c>
      <c r="CP132" s="30">
        <f t="shared" ref="CP132" si="2892">SUM(E113:Q113)/SUM(E109:Q114)</f>
        <v>0.17318105629888825</v>
      </c>
      <c r="CQ132" s="30">
        <f t="shared" ref="CQ132" si="2893">SUM(F113:R113)/SUM(F109:R114)</f>
        <v>0.17318105629888825</v>
      </c>
      <c r="CR132" s="30">
        <f t="shared" ref="CR132" si="2894">SUM(G113:S113)/SUM(G109:S114)</f>
        <v>0.17318105629888828</v>
      </c>
      <c r="CS132" s="30">
        <f t="shared" ref="CS132" si="2895">SUM(H113:T113)/SUM(H109:T114)</f>
        <v>0.16702866633403554</v>
      </c>
      <c r="CT132" s="30">
        <f t="shared" ref="CT132" si="2896">SUM(I113:U113)/SUM(I109:U114)</f>
        <v>0.16307032720223688</v>
      </c>
      <c r="CU132" s="30"/>
      <c r="CV132" s="30"/>
      <c r="CW132" s="30"/>
      <c r="CX132" s="30"/>
      <c r="CY132" s="30"/>
      <c r="CZ132" s="30"/>
      <c r="DA132" s="30"/>
      <c r="DB132" s="30"/>
      <c r="DC132" s="30"/>
      <c r="DD132" s="30"/>
      <c r="DE132" s="30"/>
      <c r="DF132" s="30"/>
      <c r="DG132" s="1"/>
      <c r="DH132" s="29">
        <v>13</v>
      </c>
      <c r="DI132" s="30">
        <f>SUM(B114:N114)/SUM(B109:N114)</f>
        <v>0.22176036244823411</v>
      </c>
      <c r="DJ132" s="30">
        <f t="shared" ref="DJ132" si="2897">SUM(C114:O114)/SUM(C109:O114)</f>
        <v>0.29361712216593705</v>
      </c>
      <c r="DK132" s="30">
        <f t="shared" ref="DK132" si="2898">SUM(D114:P114)/SUM(D109:P114)</f>
        <v>0.36862895366048759</v>
      </c>
      <c r="DL132" s="30">
        <f t="shared" ref="DL132" si="2899">SUM(E114:Q114)/SUM(E109:Q114)</f>
        <v>0.44474506027693483</v>
      </c>
      <c r="DM132" s="30">
        <f t="shared" ref="DM132" si="2900">SUM(F114:R114)/SUM(F109:R114)</f>
        <v>0.52164993483759392</v>
      </c>
      <c r="DN132" s="30">
        <f t="shared" ref="DN132" si="2901">SUM(G114:S114)/SUM(G109:S114)</f>
        <v>0.59855480939825301</v>
      </c>
      <c r="DO132" s="30">
        <f t="shared" ref="DO132" si="2902">SUM(H114:T114)/SUM(H109:T114)</f>
        <v>0.6754596839589122</v>
      </c>
      <c r="DP132" s="30">
        <f t="shared" ref="DP132" si="2903">SUM(I114:U114)/SUM(I109:U114)</f>
        <v>0.75236455851957118</v>
      </c>
      <c r="DQ132" s="30"/>
      <c r="DR132" s="30"/>
      <c r="DS132" s="30"/>
      <c r="DT132" s="30"/>
      <c r="DU132" s="30"/>
      <c r="DV132" s="30"/>
      <c r="DW132" s="30"/>
      <c r="DX132" s="30"/>
      <c r="DY132" s="30"/>
      <c r="DZ132" s="30"/>
      <c r="EA132" s="30"/>
      <c r="EB132" s="30"/>
    </row>
    <row r="133" spans="1:132" x14ac:dyDescent="0.3">
      <c r="A133" s="29">
        <v>14</v>
      </c>
      <c r="B133" s="30">
        <f>SUM($B109:O109)/SUM($B109:O114)</f>
        <v>8.1047724265415219E-2</v>
      </c>
      <c r="C133" s="30">
        <f t="shared" ref="C133:H133" si="2904">SUM(C109:P109)/SUM(C109:P114)</f>
        <v>2.1850208410714115E-2</v>
      </c>
      <c r="D133" s="30">
        <f t="shared" si="2904"/>
        <v>0</v>
      </c>
      <c r="E133" s="30">
        <f t="shared" si="2904"/>
        <v>0</v>
      </c>
      <c r="F133" s="30">
        <f t="shared" si="2904"/>
        <v>0</v>
      </c>
      <c r="G133" s="30">
        <f t="shared" si="2904"/>
        <v>0</v>
      </c>
      <c r="H133" s="30">
        <f t="shared" si="2904"/>
        <v>0</v>
      </c>
      <c r="I133" s="30"/>
      <c r="J133" s="30"/>
      <c r="K133" s="30"/>
      <c r="L133" s="30"/>
      <c r="M133" s="30"/>
      <c r="N133" s="30"/>
      <c r="O133" s="1"/>
      <c r="P133" s="1"/>
      <c r="Q133" s="1"/>
      <c r="R133" s="1"/>
      <c r="S133" s="1"/>
      <c r="T133" s="71" t="s">
        <v>77</v>
      </c>
      <c r="U133" s="72" t="s">
        <v>78</v>
      </c>
      <c r="V133" s="66">
        <v>14</v>
      </c>
      <c r="W133" s="65">
        <f>SUM('Raw Data'!B173:L173,'Raw Data'!J191:O191)</f>
        <v>2228</v>
      </c>
      <c r="X133" s="29">
        <v>14</v>
      </c>
      <c r="Y133" s="30">
        <f>SUM(B110:O110)/SUM(B109:O114)</f>
        <v>6.9235852480937346E-2</v>
      </c>
      <c r="Z133" s="30">
        <f>SUM(C110:P110)/SUM(C109:P114)</f>
        <v>5.7020492066475213E-2</v>
      </c>
      <c r="AA133" s="30">
        <f t="shared" ref="AA133" si="2905">SUM(D110:Q110)/SUM(D109:Q114)</f>
        <v>1.86493943696114E-2</v>
      </c>
      <c r="AB133" s="30">
        <f t="shared" ref="AB133" si="2906">SUM(E110:R110)/SUM(E109:R114)</f>
        <v>1.4574056381461877E-3</v>
      </c>
      <c r="AC133" s="30">
        <f t="shared" ref="AC133" si="2907">SUM(F110:S110)/SUM(F109:S114)</f>
        <v>0</v>
      </c>
      <c r="AD133" s="30">
        <f t="shared" ref="AD133" si="2908">SUM(G110:T110)/SUM(G109:T114)</f>
        <v>0</v>
      </c>
      <c r="AE133" s="30">
        <f t="shared" ref="AE133" si="2909">SUM(H110:U110)/SUM(H109:U114)</f>
        <v>0</v>
      </c>
      <c r="AF133" s="30"/>
      <c r="AG133" s="30"/>
      <c r="AH133" s="30"/>
      <c r="AI133" s="30"/>
      <c r="AJ133" s="30"/>
      <c r="AK133" s="30"/>
      <c r="AL133" s="30"/>
      <c r="AM133" s="30"/>
      <c r="AN133" s="30"/>
      <c r="AO133" s="30"/>
      <c r="AP133" s="1"/>
      <c r="AQ133" s="1"/>
      <c r="AR133" s="1"/>
      <c r="AS133" s="1"/>
      <c r="AT133" s="29">
        <v>14</v>
      </c>
      <c r="AU133" s="30">
        <f>SUM(B111:O111)/SUM(B109:O114)</f>
        <v>0.11681609232841374</v>
      </c>
      <c r="AV133" s="30">
        <f t="shared" ref="AV133" si="2910">SUM(C111:P111)/SUM(C109:P114)</f>
        <v>0.11681609232841372</v>
      </c>
      <c r="AW133" s="30">
        <f t="shared" ref="AW133" si="2911">SUM(D111:Q111)/SUM(D109:Q114)</f>
        <v>0.10562452216682847</v>
      </c>
      <c r="AX133" s="30">
        <f t="shared" ref="AX133" si="2912">SUM(E111:R111)/SUM(E109:R114)</f>
        <v>6.1322089666514264E-2</v>
      </c>
      <c r="AY133" s="30">
        <f t="shared" ref="AY133" si="2913">SUM(F111:S111)/SUM(F109:S114)</f>
        <v>4.3104519189686899E-2</v>
      </c>
      <c r="AZ133" s="30">
        <f t="shared" ref="AZ133" si="2914">SUM(G111:T111)/SUM(G109:T114)</f>
        <v>2.8329441340894518E-2</v>
      </c>
      <c r="BA133" s="30">
        <f t="shared" ref="BA133" si="2915">SUM(H111:U111)/SUM(H109:U114)</f>
        <v>2.5472926290127991E-2</v>
      </c>
      <c r="BB133" s="30"/>
      <c r="BC133" s="30"/>
      <c r="BD133" s="30"/>
      <c r="BE133" s="30"/>
      <c r="BF133" s="30"/>
      <c r="BG133" s="30"/>
      <c r="BH133" s="30"/>
      <c r="BI133" s="30"/>
      <c r="BJ133" s="30"/>
      <c r="BK133" s="30"/>
      <c r="BL133" s="30"/>
      <c r="BM133" s="30"/>
      <c r="BN133" s="30"/>
      <c r="BO133" s="1"/>
      <c r="BP133" s="29">
        <v>14</v>
      </c>
      <c r="BQ133" s="30">
        <f>SUM(B112:O112)/SUM(B109:O114)</f>
        <v>0.30192784819425084</v>
      </c>
      <c r="BR133" s="30">
        <f t="shared" ref="BR133" si="2916">SUM(C112:P112)/SUM(C109:P114)</f>
        <v>0.30192784819425078</v>
      </c>
      <c r="BS133" s="30">
        <f t="shared" ref="BS133" si="2917">SUM(D112:Q112)/SUM(D109:Q114)</f>
        <v>0.30192784819425078</v>
      </c>
      <c r="BT133" s="30">
        <f t="shared" ref="BT133" si="2918">SUM(E112:R112)/SUM(E109:R114)</f>
        <v>0.29200939315686714</v>
      </c>
      <c r="BU133" s="30">
        <f t="shared" ref="BU133" si="2919">SUM(F112:S112)/SUM(F109:S114)</f>
        <v>0.24027149300267742</v>
      </c>
      <c r="BV133" s="30">
        <f t="shared" ref="BV133" si="2920">SUM(G112:T112)/SUM(G109:T114)</f>
        <v>0.18363369458230661</v>
      </c>
      <c r="BW133" s="30">
        <f t="shared" ref="BW133" si="2921">SUM(H112:U112)/SUM(H109:U114)</f>
        <v>0.12079036346544297</v>
      </c>
      <c r="BX133" s="30"/>
      <c r="BY133" s="30"/>
      <c r="BZ133" s="30"/>
      <c r="CA133" s="30"/>
      <c r="CB133" s="30"/>
      <c r="CC133" s="30"/>
      <c r="CD133" s="30"/>
      <c r="CE133" s="30"/>
      <c r="CF133" s="30"/>
      <c r="CG133" s="30"/>
      <c r="CH133" s="30"/>
      <c r="CI133" s="30"/>
      <c r="CJ133" s="30"/>
      <c r="CK133" s="1"/>
      <c r="CL133" s="29">
        <v>14</v>
      </c>
      <c r="CM133" s="30">
        <f>SUM(B113:O113)/SUM(B109:O114)</f>
        <v>0.15832340378078966</v>
      </c>
      <c r="CN133" s="30">
        <f t="shared" ref="CN133" si="2922">SUM(C113:P113)/SUM(C109:P114)</f>
        <v>0.16008125919664595</v>
      </c>
      <c r="CO133" s="30">
        <f t="shared" ref="CO133" si="2923">SUM(D113:Q113)/SUM(D109:Q114)</f>
        <v>0.16081369895325273</v>
      </c>
      <c r="CP133" s="30">
        <f t="shared" ref="CP133" si="2924">SUM(E113:R113)/SUM(E109:R114)</f>
        <v>0.16081369895325276</v>
      </c>
      <c r="CQ133" s="30">
        <f t="shared" ref="CQ133" si="2925">SUM(F113:S113)/SUM(F109:S114)</f>
        <v>0.16081369895325276</v>
      </c>
      <c r="CR133" s="30">
        <f t="shared" ref="CR133" si="2926">SUM(G113:T113)/SUM(G109:T114)</f>
        <v>0.16081369895325279</v>
      </c>
      <c r="CS133" s="30">
        <f t="shared" ref="CS133" si="2927">SUM(H113:U113)/SUM(H109:U114)</f>
        <v>0.15510066885171972</v>
      </c>
      <c r="CT133" s="30"/>
      <c r="CU133" s="30"/>
      <c r="CV133" s="30"/>
      <c r="CW133" s="30"/>
      <c r="CX133" s="30"/>
      <c r="CY133" s="30"/>
      <c r="CZ133" s="30"/>
      <c r="DA133" s="30"/>
      <c r="DB133" s="30"/>
      <c r="DC133" s="30"/>
      <c r="DD133" s="30"/>
      <c r="DE133" s="30"/>
      <c r="DF133" s="30"/>
      <c r="DG133" s="1"/>
      <c r="DH133" s="29">
        <v>14</v>
      </c>
      <c r="DI133" s="30">
        <f>SUM(B114:O114)/SUM(B109:O114)</f>
        <v>0.27264907895019325</v>
      </c>
      <c r="DJ133" s="30">
        <f t="shared" ref="DJ133" si="2928">SUM(C114:P114)/SUM(C109:P114)</f>
        <v>0.34230409980350013</v>
      </c>
      <c r="DK133" s="30">
        <f t="shared" ref="DK133" si="2929">SUM(D114:Q114)/SUM(D109:Q114)</f>
        <v>0.41298453631605647</v>
      </c>
      <c r="DL133" s="30">
        <f t="shared" ref="DL133" si="2930">SUM(E114:R114)/SUM(E109:R114)</f>
        <v>0.48439741258521973</v>
      </c>
      <c r="DM133" s="30">
        <f t="shared" ref="DM133" si="2931">SUM(F114:S114)/SUM(F109:S114)</f>
        <v>0.55581028885438299</v>
      </c>
      <c r="DN133" s="30">
        <f t="shared" ref="DN133" si="2932">SUM(G114:T114)/SUM(G109:T114)</f>
        <v>0.62722316512354637</v>
      </c>
      <c r="DO133" s="30">
        <f t="shared" ref="DO133" si="2933">SUM(H114:U114)/SUM(H109:U114)</f>
        <v>0.69863604139270952</v>
      </c>
      <c r="DP133" s="30"/>
      <c r="DQ133" s="30"/>
      <c r="DR133" s="30"/>
      <c r="DS133" s="30"/>
      <c r="DT133" s="30"/>
      <c r="DU133" s="30"/>
      <c r="DV133" s="30"/>
      <c r="DW133" s="30"/>
      <c r="DX133" s="30"/>
      <c r="DY133" s="30"/>
      <c r="DZ133" s="30"/>
      <c r="EA133" s="30"/>
      <c r="EB133" s="30"/>
    </row>
    <row r="134" spans="1:132" x14ac:dyDescent="0.3">
      <c r="A134" s="29">
        <v>15</v>
      </c>
      <c r="B134" s="30">
        <f>SUM($B109:P109)/SUM($B109:P114)</f>
        <v>7.5645650766898373E-2</v>
      </c>
      <c r="C134" s="30">
        <f>SUM(C109:Q109)/SUM(C109:Q114)</f>
        <v>2.0393826595401909E-2</v>
      </c>
      <c r="D134" s="30">
        <f>SUM(D109:R109)/SUM(D109:R114)</f>
        <v>0</v>
      </c>
      <c r="E134" s="30">
        <f>SUM(E109:S109)/SUM(E109:S114)</f>
        <v>0</v>
      </c>
      <c r="F134" s="30">
        <f>SUM(F109:T109)/SUM(F109:T114)</f>
        <v>0</v>
      </c>
      <c r="G134" s="30">
        <f>SUM(G109:U109)/SUM(G109:U114)</f>
        <v>0</v>
      </c>
      <c r="H134" s="30"/>
      <c r="I134" s="30"/>
      <c r="J134" s="30"/>
      <c r="K134" s="30"/>
      <c r="L134" s="30"/>
      <c r="M134" s="30"/>
      <c r="N134" s="30"/>
      <c r="O134" s="1"/>
      <c r="P134" s="1"/>
      <c r="Q134" s="1"/>
      <c r="R134" s="1"/>
      <c r="S134" s="1"/>
      <c r="T134" s="73" t="s">
        <v>8</v>
      </c>
      <c r="U134" s="74">
        <f>1.96*SQRT((LSGraEggs*(1-LSGraEggs))/VLOOKUP(LSIT,V120:W139,2))</f>
        <v>0</v>
      </c>
      <c r="V134" s="66">
        <v>15</v>
      </c>
      <c r="W134" s="65">
        <f>SUM('Raw Data'!B173:L173,'Raw Data'!J191:P191)</f>
        <v>2268</v>
      </c>
      <c r="X134" s="29">
        <v>15</v>
      </c>
      <c r="Y134" s="30">
        <f>SUM(B110:P110)/SUM(B109:P114)</f>
        <v>6.4621075604418751E-2</v>
      </c>
      <c r="Z134" s="30">
        <f>SUM(C110:Q110)/SUM(C109:Q114)</f>
        <v>5.3219905537284562E-2</v>
      </c>
      <c r="AA134" s="30">
        <f t="shared" ref="AA134" si="2934">SUM(D110:R110)/SUM(D109:R114)</f>
        <v>1.7406356394139743E-2</v>
      </c>
      <c r="AB134" s="30">
        <f t="shared" ref="AB134" si="2935">SUM(E110:S110)/SUM(E109:S114)</f>
        <v>1.3602651885434821E-3</v>
      </c>
      <c r="AC134" s="30">
        <f t="shared" ref="AC134" si="2936">SUM(F110:T110)/SUM(F109:T114)</f>
        <v>0</v>
      </c>
      <c r="AD134" s="30">
        <f t="shared" ref="AD134" si="2937">SUM(G110:U110)/SUM(G109:U114)</f>
        <v>0</v>
      </c>
      <c r="AE134" s="30"/>
      <c r="AF134" s="30"/>
      <c r="AG134" s="30"/>
      <c r="AH134" s="30"/>
      <c r="AI134" s="30"/>
      <c r="AJ134" s="30"/>
      <c r="AK134" s="30"/>
      <c r="AL134" s="30"/>
      <c r="AM134" s="30"/>
      <c r="AN134" s="30"/>
      <c r="AO134" s="30"/>
      <c r="AP134" s="1"/>
      <c r="AQ134" s="1"/>
      <c r="AR134" s="1"/>
      <c r="AS134" s="1"/>
      <c r="AT134" s="29">
        <v>15</v>
      </c>
      <c r="AU134" s="30">
        <f>SUM(B111:P111)/SUM(B109:P114)</f>
        <v>0.10902994999946863</v>
      </c>
      <c r="AV134" s="30">
        <f t="shared" ref="AV134" si="2938">SUM(C111:Q111)/SUM(C109:Q114)</f>
        <v>0.10902994999946862</v>
      </c>
      <c r="AW134" s="30">
        <f t="shared" ref="AW134" si="2939">SUM(D111:R111)/SUM(D109:R114)</f>
        <v>9.8584331499384725E-2</v>
      </c>
      <c r="AX134" s="30">
        <f t="shared" ref="AX134" si="2940">SUM(E111:S111)/SUM(E109:S114)</f>
        <v>5.7234788777271298E-2</v>
      </c>
      <c r="AY134" s="30">
        <f t="shared" ref="AY134" si="2941">SUM(F111:T111)/SUM(F109:T114)</f>
        <v>4.0231473920477753E-2</v>
      </c>
      <c r="AZ134" s="30">
        <f t="shared" ref="AZ134" si="2942">SUM(G111:U111)/SUM(G109:U114)</f>
        <v>2.6441199250416252E-2</v>
      </c>
      <c r="BA134" s="30"/>
      <c r="BB134" s="30"/>
      <c r="BC134" s="30"/>
      <c r="BD134" s="30"/>
      <c r="BE134" s="30"/>
      <c r="BF134" s="30"/>
      <c r="BG134" s="30"/>
      <c r="BH134" s="30"/>
      <c r="BI134" s="30"/>
      <c r="BJ134" s="30"/>
      <c r="BK134" s="30"/>
      <c r="BL134" s="30"/>
      <c r="BM134" s="30"/>
      <c r="BN134" s="30"/>
      <c r="BO134" s="1"/>
      <c r="BP134" s="29">
        <v>15</v>
      </c>
      <c r="BQ134" s="30">
        <f>SUM(B112:P112)/SUM(B109:P114)</f>
        <v>0.2818034530680773</v>
      </c>
      <c r="BR134" s="30">
        <f t="shared" ref="BR134" si="2943">SUM(C112:Q112)/SUM(C109:Q114)</f>
        <v>0.28180345306807725</v>
      </c>
      <c r="BS134" s="30">
        <f t="shared" ref="BS134" si="2944">SUM(D112:R112)/SUM(D109:R114)</f>
        <v>0.28180345306807719</v>
      </c>
      <c r="BT134" s="30">
        <f t="shared" ref="BT134" si="2945">SUM(E112:S112)/SUM(E109:S114)</f>
        <v>0.27254609275715641</v>
      </c>
      <c r="BU134" s="30">
        <f t="shared" ref="BU134" si="2946">SUM(F112:T112)/SUM(F109:T114)</f>
        <v>0.22425667856386278</v>
      </c>
      <c r="BV134" s="30">
        <f t="shared" ref="BV134" si="2947">SUM(G112:U112)/SUM(G109:U114)</f>
        <v>0.17139395899529367</v>
      </c>
      <c r="BW134" s="30"/>
      <c r="BX134" s="30"/>
      <c r="BY134" s="30"/>
      <c r="BZ134" s="30"/>
      <c r="CA134" s="30"/>
      <c r="CB134" s="30"/>
      <c r="CC134" s="30"/>
      <c r="CD134" s="30"/>
      <c r="CE134" s="30"/>
      <c r="CF134" s="30"/>
      <c r="CG134" s="30"/>
      <c r="CH134" s="30"/>
      <c r="CI134" s="30"/>
      <c r="CJ134" s="30"/>
      <c r="CK134" s="1"/>
      <c r="CL134" s="29">
        <v>15</v>
      </c>
      <c r="CM134" s="30">
        <f>SUM(B113:P113)/SUM(B109:P114)</f>
        <v>0.1494113639496992</v>
      </c>
      <c r="CN134" s="30">
        <f t="shared" ref="CN134" si="2948">SUM(C113:Q113)/SUM(C109:Q114)</f>
        <v>0.15009498440342872</v>
      </c>
      <c r="CO134" s="30">
        <f t="shared" ref="CO134" si="2949">SUM(D113:R113)/SUM(D109:R114)</f>
        <v>0.15009498440342869</v>
      </c>
      <c r="CP134" s="30">
        <f t="shared" ref="CP134" si="2950">SUM(E113:S113)/SUM(E109:S114)</f>
        <v>0.15009498440342872</v>
      </c>
      <c r="CQ134" s="30">
        <f t="shared" ref="CQ134" si="2951">SUM(F113:T113)/SUM(F109:T114)</f>
        <v>0.15009498440342872</v>
      </c>
      <c r="CR134" s="30">
        <f t="shared" ref="CR134" si="2952">SUM(G113:U113)/SUM(G109:U114)</f>
        <v>0.15009498440342872</v>
      </c>
      <c r="CS134" s="30"/>
      <c r="CT134" s="30"/>
      <c r="CU134" s="30"/>
      <c r="CV134" s="30"/>
      <c r="CW134" s="30"/>
      <c r="CX134" s="30"/>
      <c r="CY134" s="30"/>
      <c r="CZ134" s="30"/>
      <c r="DA134" s="30"/>
      <c r="DB134" s="30"/>
      <c r="DC134" s="30"/>
      <c r="DD134" s="30"/>
      <c r="DE134" s="30"/>
      <c r="DF134" s="30"/>
      <c r="DG134" s="1"/>
      <c r="DH134" s="29">
        <v>15</v>
      </c>
      <c r="DI134" s="30">
        <f>SUM(B114:P114)/SUM(B109:P114)</f>
        <v>0.31948850661143785</v>
      </c>
      <c r="DJ134" s="30">
        <f t="shared" ref="DJ134" si="2953">SUM(C114:Q114)/SUM(C109:Q114)</f>
        <v>0.38545788039633888</v>
      </c>
      <c r="DK134" s="30">
        <f t="shared" ref="DK134" si="2954">SUM(D114:R114)/SUM(D109:R114)</f>
        <v>0.45211087463496946</v>
      </c>
      <c r="DL134" s="30">
        <f t="shared" ref="DL134" si="2955">SUM(E114:S114)/SUM(E109:S114)</f>
        <v>0.51876386887360015</v>
      </c>
      <c r="DM134" s="30">
        <f t="shared" ref="DM134" si="2956">SUM(F114:T114)/SUM(F109:T114)</f>
        <v>0.58541686311223085</v>
      </c>
      <c r="DN134" s="30">
        <f t="shared" ref="DN134" si="2957">SUM(G114:U114)/SUM(G109:U114)</f>
        <v>0.65206985735086154</v>
      </c>
      <c r="DO134" s="30"/>
      <c r="DP134" s="30"/>
      <c r="DQ134" s="30"/>
      <c r="DR134" s="30"/>
      <c r="DS134" s="30"/>
      <c r="DT134" s="30"/>
      <c r="DU134" s="30"/>
      <c r="DV134" s="30"/>
      <c r="DW134" s="30"/>
      <c r="DX134" s="30"/>
      <c r="DY134" s="30"/>
      <c r="DZ134" s="30"/>
      <c r="EA134" s="30"/>
      <c r="EB134" s="30"/>
    </row>
    <row r="135" spans="1:132" x14ac:dyDescent="0.3">
      <c r="A135" s="29">
        <v>16</v>
      </c>
      <c r="B135" s="30">
        <f>SUM($B109:Q109)/SUM($B109:Q114)</f>
        <v>7.0918706622947886E-2</v>
      </c>
      <c r="C135" s="30">
        <f>SUM(C109:R109)/SUM(C109:R114)</f>
        <v>1.9119457504508181E-2</v>
      </c>
      <c r="D135" s="30">
        <f>SUM(D109:S109)/SUM(D109:S114)</f>
        <v>0</v>
      </c>
      <c r="E135" s="30">
        <f>SUM(E109:T109)/SUM(E109:T114)</f>
        <v>0</v>
      </c>
      <c r="F135" s="30">
        <f>SUM(F109:U109)/SUM(F109:U114)</f>
        <v>0</v>
      </c>
      <c r="G135" s="30"/>
      <c r="H135" s="30"/>
      <c r="I135" s="30"/>
      <c r="J135" s="30"/>
      <c r="K135" s="30"/>
      <c r="L135" s="30"/>
      <c r="M135" s="30"/>
      <c r="N135" s="30"/>
      <c r="O135" s="1"/>
      <c r="P135" s="1"/>
      <c r="Q135" s="1"/>
      <c r="R135" s="1"/>
      <c r="S135" s="1"/>
      <c r="T135" s="58" t="s">
        <v>25</v>
      </c>
      <c r="U135" s="75">
        <f>1.96*SQRT((LSGra1st*(1-LSGra1st))/VLOOKUP(LSIT,V120:W139,2))</f>
        <v>4.8060592906986471E-2</v>
      </c>
      <c r="V135" s="66">
        <v>16</v>
      </c>
      <c r="W135" s="65">
        <f>SUM('Raw Data'!B173:L173,'Raw Data'!J191:Q191)</f>
        <v>2282</v>
      </c>
      <c r="X135" s="29">
        <v>16</v>
      </c>
      <c r="Y135" s="30">
        <f>SUM(B110:Q110)/SUM(B109:Q114)</f>
        <v>6.0583034926503743E-2</v>
      </c>
      <c r="Z135" s="30">
        <f>SUM(C110:R110)/SUM(C109:R114)</f>
        <v>4.9894300981428871E-2</v>
      </c>
      <c r="AA135" s="30">
        <f t="shared" ref="AA135" si="2958">SUM(D110:S110)/SUM(D109:S114)</f>
        <v>1.6318668290585241E-2</v>
      </c>
      <c r="AB135" s="30">
        <f t="shared" ref="AB135" si="2959">SUM(E110:T110)/SUM(E109:T114)</f>
        <v>1.2752649604798885E-3</v>
      </c>
      <c r="AC135" s="30">
        <f t="shared" ref="AC135" si="2960">SUM(F110:U110)/SUM(F109:U114)</f>
        <v>0</v>
      </c>
      <c r="AD135" s="30"/>
      <c r="AE135" s="30"/>
      <c r="AF135" s="30"/>
      <c r="AG135" s="30"/>
      <c r="AH135" s="30"/>
      <c r="AI135" s="30"/>
      <c r="AJ135" s="30"/>
      <c r="AK135" s="30"/>
      <c r="AL135" s="30"/>
      <c r="AM135" s="30"/>
      <c r="AN135" s="30"/>
      <c r="AO135" s="30"/>
      <c r="AP135" s="1"/>
      <c r="AQ135" s="1"/>
      <c r="AR135" s="1"/>
      <c r="AS135" s="1"/>
      <c r="AT135" s="29">
        <v>16</v>
      </c>
      <c r="AU135" s="30">
        <f>SUM(B111:Q111)/SUM(B109:Q114)</f>
        <v>0.10221688833048601</v>
      </c>
      <c r="AV135" s="30">
        <f t="shared" ref="AV135" si="2961">SUM(C111:R111)/SUM(C109:R114)</f>
        <v>0.10221688833048598</v>
      </c>
      <c r="AW135" s="30">
        <f t="shared" ref="AW135" si="2962">SUM(D111:S111)/SUM(D109:S114)</f>
        <v>9.2423995462323272E-2</v>
      </c>
      <c r="AX135" s="30">
        <f t="shared" ref="AX135" si="2963">SUM(E111:T111)/SUM(E109:T114)</f>
        <v>5.3658302265513332E-2</v>
      </c>
      <c r="AY135" s="30">
        <f t="shared" ref="AY135" si="2964">SUM(F111:U111)/SUM(F109:U114)</f>
        <v>3.7717490259514708E-2</v>
      </c>
      <c r="AZ135" s="30"/>
      <c r="BA135" s="30"/>
      <c r="BB135" s="30"/>
      <c r="BC135" s="30"/>
      <c r="BD135" s="30"/>
      <c r="BE135" s="30"/>
      <c r="BF135" s="30"/>
      <c r="BG135" s="30"/>
      <c r="BH135" s="30"/>
      <c r="BI135" s="30"/>
      <c r="BJ135" s="30"/>
      <c r="BK135" s="30"/>
      <c r="BL135" s="30"/>
      <c r="BM135" s="30"/>
      <c r="BN135" s="30"/>
      <c r="BO135" s="1"/>
      <c r="BP135" s="29">
        <v>16</v>
      </c>
      <c r="BQ135" s="30">
        <f>SUM(B112:Q112)/SUM(B109:Q114)</f>
        <v>0.26419412366551936</v>
      </c>
      <c r="BR135" s="30">
        <f t="shared" ref="BR135" si="2965">SUM(C112:R112)/SUM(C109:R114)</f>
        <v>0.26419412366551931</v>
      </c>
      <c r="BS135" s="30">
        <f t="shared" ref="BS135" si="2966">SUM(D112:S112)/SUM(D109:S114)</f>
        <v>0.26419412366551931</v>
      </c>
      <c r="BT135" s="30">
        <f t="shared" ref="BT135" si="2967">SUM(E112:T112)/SUM(E109:T114)</f>
        <v>0.25551523712892016</v>
      </c>
      <c r="BU135" s="30">
        <f t="shared" ref="BU135" si="2968">SUM(F112:U112)/SUM(F109:U114)</f>
        <v>0.21024333103188406</v>
      </c>
      <c r="BV135" s="30"/>
      <c r="BW135" s="30"/>
      <c r="BX135" s="30"/>
      <c r="BY135" s="30"/>
      <c r="BZ135" s="30"/>
      <c r="CA135" s="30"/>
      <c r="CB135" s="30"/>
      <c r="CC135" s="30"/>
      <c r="CD135" s="30"/>
      <c r="CE135" s="30"/>
      <c r="CF135" s="30"/>
      <c r="CG135" s="30"/>
      <c r="CH135" s="30"/>
      <c r="CI135" s="30"/>
      <c r="CJ135" s="30"/>
      <c r="CK135" s="1"/>
      <c r="CL135" s="29">
        <v>16</v>
      </c>
      <c r="CM135" s="30">
        <f>SUM(B113:Q113)/SUM(B109:Q114)</f>
        <v>0.1407158515601088</v>
      </c>
      <c r="CN135" s="30">
        <f t="shared" ref="CN135" si="2969">SUM(C113:R113)/SUM(C109:R114)</f>
        <v>0.14071585156010877</v>
      </c>
      <c r="CO135" s="30">
        <f t="shared" ref="CO135" si="2970">SUM(D113:S113)/SUM(D109:S114)</f>
        <v>0.14071585156010877</v>
      </c>
      <c r="CP135" s="30">
        <f t="shared" ref="CP135" si="2971">SUM(E113:T113)/SUM(E109:T114)</f>
        <v>0.14071585156010877</v>
      </c>
      <c r="CQ135" s="30">
        <f t="shared" ref="CQ135" si="2972">SUM(F113:U113)/SUM(F109:U114)</f>
        <v>0.14071585156010877</v>
      </c>
      <c r="CR135" s="30"/>
      <c r="CS135" s="30"/>
      <c r="CT135" s="30"/>
      <c r="CU135" s="30"/>
      <c r="CV135" s="30"/>
      <c r="CW135" s="30"/>
      <c r="CX135" s="30"/>
      <c r="CY135" s="30"/>
      <c r="CZ135" s="30"/>
      <c r="DA135" s="30"/>
      <c r="DB135" s="30"/>
      <c r="DC135" s="30"/>
      <c r="DD135" s="30"/>
      <c r="DE135" s="30"/>
      <c r="DF135" s="30"/>
      <c r="DG135" s="1"/>
      <c r="DH135" s="29">
        <v>16</v>
      </c>
      <c r="DI135" s="30">
        <f>SUM(B114:Q114)/SUM(B109:Q114)</f>
        <v>0.36137139489443426</v>
      </c>
      <c r="DJ135" s="30">
        <f t="shared" ref="DJ135" si="2973">SUM(C114:R114)/SUM(C109:R114)</f>
        <v>0.42385937795794876</v>
      </c>
      <c r="DK135" s="30">
        <f t="shared" ref="DK135" si="2974">SUM(D114:S114)/SUM(D109:S114)</f>
        <v>0.48634736102146331</v>
      </c>
      <c r="DL135" s="30">
        <f t="shared" ref="DL135" si="2975">SUM(E114:T114)/SUM(E109:T114)</f>
        <v>0.54883534408497792</v>
      </c>
      <c r="DM135" s="30">
        <f t="shared" ref="DM135" si="2976">SUM(F114:U114)/SUM(F109:U114)</f>
        <v>0.61132332714849247</v>
      </c>
      <c r="DN135" s="30"/>
      <c r="DO135" s="30"/>
      <c r="DP135" s="30"/>
      <c r="DQ135" s="30"/>
      <c r="DR135" s="30"/>
      <c r="DS135" s="30"/>
      <c r="DT135" s="30"/>
      <c r="DU135" s="30"/>
      <c r="DV135" s="30"/>
      <c r="DW135" s="30"/>
      <c r="DX135" s="30"/>
      <c r="DY135" s="30"/>
      <c r="DZ135" s="30"/>
      <c r="EA135" s="30"/>
      <c r="EB135" s="30"/>
    </row>
    <row r="136" spans="1:132" x14ac:dyDescent="0.3">
      <c r="A136" s="29">
        <v>17</v>
      </c>
      <c r="B136" s="30">
        <f>SUM($B109:R109)/SUM($B109:R114)</f>
        <v>6.6747772919242915E-2</v>
      </c>
      <c r="C136" s="30">
        <f>SUM(C109:S109)/SUM(C109:S114)</f>
        <v>1.7994987057999731E-2</v>
      </c>
      <c r="D136" s="30">
        <f>SUM(D109:T109)/SUM(D109:T114)</f>
        <v>0</v>
      </c>
      <c r="E136" s="30">
        <f>SUM(E109:U109)/SUM(E109:U114)</f>
        <v>0</v>
      </c>
      <c r="F136" s="30"/>
      <c r="G136" s="30"/>
      <c r="H136" s="30"/>
      <c r="I136" s="30"/>
      <c r="J136" s="30"/>
      <c r="K136" s="30"/>
      <c r="L136" s="30"/>
      <c r="M136" s="30"/>
      <c r="N136" s="30"/>
      <c r="O136" s="1"/>
      <c r="P136" s="1"/>
      <c r="Q136" s="1"/>
      <c r="R136" s="1"/>
      <c r="S136" s="1"/>
      <c r="T136" s="58" t="s">
        <v>26</v>
      </c>
      <c r="U136" s="75">
        <f>1.96*SQRT((LSGra2nd*(1-LSGra2nd))/VLOOKUP(LSIT,V120:W139,2))</f>
        <v>5.4553780727804292E-2</v>
      </c>
      <c r="V136" s="66">
        <v>17</v>
      </c>
      <c r="W136" s="65">
        <f>SUM('Raw Data'!B173:L173,'Raw Data'!J191:R191)</f>
        <v>2292</v>
      </c>
      <c r="X136" s="29">
        <v>17</v>
      </c>
      <c r="Y136" s="30">
        <f>SUM(B110:R110)/SUM(B109:R114)</f>
        <v>5.7019971888832309E-2</v>
      </c>
      <c r="Z136" s="30">
        <f>SUM(C110:S110)/SUM(C109:S114)</f>
        <v>4.6959873219051963E-2</v>
      </c>
      <c r="AA136" s="30">
        <f t="shared" ref="AA136" si="2977">SUM(D110:T110)/SUM(D109:T114)</f>
        <v>1.5358920336710975E-2</v>
      </c>
      <c r="AB136" s="30">
        <f t="shared" ref="AB136" si="2978">SUM(E110:U110)/SUM(E109:U114)</f>
        <v>1.2002629496127245E-3</v>
      </c>
      <c r="AC136" s="30"/>
      <c r="AD136" s="30"/>
      <c r="AE136" s="30"/>
      <c r="AF136" s="30"/>
      <c r="AG136" s="30"/>
      <c r="AH136" s="30"/>
      <c r="AI136" s="30"/>
      <c r="AJ136" s="30"/>
      <c r="AK136" s="30"/>
      <c r="AL136" s="30"/>
      <c r="AM136" s="30"/>
      <c r="AN136" s="30"/>
      <c r="AO136" s="30"/>
      <c r="AP136" s="1"/>
      <c r="AQ136" s="1"/>
      <c r="AR136" s="1"/>
      <c r="AS136" s="1"/>
      <c r="AT136" s="29">
        <v>17</v>
      </c>
      <c r="AU136" s="30">
        <f>SUM(B111:R111)/SUM(B109:R114)</f>
        <v>9.62052182799846E-2</v>
      </c>
      <c r="AV136" s="30">
        <f t="shared" ref="AV136" si="2979">SUM(C111:S111)/SUM(C109:S114)</f>
        <v>9.6205218279984586E-2</v>
      </c>
      <c r="AW136" s="30">
        <f t="shared" ref="AW136" si="2980">SUM(D111:T111)/SUM(D109:T114)</f>
        <v>8.6988273689301815E-2</v>
      </c>
      <c r="AX136" s="30">
        <f t="shared" ref="AX136" si="2981">SUM(E111:U111)/SUM(E109:U114)</f>
        <v>5.0502502730240935E-2</v>
      </c>
      <c r="AY136" s="30"/>
      <c r="AZ136" s="30"/>
      <c r="BA136" s="30"/>
      <c r="BB136" s="30"/>
      <c r="BC136" s="30"/>
      <c r="BD136" s="30"/>
      <c r="BE136" s="30"/>
      <c r="BF136" s="30"/>
      <c r="BG136" s="30"/>
      <c r="BH136" s="30"/>
      <c r="BI136" s="30"/>
      <c r="BJ136" s="30"/>
      <c r="BK136" s="30"/>
      <c r="BL136" s="30"/>
      <c r="BM136" s="30"/>
      <c r="BN136" s="30"/>
      <c r="BO136" s="1"/>
      <c r="BP136" s="29">
        <v>17</v>
      </c>
      <c r="BQ136" s="30">
        <f>SUM(B112:R112)/SUM(B109:R114)</f>
        <v>0.24865610517660422</v>
      </c>
      <c r="BR136" s="30">
        <f t="shared" ref="BR136" si="2982">SUM(C112:S112)/SUM(C109:S114)</f>
        <v>0.24865610517660416</v>
      </c>
      <c r="BS136" s="30">
        <f t="shared" ref="BS136" si="2983">SUM(D112:T112)/SUM(D109:T114)</f>
        <v>0.24865610517660416</v>
      </c>
      <c r="BT136" s="30">
        <f t="shared" ref="BT136" si="2984">SUM(E112:U112)/SUM(E109:U114)</f>
        <v>0.24048764899173986</v>
      </c>
      <c r="BU136" s="30"/>
      <c r="BV136" s="30"/>
      <c r="BW136" s="30"/>
      <c r="BX136" s="30"/>
      <c r="BY136" s="30"/>
      <c r="BZ136" s="30"/>
      <c r="CA136" s="30"/>
      <c r="CB136" s="30"/>
      <c r="CC136" s="30"/>
      <c r="CD136" s="30"/>
      <c r="CE136" s="30"/>
      <c r="CF136" s="30"/>
      <c r="CG136" s="30"/>
      <c r="CH136" s="30"/>
      <c r="CI136" s="30"/>
      <c r="CJ136" s="30"/>
      <c r="CK136" s="1"/>
      <c r="CL136" s="29">
        <v>17</v>
      </c>
      <c r="CM136" s="30">
        <f>SUM(B113:R113)/SUM(B109:R114)</f>
        <v>0.13243994643061949</v>
      </c>
      <c r="CN136" s="30">
        <f t="shared" ref="CN136" si="2985">SUM(C113:S113)/SUM(C109:S114)</f>
        <v>0.13243994643061946</v>
      </c>
      <c r="CO136" s="30">
        <f t="shared" ref="CO136" si="2986">SUM(D113:T113)/SUM(D109:T114)</f>
        <v>0.13243994643061946</v>
      </c>
      <c r="CP136" s="30">
        <f t="shared" ref="CP136" si="2987">SUM(E113:U113)/SUM(E109:U114)</f>
        <v>0.13243994643061946</v>
      </c>
      <c r="CQ136" s="30"/>
      <c r="CR136" s="30"/>
      <c r="CS136" s="30"/>
      <c r="CT136" s="30"/>
      <c r="CU136" s="30"/>
      <c r="CV136" s="30"/>
      <c r="CW136" s="30"/>
      <c r="CX136" s="30"/>
      <c r="CY136" s="30"/>
      <c r="CZ136" s="30"/>
      <c r="DA136" s="30"/>
      <c r="DB136" s="30"/>
      <c r="DC136" s="30"/>
      <c r="DD136" s="30"/>
      <c r="DE136" s="30"/>
      <c r="DF136" s="30"/>
      <c r="DG136" s="1"/>
      <c r="DH136" s="29">
        <v>17</v>
      </c>
      <c r="DI136" s="30">
        <f>SUM(B114:R114)/SUM(B109:R114)</f>
        <v>0.39893098530471655</v>
      </c>
      <c r="DJ136" s="30">
        <f t="shared" ref="DJ136" si="2988">SUM(C114:S114)/SUM(C109:S114)</f>
        <v>0.45774386983573995</v>
      </c>
      <c r="DK136" s="30">
        <f t="shared" ref="DK136" si="2989">SUM(D114:T114)/SUM(D109:T114)</f>
        <v>0.51655675436676352</v>
      </c>
      <c r="DL136" s="30">
        <f t="shared" ref="DL136" si="2990">SUM(E114:U114)/SUM(E109:U114)</f>
        <v>0.57536963889778703</v>
      </c>
      <c r="DM136" s="30"/>
      <c r="DN136" s="30"/>
      <c r="DO136" s="30"/>
      <c r="DP136" s="30"/>
      <c r="DQ136" s="30"/>
      <c r="DR136" s="30"/>
      <c r="DS136" s="30"/>
      <c r="DT136" s="30"/>
      <c r="DU136" s="30"/>
      <c r="DV136" s="30"/>
      <c r="DW136" s="30"/>
      <c r="DX136" s="30"/>
      <c r="DY136" s="30"/>
      <c r="DZ136" s="30"/>
      <c r="EA136" s="30"/>
      <c r="EB136" s="30"/>
    </row>
    <row r="137" spans="1:132" x14ac:dyDescent="0.3">
      <c r="A137" s="29">
        <v>18</v>
      </c>
      <c r="B137" s="30">
        <f>SUM($B109:S109)/SUM($B109:S114)</f>
        <v>6.3040197087143771E-2</v>
      </c>
      <c r="C137" s="30">
        <f>SUM(C109:T109)/SUM(C109:T114)</f>
        <v>1.6995436418371684E-2</v>
      </c>
      <c r="D137" s="30">
        <f>SUM(D109:U109)/SUM(D109:U114)</f>
        <v>0</v>
      </c>
      <c r="E137" s="30"/>
      <c r="F137" s="30"/>
      <c r="G137" s="30"/>
      <c r="H137" s="30"/>
      <c r="I137" s="30"/>
      <c r="J137" s="30"/>
      <c r="K137" s="30"/>
      <c r="L137" s="30"/>
      <c r="M137" s="30"/>
      <c r="N137" s="30"/>
      <c r="O137" s="1"/>
      <c r="P137" s="1"/>
      <c r="Q137" s="1"/>
      <c r="R137" s="1"/>
      <c r="S137" s="1"/>
      <c r="T137" s="58" t="s">
        <v>27</v>
      </c>
      <c r="U137" s="75">
        <f>1.96*SQRT((LSGra3rd*(1-LSGra3rd))/VLOOKUP(LSIT,V120:W139,2))</f>
        <v>3.8876094386522904E-2</v>
      </c>
      <c r="V137" s="66">
        <v>18</v>
      </c>
      <c r="W137" s="65">
        <f>W$136</f>
        <v>2292</v>
      </c>
      <c r="X137" s="29">
        <v>18</v>
      </c>
      <c r="Y137" s="30">
        <f>SUM(B110:S110)/SUM(B109:S114)</f>
        <v>5.3852737081196339E-2</v>
      </c>
      <c r="Z137" s="30">
        <f>SUM(C110:T110)/SUM(C109:T114)</f>
        <v>4.4351437260656067E-2</v>
      </c>
      <c r="AA137" s="30">
        <f t="shared" ref="AA137" si="2991">SUM(D110:U110)/SUM(D109:U114)</f>
        <v>1.4505792818637498E-2</v>
      </c>
      <c r="AB137" s="30"/>
      <c r="AC137" s="30"/>
      <c r="AD137" s="30"/>
      <c r="AE137" s="30"/>
      <c r="AF137" s="30"/>
      <c r="AG137" s="30"/>
      <c r="AH137" s="30"/>
      <c r="AI137" s="30"/>
      <c r="AJ137" s="30"/>
      <c r="AK137" s="30"/>
      <c r="AL137" s="30"/>
      <c r="AM137" s="30"/>
      <c r="AN137" s="30"/>
      <c r="AO137" s="30"/>
      <c r="AP137" s="1"/>
      <c r="AQ137" s="1"/>
      <c r="AR137" s="1"/>
      <c r="AS137" s="1"/>
      <c r="AT137" s="29">
        <v>18</v>
      </c>
      <c r="AU137" s="30">
        <f>SUM(B111:S111)/SUM(B109:S114)</f>
        <v>9.0861397406017078E-2</v>
      </c>
      <c r="AV137" s="30">
        <f t="shared" ref="AV137" si="2992">SUM(C111:T111)/SUM(C109:T114)</f>
        <v>9.0861397406017064E-2</v>
      </c>
      <c r="AW137" s="30">
        <f t="shared" ref="AW137" si="2993">SUM(D111:U111)/SUM(D109:U114)</f>
        <v>8.2156417777094995E-2</v>
      </c>
      <c r="AX137" s="30"/>
      <c r="AY137" s="30"/>
      <c r="AZ137" s="30"/>
      <c r="BA137" s="30"/>
      <c r="BB137" s="30"/>
      <c r="BC137" s="30"/>
      <c r="BD137" s="30"/>
      <c r="BE137" s="30"/>
      <c r="BF137" s="30"/>
      <c r="BG137" s="30"/>
      <c r="BH137" s="30"/>
      <c r="BI137" s="30"/>
      <c r="BJ137" s="30"/>
      <c r="BK137" s="30"/>
      <c r="BL137" s="30"/>
      <c r="BM137" s="30"/>
      <c r="BN137" s="30"/>
      <c r="BO137" s="1"/>
      <c r="BP137" s="29">
        <v>18</v>
      </c>
      <c r="BQ137" s="30">
        <f>SUM(B112:S112)/SUM(B109:S114)</f>
        <v>0.23484423811742774</v>
      </c>
      <c r="BR137" s="30">
        <f t="shared" ref="BR137" si="2994">SUM(C112:T112)/SUM(C109:T114)</f>
        <v>0.23484423811742769</v>
      </c>
      <c r="BS137" s="30">
        <f t="shared" ref="BS137" si="2995">SUM(D112:U112)/SUM(D109:U114)</f>
        <v>0.23484423811742769</v>
      </c>
      <c r="BT137" s="30"/>
      <c r="BU137" s="30"/>
      <c r="BV137" s="30"/>
      <c r="BW137" s="30"/>
      <c r="BX137" s="30"/>
      <c r="BY137" s="30"/>
      <c r="BZ137" s="30"/>
      <c r="CA137" s="30"/>
      <c r="CB137" s="30"/>
      <c r="CC137" s="30"/>
      <c r="CD137" s="30"/>
      <c r="CE137" s="30"/>
      <c r="CF137" s="30"/>
      <c r="CG137" s="30"/>
      <c r="CH137" s="30"/>
      <c r="CI137" s="30"/>
      <c r="CJ137" s="30"/>
      <c r="CK137" s="1"/>
      <c r="CL137" s="29">
        <v>18</v>
      </c>
      <c r="CM137" s="30">
        <f>SUM(B113:S113)/SUM(B109:S114)</f>
        <v>0.12508342915498299</v>
      </c>
      <c r="CN137" s="30">
        <f t="shared" ref="CN137" si="2996">SUM(C113:T113)/SUM(C109:T114)</f>
        <v>0.12508342915498297</v>
      </c>
      <c r="CO137" s="30">
        <f t="shared" ref="CO137" si="2997">SUM(D113:U113)/SUM(D109:U114)</f>
        <v>0.12508342915498297</v>
      </c>
      <c r="CP137" s="30"/>
      <c r="CQ137" s="30"/>
      <c r="CR137" s="30"/>
      <c r="CS137" s="30"/>
      <c r="CT137" s="30"/>
      <c r="CU137" s="30"/>
      <c r="CV137" s="30"/>
      <c r="CW137" s="30"/>
      <c r="CX137" s="30"/>
      <c r="CY137" s="30"/>
      <c r="CZ137" s="30"/>
      <c r="DA137" s="30"/>
      <c r="DB137" s="30"/>
      <c r="DC137" s="30"/>
      <c r="DD137" s="30"/>
      <c r="DE137" s="30"/>
      <c r="DF137" s="30"/>
      <c r="DG137" s="1"/>
      <c r="DH137" s="29">
        <v>18</v>
      </c>
      <c r="DI137" s="30">
        <f>SUM(B114:S114)/SUM(B109:S114)</f>
        <v>0.4323180011532321</v>
      </c>
      <c r="DJ137" s="30">
        <f t="shared" ref="DJ137" si="2998">SUM(C114:T114)/SUM(C109:T114)</f>
        <v>0.48786406164254442</v>
      </c>
      <c r="DK137" s="30">
        <f t="shared" ref="DK137" si="2999">SUM(D114:U114)/SUM(D109:U114)</f>
        <v>0.5434101221318568</v>
      </c>
      <c r="DL137" s="30"/>
      <c r="DM137" s="30"/>
      <c r="DN137" s="30"/>
      <c r="DO137" s="30"/>
      <c r="DP137" s="30"/>
      <c r="DQ137" s="30"/>
      <c r="DR137" s="30"/>
      <c r="DS137" s="30"/>
      <c r="DT137" s="30"/>
      <c r="DU137" s="30"/>
      <c r="DV137" s="30"/>
      <c r="DW137" s="30"/>
      <c r="DX137" s="30"/>
      <c r="DY137" s="30"/>
      <c r="DZ137" s="30"/>
      <c r="EA137" s="30"/>
      <c r="EB137" s="30"/>
    </row>
    <row r="138" spans="1:132" x14ac:dyDescent="0.3">
      <c r="A138" s="29">
        <v>19</v>
      </c>
      <c r="B138" s="30">
        <f>SUM($B109:T109)/SUM($B109:T114)</f>
        <v>5.972282920360733E-2</v>
      </c>
      <c r="C138" s="30">
        <f>SUM(C109:U109)/SUM(C109:U114)</f>
        <v>1.6101084599276724E-2</v>
      </c>
      <c r="D138" s="30"/>
      <c r="E138" s="30"/>
      <c r="F138" s="30"/>
      <c r="G138" s="30"/>
      <c r="H138" s="30"/>
      <c r="I138" s="30"/>
      <c r="J138" s="30"/>
      <c r="K138" s="30"/>
      <c r="L138" s="30"/>
      <c r="M138" s="30"/>
      <c r="N138" s="30"/>
      <c r="O138" s="1"/>
      <c r="P138" s="1"/>
      <c r="Q138" s="1"/>
      <c r="R138" s="1"/>
      <c r="S138" s="1"/>
      <c r="T138" s="58" t="s">
        <v>12</v>
      </c>
      <c r="U138" s="75">
        <f>1.96*SQRT((LSGraPupae*(1-LSGraPupae))/VLOOKUP(LSIT,V120:W139,2))</f>
        <v>0</v>
      </c>
      <c r="V138" s="66">
        <v>19</v>
      </c>
      <c r="W138" s="65">
        <f t="shared" ref="W138:W139" si="3000">W$136</f>
        <v>2292</v>
      </c>
      <c r="X138" s="29">
        <v>19</v>
      </c>
      <c r="Y138" s="30">
        <f>SUM(B110:T110)/SUM(B109:T114)</f>
        <v>5.1018841429081925E-2</v>
      </c>
      <c r="Z138" s="30">
        <f>SUM(C110:U110)/SUM(C109:U114)</f>
        <v>4.2017529050410521E-2</v>
      </c>
      <c r="AA138" s="30"/>
      <c r="AB138" s="30"/>
      <c r="AC138" s="30"/>
      <c r="AD138" s="30"/>
      <c r="AE138" s="30"/>
      <c r="AF138" s="30"/>
      <c r="AG138" s="30"/>
      <c r="AH138" s="30"/>
      <c r="AI138" s="30"/>
      <c r="AJ138" s="30"/>
      <c r="AK138" s="30"/>
      <c r="AL138" s="1"/>
      <c r="AM138" s="1"/>
      <c r="AN138" s="1"/>
      <c r="AO138" s="1"/>
      <c r="AP138" s="1"/>
      <c r="AQ138" s="1"/>
      <c r="AR138" s="1"/>
      <c r="AS138" s="1"/>
      <c r="AT138" s="29">
        <v>19</v>
      </c>
      <c r="AU138" s="30">
        <f>SUM(B111:T111)/SUM(B109:T114)</f>
        <v>8.6079992912765052E-2</v>
      </c>
      <c r="AV138" s="30">
        <f>SUM(C111:U111)/SUM(C109:U114)</f>
        <v>8.6079992912765038E-2</v>
      </c>
      <c r="AW138" s="30"/>
      <c r="AX138" s="30"/>
      <c r="AY138" s="30"/>
      <c r="AZ138" s="30"/>
      <c r="BA138" s="30"/>
      <c r="BB138" s="30"/>
      <c r="BC138" s="30"/>
      <c r="BD138" s="30"/>
      <c r="BE138" s="30"/>
      <c r="BF138" s="30"/>
      <c r="BG138" s="30"/>
      <c r="BH138" s="30"/>
      <c r="BI138" s="30"/>
      <c r="BJ138" s="30"/>
      <c r="BK138" s="30"/>
      <c r="BL138" s="30"/>
      <c r="BM138" s="30"/>
      <c r="BN138" s="30"/>
      <c r="BO138" s="1"/>
      <c r="BP138" s="29">
        <v>19</v>
      </c>
      <c r="BQ138" s="30">
        <f>SUM(B112:T112)/SUM(B109:T114)</f>
        <v>0.22248601639284465</v>
      </c>
      <c r="BR138" s="30">
        <f t="shared" ref="BR138" si="3001">SUM(C112:U112)/SUM(C109:U114)</f>
        <v>0.22248601639284463</v>
      </c>
      <c r="BS138" s="30"/>
      <c r="BT138" s="30"/>
      <c r="BU138" s="30"/>
      <c r="BV138" s="30"/>
      <c r="BW138" s="30"/>
      <c r="BX138" s="30"/>
      <c r="BY138" s="30"/>
      <c r="BZ138" s="30"/>
      <c r="CA138" s="30"/>
      <c r="CB138" s="30"/>
      <c r="CC138" s="30"/>
      <c r="CD138" s="30"/>
      <c r="CE138" s="30"/>
      <c r="CF138" s="30"/>
      <c r="CG138" s="30"/>
      <c r="CH138" s="30"/>
      <c r="CI138" s="30"/>
      <c r="CJ138" s="30"/>
      <c r="CK138" s="1"/>
      <c r="CL138" s="29">
        <v>19</v>
      </c>
      <c r="CM138" s="30">
        <f>SUM(B113:T113)/SUM(B109:T114)</f>
        <v>0.11850115673493104</v>
      </c>
      <c r="CN138" s="30">
        <f t="shared" ref="CN138" si="3002">SUM(C113:U113)/SUM(C109:U114)</f>
        <v>0.11850115673493102</v>
      </c>
      <c r="CO138" s="30"/>
      <c r="CP138" s="30"/>
      <c r="CQ138" s="30"/>
      <c r="CR138" s="30"/>
      <c r="CS138" s="30"/>
      <c r="CT138" s="30"/>
      <c r="CU138" s="30"/>
      <c r="CV138" s="30"/>
      <c r="CW138" s="30"/>
      <c r="CX138" s="30"/>
      <c r="CY138" s="30"/>
      <c r="CZ138" s="30"/>
      <c r="DA138" s="30"/>
      <c r="DB138" s="30"/>
      <c r="DC138" s="30"/>
      <c r="DD138" s="30"/>
      <c r="DE138" s="30"/>
      <c r="DF138" s="30"/>
      <c r="DG138" s="1"/>
      <c r="DH138" s="29">
        <v>19</v>
      </c>
      <c r="DI138" s="30">
        <f>SUM(B114:T114)/SUM(B109:T114)</f>
        <v>0.46219116332677013</v>
      </c>
      <c r="DJ138" s="30">
        <f t="shared" ref="DJ138" si="3003">SUM(C114:U114)/SUM(C109:U114)</f>
        <v>0.51481422030977197</v>
      </c>
      <c r="DK138" s="30"/>
      <c r="DL138" s="30"/>
      <c r="DM138" s="30"/>
      <c r="DN138" s="30"/>
      <c r="DO138" s="30"/>
      <c r="DP138" s="30"/>
      <c r="DQ138" s="30"/>
      <c r="DR138" s="30"/>
      <c r="DS138" s="30"/>
      <c r="DT138" s="30"/>
      <c r="DU138" s="30"/>
      <c r="DV138" s="30"/>
      <c r="DW138" s="30"/>
      <c r="DX138" s="30"/>
      <c r="DY138" s="30"/>
      <c r="DZ138" s="30"/>
      <c r="EA138" s="30"/>
      <c r="EB138" s="30"/>
    </row>
    <row r="139" spans="1:132" x14ac:dyDescent="0.3">
      <c r="A139" s="29">
        <v>20</v>
      </c>
      <c r="B139" s="30">
        <f>SUM($B109:U109)/SUM($B109:U114)</f>
        <v>5.6737147079775348E-2</v>
      </c>
      <c r="C139" s="30"/>
      <c r="D139" s="1"/>
      <c r="E139" s="1"/>
      <c r="F139" s="1"/>
      <c r="G139" s="1"/>
      <c r="H139" s="1"/>
      <c r="I139" s="1"/>
      <c r="J139" s="1"/>
      <c r="K139" s="1"/>
      <c r="L139" s="1"/>
      <c r="M139" s="1"/>
      <c r="N139" s="1"/>
      <c r="O139" s="1"/>
      <c r="P139" s="1"/>
      <c r="Q139" s="1"/>
      <c r="R139" s="1"/>
      <c r="S139" s="1"/>
      <c r="T139" s="59" t="s">
        <v>30</v>
      </c>
      <c r="U139" s="76">
        <f>1.96*SQRT((LSGraAdults*(1-LSGraAdults))/VLOOKUP(LSIT,V120:W139,2))</f>
        <v>0</v>
      </c>
      <c r="V139" s="67">
        <v>20</v>
      </c>
      <c r="W139" s="80">
        <f t="shared" si="3000"/>
        <v>2292</v>
      </c>
      <c r="X139" s="29">
        <v>20</v>
      </c>
      <c r="Y139" s="30">
        <f>SUM(B110:U110)/SUM(B109:U114)</f>
        <v>4.8468291750430263E-2</v>
      </c>
      <c r="Z139" s="30"/>
      <c r="AA139" s="1"/>
      <c r="AB139" s="1"/>
      <c r="AC139" s="1"/>
      <c r="AD139" s="1"/>
      <c r="AE139" s="1"/>
      <c r="AF139" s="1"/>
      <c r="AG139" s="1"/>
      <c r="AH139" s="1"/>
      <c r="AI139" s="1"/>
      <c r="AJ139" s="1"/>
      <c r="AK139" s="1"/>
      <c r="AL139" s="1"/>
      <c r="AM139" s="1"/>
      <c r="AN139" s="1"/>
      <c r="AO139" s="1"/>
      <c r="AP139" s="1"/>
      <c r="AQ139" s="1"/>
      <c r="AR139" s="1"/>
      <c r="AS139" s="1"/>
      <c r="AT139" s="29">
        <v>20</v>
      </c>
      <c r="AU139" s="30">
        <f>SUM(B111:U111)/SUM(B109:U114)</f>
        <v>8.1776655319982308E-2</v>
      </c>
      <c r="AV139" s="30"/>
      <c r="AW139" s="30"/>
      <c r="AX139" s="30"/>
      <c r="AY139" s="30"/>
      <c r="AZ139" s="30"/>
      <c r="BA139" s="30"/>
      <c r="BB139" s="30"/>
      <c r="BC139" s="30"/>
      <c r="BD139" s="30"/>
      <c r="BE139" s="30"/>
      <c r="BF139" s="30"/>
      <c r="BG139" s="30"/>
      <c r="BH139" s="30"/>
      <c r="BI139" s="30"/>
      <c r="BJ139" s="30"/>
      <c r="BK139" s="30"/>
      <c r="BL139" s="30"/>
      <c r="BM139" s="30"/>
      <c r="BN139" s="30"/>
      <c r="BO139" s="1"/>
      <c r="BP139" s="29">
        <v>20</v>
      </c>
      <c r="BQ139" s="30">
        <f>SUM(B112:U112)/SUM(B109:U114)</f>
        <v>0.21136342674321396</v>
      </c>
      <c r="BR139" s="30"/>
      <c r="BS139" s="1"/>
      <c r="BT139" s="1"/>
      <c r="BU139" s="1"/>
      <c r="BV139" s="1"/>
      <c r="BW139" s="1"/>
      <c r="BX139" s="1"/>
      <c r="BY139" s="1"/>
      <c r="BZ139" s="1"/>
      <c r="CA139" s="1"/>
      <c r="CB139" s="1"/>
      <c r="CC139" s="1"/>
      <c r="CD139" s="1"/>
      <c r="CE139" s="1"/>
      <c r="CF139" s="1"/>
      <c r="CG139" s="1"/>
      <c r="CH139" s="1"/>
      <c r="CI139" s="1"/>
      <c r="CJ139" s="1"/>
      <c r="CK139" s="1"/>
      <c r="CL139" s="29">
        <v>20</v>
      </c>
      <c r="CM139" s="30">
        <f>SUM(B113:U113)/SUM(B109:U114)</f>
        <v>0.11257701030659129</v>
      </c>
      <c r="CN139" s="30"/>
      <c r="CO139" s="1"/>
      <c r="CP139" s="1"/>
      <c r="CQ139" s="1"/>
      <c r="CR139" s="1"/>
      <c r="CS139" s="1"/>
      <c r="CT139" s="1"/>
      <c r="CU139" s="1"/>
      <c r="CV139" s="1"/>
      <c r="CW139" s="1"/>
      <c r="CX139" s="1"/>
      <c r="CY139" s="1"/>
      <c r="CZ139" s="1"/>
      <c r="DA139" s="1"/>
      <c r="DB139" s="1"/>
      <c r="DC139" s="1"/>
      <c r="DD139" s="1"/>
      <c r="DE139" s="1"/>
      <c r="DF139" s="1"/>
      <c r="DG139" s="1"/>
      <c r="DH139" s="29">
        <v>20</v>
      </c>
      <c r="DI139" s="30">
        <f>SUM(B114:U114)/SUM(B109:U114)</f>
        <v>0.48907746880000696</v>
      </c>
      <c r="DJ139" s="30"/>
      <c r="DK139" s="1"/>
      <c r="DL139" s="1"/>
      <c r="DM139" s="1"/>
      <c r="DN139" s="1"/>
      <c r="DO139" s="1"/>
      <c r="DP139" s="1"/>
      <c r="DQ139" s="1"/>
      <c r="DR139" s="1"/>
      <c r="DS139" s="1"/>
      <c r="DT139" s="1"/>
      <c r="DU139" s="1"/>
      <c r="DV139" s="1"/>
      <c r="DW139" s="1"/>
      <c r="DX139" s="1"/>
      <c r="DY139" s="1"/>
      <c r="DZ139" s="1"/>
      <c r="EA139" s="1"/>
      <c r="EB139" s="1"/>
    </row>
    <row r="142" spans="1:132" x14ac:dyDescent="0.3">
      <c r="A142" s="11" t="s">
        <v>23</v>
      </c>
      <c r="B142" s="1"/>
      <c r="C142" s="1"/>
      <c r="D142" s="1"/>
      <c r="E142" s="1"/>
      <c r="F142" s="1"/>
      <c r="G142" s="1"/>
      <c r="H142" s="1"/>
      <c r="I142" s="1"/>
      <c r="J142" s="1"/>
      <c r="K142" s="1"/>
      <c r="L142" s="1"/>
      <c r="M142" s="1"/>
      <c r="N142" s="1"/>
      <c r="O142" s="1"/>
      <c r="P142" s="1"/>
      <c r="Q142" s="1"/>
      <c r="R142" s="1"/>
      <c r="S142" s="1"/>
      <c r="T142" s="1"/>
      <c r="U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row>
    <row r="143" spans="1:132" ht="43.2" x14ac:dyDescent="0.3">
      <c r="A143" s="35" t="s">
        <v>33</v>
      </c>
      <c r="B143" s="4">
        <v>1</v>
      </c>
      <c r="C143" s="4">
        <v>2</v>
      </c>
      <c r="D143" s="4">
        <v>3</v>
      </c>
      <c r="E143" s="4">
        <v>4</v>
      </c>
      <c r="F143" s="4">
        <v>5</v>
      </c>
      <c r="G143" s="4">
        <v>6</v>
      </c>
      <c r="H143" s="4">
        <v>7</v>
      </c>
      <c r="I143" s="4">
        <v>8</v>
      </c>
      <c r="J143" s="4">
        <v>9</v>
      </c>
      <c r="K143" s="4">
        <v>10</v>
      </c>
      <c r="L143" s="28">
        <v>11</v>
      </c>
      <c r="M143" s="28">
        <v>12</v>
      </c>
      <c r="N143" s="28">
        <v>13</v>
      </c>
      <c r="O143" s="28">
        <v>14</v>
      </c>
      <c r="P143" s="28">
        <v>15</v>
      </c>
      <c r="Q143" s="28">
        <v>16</v>
      </c>
      <c r="R143" s="28">
        <v>17</v>
      </c>
      <c r="S143" s="28">
        <v>18</v>
      </c>
      <c r="T143" s="28">
        <v>19</v>
      </c>
      <c r="U143" s="28">
        <v>20</v>
      </c>
      <c r="V143" s="60"/>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row>
    <row r="144" spans="1:132" x14ac:dyDescent="0.3">
      <c r="A144" s="19" t="s">
        <v>8</v>
      </c>
      <c r="B144" s="49" t="e">
        <f>SUM('Raw Data'!B203:B206)/'Raw Data'!B223</f>
        <v>#DIV/0!</v>
      </c>
      <c r="C144" s="49" t="e">
        <f>SUM('Raw Data'!C203:C206)/'Raw Data'!C223</f>
        <v>#DIV/0!</v>
      </c>
      <c r="D144" s="49" t="e">
        <f>SUM('Raw Data'!D203:D206)/'Raw Data'!D223</f>
        <v>#DIV/0!</v>
      </c>
      <c r="E144" s="49" t="e">
        <f>SUM('Raw Data'!E203:E206)/'Raw Data'!E223</f>
        <v>#DIV/0!</v>
      </c>
      <c r="F144" s="49" t="e">
        <f>SUM('Raw Data'!F203:F206)/'Raw Data'!F223</f>
        <v>#DIV/0!</v>
      </c>
      <c r="G144" s="49" t="e">
        <f>SUM('Raw Data'!G203:G206)/'Raw Data'!G223</f>
        <v>#DIV/0!</v>
      </c>
      <c r="H144" s="49" t="e">
        <f>SUM('Raw Data'!H203:H206)/'Raw Data'!H223</f>
        <v>#DIV/0!</v>
      </c>
      <c r="I144" s="49" t="e">
        <f>SUM('Raw Data'!I203:I206)/'Raw Data'!I223</f>
        <v>#DIV/0!</v>
      </c>
      <c r="J144" s="49" t="e">
        <f>SUM('Raw Data'!J203:J206)/'Raw Data'!J223</f>
        <v>#DIV/0!</v>
      </c>
      <c r="K144" s="49" t="e">
        <f>SUM('Raw Data'!K203:K206)/'Raw Data'!K223</f>
        <v>#DIV/0!</v>
      </c>
      <c r="L144" s="49" t="e">
        <f>SUM('Raw Data'!L203:L206)/'Raw Data'!L223</f>
        <v>#DIV/0!</v>
      </c>
      <c r="M144" s="49" t="e">
        <f>SUM('Raw Data'!M203:M206)/'Raw Data'!M223</f>
        <v>#DIV/0!</v>
      </c>
      <c r="N144" s="49" t="e">
        <f>SUM('Raw Data'!N203:N206)/'Raw Data'!N223</f>
        <v>#DIV/0!</v>
      </c>
      <c r="O144" s="49" t="e">
        <f>SUM('Raw Data'!O203:O206)/'Raw Data'!O223</f>
        <v>#DIV/0!</v>
      </c>
      <c r="P144" s="49" t="e">
        <f>SUM('Raw Data'!P203:P206)/'Raw Data'!P223</f>
        <v>#DIV/0!</v>
      </c>
      <c r="Q144" s="49" t="e">
        <f>SUM('Raw Data'!Q203:Q206)/'Raw Data'!Q223</f>
        <v>#DIV/0!</v>
      </c>
      <c r="R144" s="49" t="e">
        <f>SUM('Raw Data'!R203:R206)/'Raw Data'!R223</f>
        <v>#DIV/0!</v>
      </c>
      <c r="S144" s="49" t="e">
        <f>SUM('Raw Data'!S203:S206)/'Raw Data'!S223</f>
        <v>#DIV/0!</v>
      </c>
      <c r="T144" s="49" t="e">
        <f>SUM('Raw Data'!T203:T206)/'Raw Data'!T223</f>
        <v>#DIV/0!</v>
      </c>
      <c r="U144" s="49" t="e">
        <f>SUM('Raw Data'!U203:U206)/'Raw Data'!U223</f>
        <v>#DIV/0!</v>
      </c>
      <c r="V144" s="49"/>
      <c r="W144" s="1"/>
      <c r="X144" s="19" t="s">
        <v>8</v>
      </c>
      <c r="Y144" s="30" t="e">
        <f>HLOOKUP(LSHT,A154:U174,(LSIT+1))</f>
        <v>#DIV/0!</v>
      </c>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row>
    <row r="145" spans="1:132" x14ac:dyDescent="0.3">
      <c r="A145" s="19" t="s">
        <v>25</v>
      </c>
      <c r="B145" s="49" t="e">
        <f>SUM('Raw Data'!B207:B210)/'Raw Data'!B223</f>
        <v>#DIV/0!</v>
      </c>
      <c r="C145" s="49" t="e">
        <f>SUM('Raw Data'!C207:C210)/'Raw Data'!C223</f>
        <v>#DIV/0!</v>
      </c>
      <c r="D145" s="49" t="e">
        <f>SUM('Raw Data'!D207:D210)/'Raw Data'!D223</f>
        <v>#DIV/0!</v>
      </c>
      <c r="E145" s="49" t="e">
        <f>SUM('Raw Data'!E207:E210)/'Raw Data'!E223</f>
        <v>#DIV/0!</v>
      </c>
      <c r="F145" s="49" t="e">
        <f>SUM('Raw Data'!F207:F210)/'Raw Data'!F223</f>
        <v>#DIV/0!</v>
      </c>
      <c r="G145" s="49" t="e">
        <f>SUM('Raw Data'!G207:G210)/'Raw Data'!G223</f>
        <v>#DIV/0!</v>
      </c>
      <c r="H145" s="49" t="e">
        <f>SUM('Raw Data'!H207:H210)/'Raw Data'!H223</f>
        <v>#DIV/0!</v>
      </c>
      <c r="I145" s="49" t="e">
        <f>SUM('Raw Data'!I207:I210)/'Raw Data'!I223</f>
        <v>#DIV/0!</v>
      </c>
      <c r="J145" s="49" t="e">
        <f>SUM('Raw Data'!J207:J210)/'Raw Data'!J223</f>
        <v>#DIV/0!</v>
      </c>
      <c r="K145" s="49" t="e">
        <f>SUM('Raw Data'!K207:K210)/'Raw Data'!K223</f>
        <v>#DIV/0!</v>
      </c>
      <c r="L145" s="49" t="e">
        <f>SUM('Raw Data'!L207:L210)/'Raw Data'!L223</f>
        <v>#DIV/0!</v>
      </c>
      <c r="M145" s="49" t="e">
        <f>SUM('Raw Data'!M207:M210)/'Raw Data'!M223</f>
        <v>#DIV/0!</v>
      </c>
      <c r="N145" s="49" t="e">
        <f>SUM('Raw Data'!N207:N210)/'Raw Data'!N223</f>
        <v>#DIV/0!</v>
      </c>
      <c r="O145" s="49" t="e">
        <f>SUM('Raw Data'!O207:O210)/'Raw Data'!O223</f>
        <v>#DIV/0!</v>
      </c>
      <c r="P145" s="49" t="e">
        <f>SUM('Raw Data'!P207:P210)/'Raw Data'!P223</f>
        <v>#DIV/0!</v>
      </c>
      <c r="Q145" s="49" t="e">
        <f>SUM('Raw Data'!Q207:Q210)/'Raw Data'!Q223</f>
        <v>#DIV/0!</v>
      </c>
      <c r="R145" s="49" t="e">
        <f>SUM('Raw Data'!R207:R210)/'Raw Data'!R223</f>
        <v>#DIV/0!</v>
      </c>
      <c r="S145" s="49" t="e">
        <f>SUM('Raw Data'!S207:S210)/'Raw Data'!S223</f>
        <v>#DIV/0!</v>
      </c>
      <c r="T145" s="49" t="e">
        <f>SUM('Raw Data'!T207:T210)/'Raw Data'!T223</f>
        <v>#DIV/0!</v>
      </c>
      <c r="U145" s="49" t="e">
        <f>SUM('Raw Data'!U207:U210)/'Raw Data'!U223</f>
        <v>#DIV/0!</v>
      </c>
      <c r="V145" s="49"/>
      <c r="W145" s="1"/>
      <c r="X145" s="19" t="s">
        <v>25</v>
      </c>
      <c r="Y145" s="30" t="e">
        <f>HLOOKUP(LSHT,X154:AR174,(LSIT+1))</f>
        <v>#DIV/0!</v>
      </c>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row>
    <row r="146" spans="1:132" x14ac:dyDescent="0.3">
      <c r="A146" s="19" t="s">
        <v>26</v>
      </c>
      <c r="B146" s="49" t="e">
        <f>SUM('Raw Data'!B211:B214)/'Raw Data'!B223</f>
        <v>#DIV/0!</v>
      </c>
      <c r="C146" s="49" t="e">
        <f>SUM('Raw Data'!C211:C214)/'Raw Data'!C223</f>
        <v>#DIV/0!</v>
      </c>
      <c r="D146" s="49" t="e">
        <f>SUM('Raw Data'!D211:D214)/'Raw Data'!D223</f>
        <v>#DIV/0!</v>
      </c>
      <c r="E146" s="49" t="e">
        <f>SUM('Raw Data'!E211:E214)/'Raw Data'!E223</f>
        <v>#DIV/0!</v>
      </c>
      <c r="F146" s="49" t="e">
        <f>SUM('Raw Data'!F211:F214)/'Raw Data'!F223</f>
        <v>#DIV/0!</v>
      </c>
      <c r="G146" s="49" t="e">
        <f>SUM('Raw Data'!G211:G214)/'Raw Data'!G223</f>
        <v>#DIV/0!</v>
      </c>
      <c r="H146" s="49" t="e">
        <f>SUM('Raw Data'!H211:H214)/'Raw Data'!H223</f>
        <v>#DIV/0!</v>
      </c>
      <c r="I146" s="49" t="e">
        <f>SUM('Raw Data'!I211:I214)/'Raw Data'!I223</f>
        <v>#DIV/0!</v>
      </c>
      <c r="J146" s="49" t="e">
        <f>SUM('Raw Data'!J211:J214)/'Raw Data'!J223</f>
        <v>#DIV/0!</v>
      </c>
      <c r="K146" s="49" t="e">
        <f>SUM('Raw Data'!K211:K214)/'Raw Data'!K223</f>
        <v>#DIV/0!</v>
      </c>
      <c r="L146" s="49" t="e">
        <f>SUM('Raw Data'!L211:L214)/'Raw Data'!L223</f>
        <v>#DIV/0!</v>
      </c>
      <c r="M146" s="49" t="e">
        <f>SUM('Raw Data'!M211:M214)/'Raw Data'!M223</f>
        <v>#DIV/0!</v>
      </c>
      <c r="N146" s="49" t="e">
        <f>SUM('Raw Data'!N211:N214)/'Raw Data'!N223</f>
        <v>#DIV/0!</v>
      </c>
      <c r="O146" s="49" t="e">
        <f>SUM('Raw Data'!O211:O214)/'Raw Data'!O223</f>
        <v>#DIV/0!</v>
      </c>
      <c r="P146" s="49" t="e">
        <f>SUM('Raw Data'!P211:P214)/'Raw Data'!P223</f>
        <v>#DIV/0!</v>
      </c>
      <c r="Q146" s="49" t="e">
        <f>SUM('Raw Data'!Q211:Q214)/'Raw Data'!Q223</f>
        <v>#DIV/0!</v>
      </c>
      <c r="R146" s="49" t="e">
        <f>SUM('Raw Data'!R211:R214)/'Raw Data'!R223</f>
        <v>#DIV/0!</v>
      </c>
      <c r="S146" s="49" t="e">
        <f>SUM('Raw Data'!S211:S214)/'Raw Data'!S223</f>
        <v>#DIV/0!</v>
      </c>
      <c r="T146" s="49" t="e">
        <f>SUM('Raw Data'!T211:T214)/'Raw Data'!T223</f>
        <v>#DIV/0!</v>
      </c>
      <c r="U146" s="49" t="e">
        <f>SUM('Raw Data'!U211:U214)/'Raw Data'!U223</f>
        <v>#DIV/0!</v>
      </c>
      <c r="V146" s="49"/>
      <c r="W146" s="1"/>
      <c r="X146" s="19" t="s">
        <v>26</v>
      </c>
      <c r="Y146" s="30" t="e">
        <f>HLOOKUP(LSHT,AT154:BN174,(LSIT+1))</f>
        <v>#DIV/0!</v>
      </c>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row>
    <row r="147" spans="1:132" x14ac:dyDescent="0.3">
      <c r="A147" s="19" t="s">
        <v>27</v>
      </c>
      <c r="B147" s="49" t="e">
        <f>SUM('Raw Data'!B215:B218)/'Raw Data'!B223</f>
        <v>#DIV/0!</v>
      </c>
      <c r="C147" s="49" t="e">
        <f>SUM('Raw Data'!C215:C218)/'Raw Data'!C223</f>
        <v>#DIV/0!</v>
      </c>
      <c r="D147" s="49" t="e">
        <f>SUM('Raw Data'!D215:D218)/'Raw Data'!D223</f>
        <v>#DIV/0!</v>
      </c>
      <c r="E147" s="49" t="e">
        <f>SUM('Raw Data'!E215:E218)/'Raw Data'!E223</f>
        <v>#DIV/0!</v>
      </c>
      <c r="F147" s="49" t="e">
        <f>SUM('Raw Data'!F215:F218)/'Raw Data'!F223</f>
        <v>#DIV/0!</v>
      </c>
      <c r="G147" s="49" t="e">
        <f>SUM('Raw Data'!G215:G218)/'Raw Data'!G223</f>
        <v>#DIV/0!</v>
      </c>
      <c r="H147" s="49" t="e">
        <f>SUM('Raw Data'!H215:H218)/'Raw Data'!H223</f>
        <v>#DIV/0!</v>
      </c>
      <c r="I147" s="49" t="e">
        <f>SUM('Raw Data'!I215:I218)/'Raw Data'!I223</f>
        <v>#DIV/0!</v>
      </c>
      <c r="J147" s="49" t="e">
        <f>SUM('Raw Data'!J215:J218)/'Raw Data'!J223</f>
        <v>#DIV/0!</v>
      </c>
      <c r="K147" s="49" t="e">
        <f>SUM('Raw Data'!K215:K218)/'Raw Data'!K223</f>
        <v>#DIV/0!</v>
      </c>
      <c r="L147" s="49" t="e">
        <f>SUM('Raw Data'!L215:L218)/'Raw Data'!L223</f>
        <v>#DIV/0!</v>
      </c>
      <c r="M147" s="49" t="e">
        <f>SUM('Raw Data'!M215:M218)/'Raw Data'!M223</f>
        <v>#DIV/0!</v>
      </c>
      <c r="N147" s="49" t="e">
        <f>SUM('Raw Data'!N215:N218)/'Raw Data'!N223</f>
        <v>#DIV/0!</v>
      </c>
      <c r="O147" s="49" t="e">
        <f>SUM('Raw Data'!O215:O218)/'Raw Data'!O223</f>
        <v>#DIV/0!</v>
      </c>
      <c r="P147" s="49" t="e">
        <f>SUM('Raw Data'!P215:P218)/'Raw Data'!P223</f>
        <v>#DIV/0!</v>
      </c>
      <c r="Q147" s="49" t="e">
        <f>SUM('Raw Data'!Q215:Q218)/'Raw Data'!Q223</f>
        <v>#DIV/0!</v>
      </c>
      <c r="R147" s="49" t="e">
        <f>SUM('Raw Data'!R215:R218)/'Raw Data'!R223</f>
        <v>#DIV/0!</v>
      </c>
      <c r="S147" s="49" t="e">
        <f>SUM('Raw Data'!S215:S218)/'Raw Data'!S223</f>
        <v>#DIV/0!</v>
      </c>
      <c r="T147" s="49" t="e">
        <f>SUM('Raw Data'!T215:T218)/'Raw Data'!T223</f>
        <v>#DIV/0!</v>
      </c>
      <c r="U147" s="49" t="e">
        <f>SUM('Raw Data'!U215:U218)/'Raw Data'!U223</f>
        <v>#DIV/0!</v>
      </c>
      <c r="V147" s="49"/>
      <c r="W147" s="1"/>
      <c r="X147" s="19" t="s">
        <v>27</v>
      </c>
      <c r="Y147" s="30" t="e">
        <f>HLOOKUP(LSHT,BP154:CJ174,(LSIT+1))</f>
        <v>#DIV/0!</v>
      </c>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row>
    <row r="148" spans="1:132" x14ac:dyDescent="0.3">
      <c r="A148" s="37" t="s">
        <v>12</v>
      </c>
      <c r="B148" s="52" t="e">
        <f>SUM('Raw Data'!B219:B222)/'Raw Data'!B223</f>
        <v>#DIV/0!</v>
      </c>
      <c r="C148" s="50" t="e">
        <f>SUM('Raw Data'!C219:C222)/'Raw Data'!C223</f>
        <v>#DIV/0!</v>
      </c>
      <c r="D148" s="50" t="e">
        <f>SUM('Raw Data'!D219:D222)/'Raw Data'!D223</f>
        <v>#DIV/0!</v>
      </c>
      <c r="E148" s="50" t="e">
        <f>SUM('Raw Data'!E219:E222)/'Raw Data'!E223</f>
        <v>#DIV/0!</v>
      </c>
      <c r="F148" s="50" t="e">
        <f>SUM('Raw Data'!F219:F222)/'Raw Data'!F223</f>
        <v>#DIV/0!</v>
      </c>
      <c r="G148" s="50" t="e">
        <f>SUM('Raw Data'!G219:G222)/'Raw Data'!G223</f>
        <v>#DIV/0!</v>
      </c>
      <c r="H148" s="50" t="e">
        <f>SUM('Raw Data'!H219:H222)/'Raw Data'!H223</f>
        <v>#DIV/0!</v>
      </c>
      <c r="I148" s="50" t="e">
        <f>SUM('Raw Data'!I219:I222)/'Raw Data'!I223</f>
        <v>#DIV/0!</v>
      </c>
      <c r="J148" s="50" t="e">
        <f>SUM('Raw Data'!J219:J222)/'Raw Data'!J223</f>
        <v>#DIV/0!</v>
      </c>
      <c r="K148" s="50" t="e">
        <f>SUM('Raw Data'!K219:K222)/'Raw Data'!K223</f>
        <v>#DIV/0!</v>
      </c>
      <c r="L148" s="50" t="e">
        <f>SUM('Raw Data'!L219:L222)/'Raw Data'!L223</f>
        <v>#DIV/0!</v>
      </c>
      <c r="M148" s="50" t="e">
        <f>SUM('Raw Data'!M219:M222)/'Raw Data'!M223</f>
        <v>#DIV/0!</v>
      </c>
      <c r="N148" s="50" t="e">
        <f>SUM('Raw Data'!N219:N222)/'Raw Data'!N223</f>
        <v>#DIV/0!</v>
      </c>
      <c r="O148" s="50" t="e">
        <f>SUM('Raw Data'!O219:O222)/'Raw Data'!O223</f>
        <v>#DIV/0!</v>
      </c>
      <c r="P148" s="50" t="e">
        <f>SUM('Raw Data'!P219:P222)/'Raw Data'!P223</f>
        <v>#DIV/0!</v>
      </c>
      <c r="Q148" s="50" t="e">
        <f>SUM('Raw Data'!Q219:Q222)/'Raw Data'!Q223</f>
        <v>#DIV/0!</v>
      </c>
      <c r="R148" s="50" t="e">
        <f>SUM('Raw Data'!R219:R222)/'Raw Data'!R223</f>
        <v>#DIV/0!</v>
      </c>
      <c r="S148" s="50" t="e">
        <f>SUM('Raw Data'!S219:S222)/'Raw Data'!S223</f>
        <v>#DIV/0!</v>
      </c>
      <c r="T148" s="50" t="e">
        <f>SUM('Raw Data'!T219:T222)/'Raw Data'!T223</f>
        <v>#DIV/0!</v>
      </c>
      <c r="U148" s="50" t="e">
        <f>SUM('Raw Data'!U219:U222)/'Raw Data'!U223</f>
        <v>#DIV/0!</v>
      </c>
      <c r="V148" s="63"/>
      <c r="W148" s="1"/>
      <c r="X148" s="37" t="s">
        <v>12</v>
      </c>
      <c r="Y148" s="30" t="e">
        <f>HLOOKUP(LSHT,CL154:DF174,(LSIT+1))</f>
        <v>#DIV/0!</v>
      </c>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row>
    <row r="149" spans="1:132" x14ac:dyDescent="0.3">
      <c r="A149" s="40" t="s">
        <v>30</v>
      </c>
      <c r="B149" s="51">
        <f>'Raw Data'!B230/'Raw Data'!$V230</f>
        <v>0</v>
      </c>
      <c r="C149" s="51">
        <f>'Raw Data'!C230/'Raw Data'!$V230</f>
        <v>0</v>
      </c>
      <c r="D149" s="51">
        <f>'Raw Data'!D230/'Raw Data'!$V230</f>
        <v>0</v>
      </c>
      <c r="E149" s="51">
        <f>'Raw Data'!E230/'Raw Data'!$V230</f>
        <v>0</v>
      </c>
      <c r="F149" s="51">
        <f>'Raw Data'!F230/'Raw Data'!$V230</f>
        <v>0</v>
      </c>
      <c r="G149" s="51">
        <f>'Raw Data'!G230/'Raw Data'!$V230</f>
        <v>0</v>
      </c>
      <c r="H149" s="51">
        <f>'Raw Data'!H230/'Raw Data'!$V230</f>
        <v>0</v>
      </c>
      <c r="I149" s="51">
        <f>'Raw Data'!I230/'Raw Data'!$V230</f>
        <v>0</v>
      </c>
      <c r="J149" s="51">
        <f>'Raw Data'!J230/'Raw Data'!$V230</f>
        <v>8.8942307692307696E-2</v>
      </c>
      <c r="K149" s="51">
        <f>'Raw Data'!K230/'Raw Data'!$V230</f>
        <v>0.65865384615384615</v>
      </c>
      <c r="L149" s="51">
        <f>'Raw Data'!L230/'Raw Data'!$V230</f>
        <v>0.14903846153846154</v>
      </c>
      <c r="M149" s="51">
        <f>'Raw Data'!M230/'Raw Data'!$V230</f>
        <v>7.4519230769230768E-2</v>
      </c>
      <c r="N149" s="51">
        <f>'Raw Data'!N230/'Raw Data'!$V230</f>
        <v>2.1634615384615384E-2</v>
      </c>
      <c r="O149" s="51">
        <f>'Raw Data'!O230/'Raw Data'!$V230</f>
        <v>0</v>
      </c>
      <c r="P149" s="51">
        <f>'Raw Data'!P230/'Raw Data'!$V230</f>
        <v>4.807692307692308E-3</v>
      </c>
      <c r="Q149" s="51">
        <f>'Raw Data'!Q230/'Raw Data'!$V230</f>
        <v>2.403846153846154E-3</v>
      </c>
      <c r="R149" s="51">
        <f>'Raw Data'!R230/'Raw Data'!$V230</f>
        <v>0</v>
      </c>
      <c r="S149" s="51">
        <f>'Raw Data'!S230/'Raw Data'!$V230</f>
        <v>0</v>
      </c>
      <c r="T149" s="51">
        <f>'Raw Data'!T230/'Raw Data'!$V230</f>
        <v>0</v>
      </c>
      <c r="U149" s="51">
        <f>'Raw Data'!U230/'Raw Data'!$V230</f>
        <v>0</v>
      </c>
      <c r="V149" s="64"/>
      <c r="W149" s="1"/>
      <c r="X149" s="40" t="s">
        <v>30</v>
      </c>
      <c r="Y149" s="30">
        <f>HLOOKUP(LSHT,DH154:EB174,(LSIT+1))</f>
        <v>0</v>
      </c>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row>
    <row r="150" spans="1:132" x14ac:dyDescent="0.3">
      <c r="A150" s="32" t="s">
        <v>31</v>
      </c>
      <c r="B150" s="33">
        <f>'Raw Data'!B230/'Raw Data'!$V230</f>
        <v>0</v>
      </c>
      <c r="C150" s="33">
        <f>SUM('Raw Data'!$B230:C230)/'Raw Data'!$V230</f>
        <v>0</v>
      </c>
      <c r="D150" s="33">
        <f>SUM('Raw Data'!$B230:D230)/'Raw Data'!$V230</f>
        <v>0</v>
      </c>
      <c r="E150" s="33">
        <f>SUM('Raw Data'!$B230:E230)/'Raw Data'!$V230</f>
        <v>0</v>
      </c>
      <c r="F150" s="33">
        <f>SUM('Raw Data'!$B230:F230)/'Raw Data'!$V230</f>
        <v>0</v>
      </c>
      <c r="G150" s="33">
        <f>SUM('Raw Data'!$B230:G230)/'Raw Data'!$V230</f>
        <v>0</v>
      </c>
      <c r="H150" s="33">
        <f>SUM('Raw Data'!$B230:H230)/'Raw Data'!$V230</f>
        <v>0</v>
      </c>
      <c r="I150" s="33">
        <f>SUM('Raw Data'!$B230:I230)/'Raw Data'!$V230</f>
        <v>0</v>
      </c>
      <c r="J150" s="33">
        <f>SUM('Raw Data'!$B230:J230)/'Raw Data'!$V230</f>
        <v>8.8942307692307696E-2</v>
      </c>
      <c r="K150" s="33">
        <f>SUM('Raw Data'!$B230:K230)/'Raw Data'!$V230</f>
        <v>0.74759615384615385</v>
      </c>
      <c r="L150" s="33">
        <f>SUM('Raw Data'!$B230:L230)/'Raw Data'!$V230</f>
        <v>0.89663461538461542</v>
      </c>
      <c r="M150" s="33">
        <f>SUM('Raw Data'!$B230:M230)/'Raw Data'!$V230</f>
        <v>0.97115384615384615</v>
      </c>
      <c r="N150" s="33">
        <f>SUM('Raw Data'!$B230:N230)/'Raw Data'!$V230</f>
        <v>0.99278846153846156</v>
      </c>
      <c r="O150" s="33">
        <f>SUM('Raw Data'!$B230:O230)/'Raw Data'!$V230</f>
        <v>0.99278846153846156</v>
      </c>
      <c r="P150" s="33">
        <f>SUM('Raw Data'!$B230:P230)/'Raw Data'!$V230</f>
        <v>0.99759615384615385</v>
      </c>
      <c r="Q150" s="33">
        <f>SUM('Raw Data'!$B230:Q230)/'Raw Data'!$V230</f>
        <v>1</v>
      </c>
      <c r="R150" s="33">
        <f>SUM('Raw Data'!$B230:R230)/'Raw Data'!$V230</f>
        <v>1</v>
      </c>
      <c r="S150" s="33">
        <f>SUM('Raw Data'!$B230:S230)/'Raw Data'!$V230</f>
        <v>1</v>
      </c>
      <c r="T150" s="33">
        <f>SUM('Raw Data'!$B230:T230)/'Raw Data'!$V230</f>
        <v>1</v>
      </c>
      <c r="U150" s="33">
        <f>SUM('Raw Data'!$B230:U230)/'Raw Data'!$V230</f>
        <v>1</v>
      </c>
      <c r="V150" s="33"/>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row>
    <row r="151" spans="1:132" ht="28.8" x14ac:dyDescent="0.3">
      <c r="A151" s="34" t="s">
        <v>32</v>
      </c>
      <c r="B151" s="31">
        <f>1-B150</f>
        <v>1</v>
      </c>
      <c r="C151" s="31">
        <f t="shared" ref="C151" si="3004">1-C150</f>
        <v>1</v>
      </c>
      <c r="D151" s="31">
        <f t="shared" ref="D151" si="3005">1-D150</f>
        <v>1</v>
      </c>
      <c r="E151" s="31">
        <f t="shared" ref="E151" si="3006">1-E150</f>
        <v>1</v>
      </c>
      <c r="F151" s="31">
        <f t="shared" ref="F151" si="3007">1-F150</f>
        <v>1</v>
      </c>
      <c r="G151" s="31">
        <f t="shared" ref="G151" si="3008">1-G150</f>
        <v>1</v>
      </c>
      <c r="H151" s="31">
        <f t="shared" ref="H151" si="3009">1-H150</f>
        <v>1</v>
      </c>
      <c r="I151" s="31">
        <f t="shared" ref="I151" si="3010">1-I150</f>
        <v>1</v>
      </c>
      <c r="J151" s="31">
        <f t="shared" ref="J151" si="3011">1-J150</f>
        <v>0.91105769230769229</v>
      </c>
      <c r="K151" s="31">
        <f t="shared" ref="K151" si="3012">1-K150</f>
        <v>0.25240384615384615</v>
      </c>
      <c r="L151" s="31">
        <f t="shared" ref="L151" si="3013">1-L150</f>
        <v>0.10336538461538458</v>
      </c>
      <c r="M151" s="31">
        <f t="shared" ref="M151" si="3014">1-M150</f>
        <v>2.8846153846153855E-2</v>
      </c>
      <c r="N151" s="31">
        <f t="shared" ref="N151" si="3015">1-N150</f>
        <v>7.2115384615384359E-3</v>
      </c>
      <c r="O151" s="31">
        <f t="shared" ref="O151" si="3016">1-O150</f>
        <v>7.2115384615384359E-3</v>
      </c>
      <c r="P151" s="31">
        <f t="shared" ref="P151" si="3017">1-P150</f>
        <v>2.4038461538461453E-3</v>
      </c>
      <c r="Q151" s="31">
        <f t="shared" ref="Q151" si="3018">1-Q150</f>
        <v>0</v>
      </c>
      <c r="R151" s="31">
        <f t="shared" ref="R151" si="3019">1-R150</f>
        <v>0</v>
      </c>
      <c r="S151" s="31">
        <f t="shared" ref="S151" si="3020">1-S150</f>
        <v>0</v>
      </c>
      <c r="T151" s="31">
        <f t="shared" ref="T151" si="3021">1-T150</f>
        <v>0</v>
      </c>
      <c r="U151" s="31">
        <f t="shared" ref="U151" si="3022">1-U150</f>
        <v>0</v>
      </c>
      <c r="V151" s="30"/>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row>
    <row r="152" spans="1:132" x14ac:dyDescent="0.3">
      <c r="A152" s="13"/>
      <c r="B152" s="13"/>
      <c r="C152" s="13"/>
      <c r="D152" s="13"/>
      <c r="E152" s="13"/>
      <c r="F152" s="13"/>
      <c r="G152" s="13"/>
      <c r="H152" s="1"/>
      <c r="I152" s="1"/>
      <c r="J152" s="1"/>
      <c r="K152" s="1"/>
      <c r="L152" s="1"/>
      <c r="M152" s="1"/>
      <c r="N152" s="1"/>
      <c r="O152" s="1"/>
      <c r="P152" s="1"/>
      <c r="Q152" s="1"/>
      <c r="R152" s="1"/>
      <c r="S152" s="1"/>
      <c r="T152" s="1"/>
      <c r="U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row>
    <row r="153" spans="1:132" x14ac:dyDescent="0.3">
      <c r="A153" s="13" t="s">
        <v>79</v>
      </c>
      <c r="B153" s="13" t="s">
        <v>38</v>
      </c>
      <c r="C153" s="13"/>
      <c r="D153" s="13"/>
      <c r="E153" s="1"/>
      <c r="F153" s="1"/>
      <c r="G153" s="1"/>
      <c r="H153" s="1"/>
      <c r="I153" s="1"/>
      <c r="J153" s="1"/>
      <c r="K153" s="1"/>
      <c r="L153" s="1"/>
      <c r="M153" s="1"/>
      <c r="N153" s="1"/>
      <c r="O153" s="1"/>
      <c r="P153" s="1"/>
      <c r="Q153" s="1"/>
      <c r="R153" s="1"/>
      <c r="S153" s="1"/>
      <c r="T153" s="1"/>
      <c r="U153" s="1"/>
      <c r="W153" s="1"/>
      <c r="X153" s="13" t="s">
        <v>80</v>
      </c>
      <c r="Y153" s="13" t="s">
        <v>38</v>
      </c>
      <c r="Z153" s="13"/>
      <c r="AA153" s="13"/>
      <c r="AB153" s="1"/>
      <c r="AC153" s="1"/>
      <c r="AD153" s="1"/>
      <c r="AE153" s="1"/>
      <c r="AF153" s="1"/>
      <c r="AG153" s="1"/>
      <c r="AH153" s="1"/>
      <c r="AI153" s="1"/>
      <c r="AJ153" s="1"/>
      <c r="AK153" s="1"/>
      <c r="AL153" s="1"/>
      <c r="AM153" s="1"/>
      <c r="AN153" s="1"/>
      <c r="AO153" s="1"/>
      <c r="AP153" s="1"/>
      <c r="AQ153" s="1"/>
      <c r="AR153" s="1"/>
      <c r="AS153" s="1"/>
      <c r="AT153" s="13" t="s">
        <v>81</v>
      </c>
      <c r="AU153" s="13" t="s">
        <v>38</v>
      </c>
      <c r="AV153" s="13"/>
      <c r="AW153" s="13"/>
      <c r="AX153" s="1"/>
      <c r="AY153" s="1"/>
      <c r="AZ153" s="1"/>
      <c r="BA153" s="1"/>
      <c r="BB153" s="1"/>
      <c r="BC153" s="1"/>
      <c r="BD153" s="1"/>
      <c r="BE153" s="1"/>
      <c r="BF153" s="1"/>
      <c r="BG153" s="1"/>
      <c r="BH153" s="1"/>
      <c r="BI153" s="1"/>
      <c r="BJ153" s="1"/>
      <c r="BK153" s="1"/>
      <c r="BL153" s="1"/>
      <c r="BM153" s="1"/>
      <c r="BN153" s="1"/>
      <c r="BO153" s="1"/>
      <c r="BP153" s="13" t="s">
        <v>82</v>
      </c>
      <c r="BQ153" s="13" t="s">
        <v>38</v>
      </c>
      <c r="BR153" s="13"/>
      <c r="BS153" s="13"/>
      <c r="BT153" s="1"/>
      <c r="BU153" s="1"/>
      <c r="BV153" s="1"/>
      <c r="BW153" s="1"/>
      <c r="BX153" s="1"/>
      <c r="BY153" s="1"/>
      <c r="BZ153" s="1"/>
      <c r="CA153" s="1"/>
      <c r="CB153" s="1"/>
      <c r="CC153" s="1"/>
      <c r="CD153" s="1"/>
      <c r="CE153" s="1"/>
      <c r="CF153" s="1"/>
      <c r="CG153" s="1"/>
      <c r="CH153" s="1"/>
      <c r="CI153" s="1"/>
      <c r="CJ153" s="1"/>
      <c r="CK153" s="1"/>
      <c r="CL153" s="13" t="s">
        <v>84</v>
      </c>
      <c r="CM153" s="13" t="s">
        <v>38</v>
      </c>
      <c r="CN153" s="13"/>
      <c r="CO153" s="13"/>
      <c r="CP153" s="1"/>
      <c r="CQ153" s="1"/>
      <c r="CR153" s="1"/>
      <c r="CS153" s="1"/>
      <c r="CT153" s="1"/>
      <c r="CU153" s="1"/>
      <c r="CV153" s="1"/>
      <c r="CW153" s="1"/>
      <c r="CX153" s="1"/>
      <c r="CY153" s="1"/>
      <c r="CZ153" s="1"/>
      <c r="DA153" s="1"/>
      <c r="DB153" s="1"/>
      <c r="DC153" s="1"/>
      <c r="DD153" s="1"/>
      <c r="DE153" s="1"/>
      <c r="DF153" s="1"/>
      <c r="DG153" s="1"/>
      <c r="DH153" s="13" t="s">
        <v>83</v>
      </c>
      <c r="DI153" s="13" t="s">
        <v>38</v>
      </c>
      <c r="DJ153" s="13"/>
      <c r="DK153" s="13"/>
      <c r="DL153" s="1"/>
      <c r="DM153" s="1"/>
      <c r="DN153" s="1"/>
      <c r="DO153" s="1"/>
      <c r="DP153" s="1"/>
      <c r="DQ153" s="1"/>
      <c r="DR153" s="1"/>
      <c r="DS153" s="1"/>
      <c r="DT153" s="1"/>
      <c r="DU153" s="1"/>
      <c r="DV153" s="1"/>
      <c r="DW153" s="1"/>
      <c r="DX153" s="1"/>
      <c r="DY153" s="1"/>
      <c r="DZ153" s="1"/>
      <c r="EA153" s="1"/>
      <c r="EB153" s="1"/>
    </row>
    <row r="154" spans="1:132" x14ac:dyDescent="0.3">
      <c r="A154" s="13" t="s">
        <v>39</v>
      </c>
      <c r="B154" s="13">
        <v>0</v>
      </c>
      <c r="C154" s="13">
        <v>1</v>
      </c>
      <c r="D154" s="13">
        <v>2</v>
      </c>
      <c r="E154" s="29">
        <v>3</v>
      </c>
      <c r="F154" s="29">
        <v>4</v>
      </c>
      <c r="G154" s="29">
        <v>5</v>
      </c>
      <c r="H154" s="29">
        <v>6</v>
      </c>
      <c r="I154" s="29">
        <v>7</v>
      </c>
      <c r="J154" s="29">
        <v>8</v>
      </c>
      <c r="K154" s="29">
        <v>9</v>
      </c>
      <c r="L154" s="29">
        <v>10</v>
      </c>
      <c r="M154" s="29">
        <v>11</v>
      </c>
      <c r="N154" s="29">
        <v>12</v>
      </c>
      <c r="O154" s="29">
        <v>13</v>
      </c>
      <c r="P154" s="29">
        <v>14</v>
      </c>
      <c r="Q154" s="29">
        <v>15</v>
      </c>
      <c r="R154" s="29">
        <v>16</v>
      </c>
      <c r="S154" s="29">
        <v>17</v>
      </c>
      <c r="T154" s="29">
        <v>18</v>
      </c>
      <c r="U154" s="29">
        <v>19</v>
      </c>
      <c r="V154" s="68" t="s">
        <v>39</v>
      </c>
      <c r="W154" s="68" t="s">
        <v>76</v>
      </c>
      <c r="X154" s="13" t="s">
        <v>39</v>
      </c>
      <c r="Y154" s="13">
        <v>0</v>
      </c>
      <c r="Z154" s="13">
        <v>1</v>
      </c>
      <c r="AA154" s="13">
        <v>2</v>
      </c>
      <c r="AB154" s="29">
        <v>3</v>
      </c>
      <c r="AC154" s="29">
        <v>4</v>
      </c>
      <c r="AD154" s="29">
        <v>5</v>
      </c>
      <c r="AE154" s="29">
        <v>6</v>
      </c>
      <c r="AF154" s="29">
        <v>7</v>
      </c>
      <c r="AG154" s="29">
        <v>8</v>
      </c>
      <c r="AH154" s="29">
        <v>9</v>
      </c>
      <c r="AI154" s="29">
        <v>10</v>
      </c>
      <c r="AJ154" s="29">
        <v>11</v>
      </c>
      <c r="AK154" s="29">
        <v>12</v>
      </c>
      <c r="AL154" s="29">
        <v>13</v>
      </c>
      <c r="AM154" s="29">
        <v>14</v>
      </c>
      <c r="AN154" s="29">
        <v>15</v>
      </c>
      <c r="AO154" s="29">
        <v>16</v>
      </c>
      <c r="AP154" s="29">
        <v>17</v>
      </c>
      <c r="AQ154" s="29">
        <v>18</v>
      </c>
      <c r="AR154" s="29">
        <v>19</v>
      </c>
      <c r="AS154" s="1"/>
      <c r="AT154" s="13" t="s">
        <v>39</v>
      </c>
      <c r="AU154" s="13">
        <v>0</v>
      </c>
      <c r="AV154" s="13">
        <v>1</v>
      </c>
      <c r="AW154" s="13">
        <v>2</v>
      </c>
      <c r="AX154" s="29">
        <v>3</v>
      </c>
      <c r="AY154" s="29">
        <v>4</v>
      </c>
      <c r="AZ154" s="29">
        <v>5</v>
      </c>
      <c r="BA154" s="29">
        <v>6</v>
      </c>
      <c r="BB154" s="29">
        <v>7</v>
      </c>
      <c r="BC154" s="29">
        <v>8</v>
      </c>
      <c r="BD154" s="29">
        <v>9</v>
      </c>
      <c r="BE154" s="29">
        <v>10</v>
      </c>
      <c r="BF154" s="29">
        <v>11</v>
      </c>
      <c r="BG154" s="29">
        <v>12</v>
      </c>
      <c r="BH154" s="29">
        <v>13</v>
      </c>
      <c r="BI154" s="29">
        <v>14</v>
      </c>
      <c r="BJ154" s="29">
        <v>15</v>
      </c>
      <c r="BK154" s="29">
        <v>16</v>
      </c>
      <c r="BL154" s="29">
        <v>17</v>
      </c>
      <c r="BM154" s="29">
        <v>18</v>
      </c>
      <c r="BN154" s="29">
        <v>19</v>
      </c>
      <c r="BO154" s="1"/>
      <c r="BP154" s="13" t="s">
        <v>39</v>
      </c>
      <c r="BQ154" s="13">
        <v>0</v>
      </c>
      <c r="BR154" s="13">
        <v>1</v>
      </c>
      <c r="BS154" s="13">
        <v>2</v>
      </c>
      <c r="BT154" s="29">
        <v>3</v>
      </c>
      <c r="BU154" s="29">
        <v>4</v>
      </c>
      <c r="BV154" s="29">
        <v>5</v>
      </c>
      <c r="BW154" s="29">
        <v>6</v>
      </c>
      <c r="BX154" s="29">
        <v>7</v>
      </c>
      <c r="BY154" s="29">
        <v>8</v>
      </c>
      <c r="BZ154" s="29">
        <v>9</v>
      </c>
      <c r="CA154" s="29">
        <v>10</v>
      </c>
      <c r="CB154" s="29">
        <v>11</v>
      </c>
      <c r="CC154" s="29">
        <v>12</v>
      </c>
      <c r="CD154" s="29">
        <v>13</v>
      </c>
      <c r="CE154" s="29">
        <v>14</v>
      </c>
      <c r="CF154" s="29">
        <v>15</v>
      </c>
      <c r="CG154" s="29">
        <v>16</v>
      </c>
      <c r="CH154" s="29">
        <v>17</v>
      </c>
      <c r="CI154" s="29">
        <v>18</v>
      </c>
      <c r="CJ154" s="29">
        <v>19</v>
      </c>
      <c r="CK154" s="1"/>
      <c r="CL154" s="13" t="s">
        <v>39</v>
      </c>
      <c r="CM154" s="13">
        <v>0</v>
      </c>
      <c r="CN154" s="13">
        <v>1</v>
      </c>
      <c r="CO154" s="13">
        <v>2</v>
      </c>
      <c r="CP154" s="29">
        <v>3</v>
      </c>
      <c r="CQ154" s="29">
        <v>4</v>
      </c>
      <c r="CR154" s="29">
        <v>5</v>
      </c>
      <c r="CS154" s="29">
        <v>6</v>
      </c>
      <c r="CT154" s="29">
        <v>7</v>
      </c>
      <c r="CU154" s="29">
        <v>8</v>
      </c>
      <c r="CV154" s="29">
        <v>9</v>
      </c>
      <c r="CW154" s="29">
        <v>10</v>
      </c>
      <c r="CX154" s="29">
        <v>11</v>
      </c>
      <c r="CY154" s="29">
        <v>12</v>
      </c>
      <c r="CZ154" s="29">
        <v>13</v>
      </c>
      <c r="DA154" s="29">
        <v>14</v>
      </c>
      <c r="DB154" s="29">
        <v>15</v>
      </c>
      <c r="DC154" s="29">
        <v>16</v>
      </c>
      <c r="DD154" s="29">
        <v>17</v>
      </c>
      <c r="DE154" s="29">
        <v>18</v>
      </c>
      <c r="DF154" s="29">
        <v>19</v>
      </c>
      <c r="DG154" s="1"/>
      <c r="DH154" s="13" t="s">
        <v>39</v>
      </c>
      <c r="DI154" s="13">
        <v>0</v>
      </c>
      <c r="DJ154" s="13">
        <v>1</v>
      </c>
      <c r="DK154" s="13">
        <v>2</v>
      </c>
      <c r="DL154" s="29">
        <v>3</v>
      </c>
      <c r="DM154" s="29">
        <v>4</v>
      </c>
      <c r="DN154" s="29">
        <v>5</v>
      </c>
      <c r="DO154" s="29">
        <v>6</v>
      </c>
      <c r="DP154" s="29">
        <v>7</v>
      </c>
      <c r="DQ154" s="29">
        <v>8</v>
      </c>
      <c r="DR154" s="29">
        <v>9</v>
      </c>
      <c r="DS154" s="29">
        <v>10</v>
      </c>
      <c r="DT154" s="29">
        <v>11</v>
      </c>
      <c r="DU154" s="29">
        <v>12</v>
      </c>
      <c r="DV154" s="29">
        <v>13</v>
      </c>
      <c r="DW154" s="29">
        <v>14</v>
      </c>
      <c r="DX154" s="29">
        <v>15</v>
      </c>
      <c r="DY154" s="29">
        <v>16</v>
      </c>
      <c r="DZ154" s="29">
        <v>17</v>
      </c>
      <c r="EA154" s="29">
        <v>18</v>
      </c>
      <c r="EB154" s="29">
        <v>19</v>
      </c>
    </row>
    <row r="155" spans="1:132" x14ac:dyDescent="0.3">
      <c r="A155" s="13">
        <v>1</v>
      </c>
      <c r="B155" s="30" t="e">
        <f t="shared" ref="B155:U155" si="3023">B144</f>
        <v>#DIV/0!</v>
      </c>
      <c r="C155" s="30" t="e">
        <f t="shared" si="3023"/>
        <v>#DIV/0!</v>
      </c>
      <c r="D155" s="30" t="e">
        <f t="shared" si="3023"/>
        <v>#DIV/0!</v>
      </c>
      <c r="E155" s="30" t="e">
        <f t="shared" si="3023"/>
        <v>#DIV/0!</v>
      </c>
      <c r="F155" s="30" t="e">
        <f t="shared" si="3023"/>
        <v>#DIV/0!</v>
      </c>
      <c r="G155" s="30" t="e">
        <f t="shared" si="3023"/>
        <v>#DIV/0!</v>
      </c>
      <c r="H155" s="30" t="e">
        <f t="shared" si="3023"/>
        <v>#DIV/0!</v>
      </c>
      <c r="I155" s="30" t="e">
        <f t="shared" si="3023"/>
        <v>#DIV/0!</v>
      </c>
      <c r="J155" s="30" t="e">
        <f t="shared" si="3023"/>
        <v>#DIV/0!</v>
      </c>
      <c r="K155" s="30" t="e">
        <f t="shared" si="3023"/>
        <v>#DIV/0!</v>
      </c>
      <c r="L155" s="30" t="e">
        <f t="shared" si="3023"/>
        <v>#DIV/0!</v>
      </c>
      <c r="M155" s="30" t="e">
        <f t="shared" si="3023"/>
        <v>#DIV/0!</v>
      </c>
      <c r="N155" s="30" t="e">
        <f t="shared" si="3023"/>
        <v>#DIV/0!</v>
      </c>
      <c r="O155" s="30" t="e">
        <f t="shared" si="3023"/>
        <v>#DIV/0!</v>
      </c>
      <c r="P155" s="30" t="e">
        <f t="shared" si="3023"/>
        <v>#DIV/0!</v>
      </c>
      <c r="Q155" s="30" t="e">
        <f t="shared" si="3023"/>
        <v>#DIV/0!</v>
      </c>
      <c r="R155" s="30" t="e">
        <f t="shared" si="3023"/>
        <v>#DIV/0!</v>
      </c>
      <c r="S155" s="30" t="e">
        <f t="shared" si="3023"/>
        <v>#DIV/0!</v>
      </c>
      <c r="T155" s="30" t="e">
        <f t="shared" si="3023"/>
        <v>#DIV/0!</v>
      </c>
      <c r="U155" s="30" t="e">
        <f t="shared" si="3023"/>
        <v>#DIV/0!</v>
      </c>
      <c r="V155" s="65">
        <v>1</v>
      </c>
      <c r="W155" s="69">
        <f>'Raw Data'!B163</f>
        <v>0</v>
      </c>
      <c r="X155" s="13">
        <v>1</v>
      </c>
      <c r="Y155" s="30" t="e">
        <f>B145</f>
        <v>#DIV/0!</v>
      </c>
      <c r="Z155" s="30" t="e">
        <f>C145</f>
        <v>#DIV/0!</v>
      </c>
      <c r="AA155" s="30" t="e">
        <f t="shared" ref="AA155" si="3024">D145</f>
        <v>#DIV/0!</v>
      </c>
      <c r="AB155" s="30" t="e">
        <f t="shared" ref="AB155" si="3025">E145</f>
        <v>#DIV/0!</v>
      </c>
      <c r="AC155" s="30" t="e">
        <f t="shared" ref="AC155" si="3026">F145</f>
        <v>#DIV/0!</v>
      </c>
      <c r="AD155" s="30" t="e">
        <f t="shared" ref="AD155" si="3027">G145</f>
        <v>#DIV/0!</v>
      </c>
      <c r="AE155" s="30" t="e">
        <f t="shared" ref="AE155" si="3028">H145</f>
        <v>#DIV/0!</v>
      </c>
      <c r="AF155" s="30" t="e">
        <f t="shared" ref="AF155" si="3029">I145</f>
        <v>#DIV/0!</v>
      </c>
      <c r="AG155" s="30" t="e">
        <f t="shared" ref="AG155" si="3030">J145</f>
        <v>#DIV/0!</v>
      </c>
      <c r="AH155" s="30" t="e">
        <f t="shared" ref="AH155" si="3031">K145</f>
        <v>#DIV/0!</v>
      </c>
      <c r="AI155" s="30" t="e">
        <f t="shared" ref="AI155" si="3032">L145</f>
        <v>#DIV/0!</v>
      </c>
      <c r="AJ155" s="30" t="e">
        <f t="shared" ref="AJ155" si="3033">M145</f>
        <v>#DIV/0!</v>
      </c>
      <c r="AK155" s="30" t="e">
        <f t="shared" ref="AK155" si="3034">N145</f>
        <v>#DIV/0!</v>
      </c>
      <c r="AL155" s="30" t="e">
        <f t="shared" ref="AL155" si="3035">O145</f>
        <v>#DIV/0!</v>
      </c>
      <c r="AM155" s="30" t="e">
        <f t="shared" ref="AM155" si="3036">P145</f>
        <v>#DIV/0!</v>
      </c>
      <c r="AN155" s="30" t="e">
        <f t="shared" ref="AN155" si="3037">Q145</f>
        <v>#DIV/0!</v>
      </c>
      <c r="AO155" s="30" t="e">
        <f t="shared" ref="AO155" si="3038">R145</f>
        <v>#DIV/0!</v>
      </c>
      <c r="AP155" s="30" t="e">
        <f t="shared" ref="AP155" si="3039">S145</f>
        <v>#DIV/0!</v>
      </c>
      <c r="AQ155" s="30" t="e">
        <f t="shared" ref="AQ155" si="3040">T145</f>
        <v>#DIV/0!</v>
      </c>
      <c r="AR155" s="30" t="e">
        <f t="shared" ref="AR155" si="3041">U145</f>
        <v>#DIV/0!</v>
      </c>
      <c r="AS155" s="1"/>
      <c r="AT155" s="13">
        <v>1</v>
      </c>
      <c r="AU155" s="30" t="e">
        <f>B146</f>
        <v>#DIV/0!</v>
      </c>
      <c r="AV155" s="30" t="e">
        <f t="shared" ref="AV155" si="3042">C146</f>
        <v>#DIV/0!</v>
      </c>
      <c r="AW155" s="30" t="e">
        <f t="shared" ref="AW155" si="3043">D146</f>
        <v>#DIV/0!</v>
      </c>
      <c r="AX155" s="30" t="e">
        <f t="shared" ref="AX155" si="3044">E146</f>
        <v>#DIV/0!</v>
      </c>
      <c r="AY155" s="30" t="e">
        <f t="shared" ref="AY155" si="3045">F146</f>
        <v>#DIV/0!</v>
      </c>
      <c r="AZ155" s="30" t="e">
        <f t="shared" ref="AZ155" si="3046">G146</f>
        <v>#DIV/0!</v>
      </c>
      <c r="BA155" s="30" t="e">
        <f t="shared" ref="BA155" si="3047">H146</f>
        <v>#DIV/0!</v>
      </c>
      <c r="BB155" s="30" t="e">
        <f t="shared" ref="BB155" si="3048">I146</f>
        <v>#DIV/0!</v>
      </c>
      <c r="BC155" s="30" t="e">
        <f t="shared" ref="BC155" si="3049">J146</f>
        <v>#DIV/0!</v>
      </c>
      <c r="BD155" s="30" t="e">
        <f t="shared" ref="BD155" si="3050">K146</f>
        <v>#DIV/0!</v>
      </c>
      <c r="BE155" s="30" t="e">
        <f t="shared" ref="BE155" si="3051">L146</f>
        <v>#DIV/0!</v>
      </c>
      <c r="BF155" s="30" t="e">
        <f t="shared" ref="BF155" si="3052">M146</f>
        <v>#DIV/0!</v>
      </c>
      <c r="BG155" s="30" t="e">
        <f t="shared" ref="BG155" si="3053">N146</f>
        <v>#DIV/0!</v>
      </c>
      <c r="BH155" s="30" t="e">
        <f t="shared" ref="BH155" si="3054">O146</f>
        <v>#DIV/0!</v>
      </c>
      <c r="BI155" s="30" t="e">
        <f t="shared" ref="BI155" si="3055">P146</f>
        <v>#DIV/0!</v>
      </c>
      <c r="BJ155" s="30" t="e">
        <f t="shared" ref="BJ155" si="3056">Q146</f>
        <v>#DIV/0!</v>
      </c>
      <c r="BK155" s="30" t="e">
        <f t="shared" ref="BK155" si="3057">R146</f>
        <v>#DIV/0!</v>
      </c>
      <c r="BL155" s="30" t="e">
        <f t="shared" ref="BL155" si="3058">S146</f>
        <v>#DIV/0!</v>
      </c>
      <c r="BM155" s="30" t="e">
        <f t="shared" ref="BM155" si="3059">T146</f>
        <v>#DIV/0!</v>
      </c>
      <c r="BN155" s="30" t="e">
        <f t="shared" ref="BN155" si="3060">U146</f>
        <v>#DIV/0!</v>
      </c>
      <c r="BO155" s="1"/>
      <c r="BP155" s="13">
        <v>1</v>
      </c>
      <c r="BQ155" s="30" t="e">
        <f>B147</f>
        <v>#DIV/0!</v>
      </c>
      <c r="BR155" s="30" t="e">
        <f t="shared" ref="BR155" si="3061">C147</f>
        <v>#DIV/0!</v>
      </c>
      <c r="BS155" s="30" t="e">
        <f t="shared" ref="BS155" si="3062">D147</f>
        <v>#DIV/0!</v>
      </c>
      <c r="BT155" s="30" t="e">
        <f t="shared" ref="BT155" si="3063">E147</f>
        <v>#DIV/0!</v>
      </c>
      <c r="BU155" s="30" t="e">
        <f t="shared" ref="BU155" si="3064">F147</f>
        <v>#DIV/0!</v>
      </c>
      <c r="BV155" s="30" t="e">
        <f t="shared" ref="BV155" si="3065">G147</f>
        <v>#DIV/0!</v>
      </c>
      <c r="BW155" s="30" t="e">
        <f t="shared" ref="BW155" si="3066">H147</f>
        <v>#DIV/0!</v>
      </c>
      <c r="BX155" s="30" t="e">
        <f t="shared" ref="BX155" si="3067">I147</f>
        <v>#DIV/0!</v>
      </c>
      <c r="BY155" s="30" t="e">
        <f t="shared" ref="BY155" si="3068">J147</f>
        <v>#DIV/0!</v>
      </c>
      <c r="BZ155" s="30" t="e">
        <f t="shared" ref="BZ155" si="3069">K147</f>
        <v>#DIV/0!</v>
      </c>
      <c r="CA155" s="30" t="e">
        <f t="shared" ref="CA155" si="3070">L147</f>
        <v>#DIV/0!</v>
      </c>
      <c r="CB155" s="30" t="e">
        <f t="shared" ref="CB155" si="3071">M147</f>
        <v>#DIV/0!</v>
      </c>
      <c r="CC155" s="30" t="e">
        <f t="shared" ref="CC155" si="3072">N147</f>
        <v>#DIV/0!</v>
      </c>
      <c r="CD155" s="30" t="e">
        <f t="shared" ref="CD155" si="3073">O147</f>
        <v>#DIV/0!</v>
      </c>
      <c r="CE155" s="30" t="e">
        <f t="shared" ref="CE155" si="3074">P147</f>
        <v>#DIV/0!</v>
      </c>
      <c r="CF155" s="30" t="e">
        <f t="shared" ref="CF155" si="3075">Q147</f>
        <v>#DIV/0!</v>
      </c>
      <c r="CG155" s="30" t="e">
        <f t="shared" ref="CG155" si="3076">R147</f>
        <v>#DIV/0!</v>
      </c>
      <c r="CH155" s="30" t="e">
        <f t="shared" ref="CH155" si="3077">S147</f>
        <v>#DIV/0!</v>
      </c>
      <c r="CI155" s="30" t="e">
        <f t="shared" ref="CI155" si="3078">T147</f>
        <v>#DIV/0!</v>
      </c>
      <c r="CJ155" s="30" t="e">
        <f t="shared" ref="CJ155" si="3079">U147</f>
        <v>#DIV/0!</v>
      </c>
      <c r="CK155" s="1"/>
      <c r="CL155" s="13">
        <v>1</v>
      </c>
      <c r="CM155" s="30" t="e">
        <f>B148</f>
        <v>#DIV/0!</v>
      </c>
      <c r="CN155" s="30" t="e">
        <f t="shared" ref="CN155" si="3080">C148</f>
        <v>#DIV/0!</v>
      </c>
      <c r="CO155" s="30" t="e">
        <f t="shared" ref="CO155" si="3081">D148</f>
        <v>#DIV/0!</v>
      </c>
      <c r="CP155" s="30" t="e">
        <f t="shared" ref="CP155" si="3082">E148</f>
        <v>#DIV/0!</v>
      </c>
      <c r="CQ155" s="30" t="e">
        <f t="shared" ref="CQ155" si="3083">F148</f>
        <v>#DIV/0!</v>
      </c>
      <c r="CR155" s="30" t="e">
        <f t="shared" ref="CR155" si="3084">G148</f>
        <v>#DIV/0!</v>
      </c>
      <c r="CS155" s="30" t="e">
        <f t="shared" ref="CS155" si="3085">H148</f>
        <v>#DIV/0!</v>
      </c>
      <c r="CT155" s="30" t="e">
        <f t="shared" ref="CT155" si="3086">I148</f>
        <v>#DIV/0!</v>
      </c>
      <c r="CU155" s="30" t="e">
        <f t="shared" ref="CU155" si="3087">J148</f>
        <v>#DIV/0!</v>
      </c>
      <c r="CV155" s="30" t="e">
        <f t="shared" ref="CV155" si="3088">K148</f>
        <v>#DIV/0!</v>
      </c>
      <c r="CW155" s="30" t="e">
        <f t="shared" ref="CW155" si="3089">L148</f>
        <v>#DIV/0!</v>
      </c>
      <c r="CX155" s="30" t="e">
        <f t="shared" ref="CX155" si="3090">M148</f>
        <v>#DIV/0!</v>
      </c>
      <c r="CY155" s="30" t="e">
        <f t="shared" ref="CY155" si="3091">N148</f>
        <v>#DIV/0!</v>
      </c>
      <c r="CZ155" s="30" t="e">
        <f t="shared" ref="CZ155" si="3092">O148</f>
        <v>#DIV/0!</v>
      </c>
      <c r="DA155" s="30" t="e">
        <f t="shared" ref="DA155" si="3093">P148</f>
        <v>#DIV/0!</v>
      </c>
      <c r="DB155" s="30" t="e">
        <f t="shared" ref="DB155" si="3094">Q148</f>
        <v>#DIV/0!</v>
      </c>
      <c r="DC155" s="30" t="e">
        <f t="shared" ref="DC155" si="3095">R148</f>
        <v>#DIV/0!</v>
      </c>
      <c r="DD155" s="30" t="e">
        <f t="shared" ref="DD155" si="3096">S148</f>
        <v>#DIV/0!</v>
      </c>
      <c r="DE155" s="30" t="e">
        <f t="shared" ref="DE155" si="3097">T148</f>
        <v>#DIV/0!</v>
      </c>
      <c r="DF155" s="30" t="e">
        <f t="shared" ref="DF155" si="3098">U148</f>
        <v>#DIV/0!</v>
      </c>
      <c r="DG155" s="1"/>
      <c r="DH155" s="13">
        <v>1</v>
      </c>
      <c r="DI155" s="30">
        <f>B149</f>
        <v>0</v>
      </c>
      <c r="DJ155" s="30">
        <f t="shared" ref="DJ155" si="3099">C149</f>
        <v>0</v>
      </c>
      <c r="DK155" s="30">
        <f t="shared" ref="DK155" si="3100">D149</f>
        <v>0</v>
      </c>
      <c r="DL155" s="30">
        <f t="shared" ref="DL155" si="3101">E149</f>
        <v>0</v>
      </c>
      <c r="DM155" s="30">
        <f t="shared" ref="DM155" si="3102">F149</f>
        <v>0</v>
      </c>
      <c r="DN155" s="30">
        <f t="shared" ref="DN155" si="3103">G149</f>
        <v>0</v>
      </c>
      <c r="DO155" s="30">
        <f t="shared" ref="DO155" si="3104">H149</f>
        <v>0</v>
      </c>
      <c r="DP155" s="30">
        <f t="shared" ref="DP155" si="3105">I149</f>
        <v>0</v>
      </c>
      <c r="DQ155" s="30">
        <f t="shared" ref="DQ155" si="3106">J149</f>
        <v>8.8942307692307696E-2</v>
      </c>
      <c r="DR155" s="30">
        <f t="shared" ref="DR155" si="3107">K149</f>
        <v>0.65865384615384615</v>
      </c>
      <c r="DS155" s="30">
        <f t="shared" ref="DS155" si="3108">L149</f>
        <v>0.14903846153846154</v>
      </c>
      <c r="DT155" s="30">
        <f t="shared" ref="DT155" si="3109">M149</f>
        <v>7.4519230769230768E-2</v>
      </c>
      <c r="DU155" s="30">
        <f t="shared" ref="DU155" si="3110">N149</f>
        <v>2.1634615384615384E-2</v>
      </c>
      <c r="DV155" s="30">
        <f t="shared" ref="DV155" si="3111">O149</f>
        <v>0</v>
      </c>
      <c r="DW155" s="30">
        <f t="shared" ref="DW155" si="3112">P149</f>
        <v>4.807692307692308E-3</v>
      </c>
      <c r="DX155" s="30">
        <f t="shared" ref="DX155" si="3113">Q149</f>
        <v>2.403846153846154E-3</v>
      </c>
      <c r="DY155" s="30">
        <f t="shared" ref="DY155" si="3114">R149</f>
        <v>0</v>
      </c>
      <c r="DZ155" s="30">
        <f t="shared" ref="DZ155" si="3115">S149</f>
        <v>0</v>
      </c>
      <c r="EA155" s="30">
        <f t="shared" ref="EA155" si="3116">T149</f>
        <v>0</v>
      </c>
      <c r="EB155" s="30">
        <f t="shared" ref="EB155" si="3117">U149</f>
        <v>0</v>
      </c>
    </row>
    <row r="156" spans="1:132" x14ac:dyDescent="0.3">
      <c r="A156" s="13">
        <v>2</v>
      </c>
      <c r="B156" s="30" t="e">
        <f>SUM($B144:C144)/SUM($B144:C149)</f>
        <v>#DIV/0!</v>
      </c>
      <c r="C156" s="30" t="e">
        <f>SUM($C144:D144)/SUM($C144:D149)</f>
        <v>#DIV/0!</v>
      </c>
      <c r="D156" s="30" t="e">
        <f t="shared" ref="D156:T156" si="3118">SUM(D144:E144)/SUM(D144:E149)</f>
        <v>#DIV/0!</v>
      </c>
      <c r="E156" s="30" t="e">
        <f t="shared" si="3118"/>
        <v>#DIV/0!</v>
      </c>
      <c r="F156" s="30" t="e">
        <f t="shared" si="3118"/>
        <v>#DIV/0!</v>
      </c>
      <c r="G156" s="30" t="e">
        <f t="shared" si="3118"/>
        <v>#DIV/0!</v>
      </c>
      <c r="H156" s="30" t="e">
        <f t="shared" si="3118"/>
        <v>#DIV/0!</v>
      </c>
      <c r="I156" s="30" t="e">
        <f t="shared" si="3118"/>
        <v>#DIV/0!</v>
      </c>
      <c r="J156" s="30" t="e">
        <f t="shared" si="3118"/>
        <v>#DIV/0!</v>
      </c>
      <c r="K156" s="30" t="e">
        <f t="shared" si="3118"/>
        <v>#DIV/0!</v>
      </c>
      <c r="L156" s="30" t="e">
        <f t="shared" si="3118"/>
        <v>#DIV/0!</v>
      </c>
      <c r="M156" s="30" t="e">
        <f t="shared" si="3118"/>
        <v>#DIV/0!</v>
      </c>
      <c r="N156" s="30" t="e">
        <f t="shared" si="3118"/>
        <v>#DIV/0!</v>
      </c>
      <c r="O156" s="30" t="e">
        <f t="shared" si="3118"/>
        <v>#DIV/0!</v>
      </c>
      <c r="P156" s="30" t="e">
        <f t="shared" si="3118"/>
        <v>#DIV/0!</v>
      </c>
      <c r="Q156" s="30" t="e">
        <f t="shared" si="3118"/>
        <v>#DIV/0!</v>
      </c>
      <c r="R156" s="30" t="e">
        <f t="shared" si="3118"/>
        <v>#DIV/0!</v>
      </c>
      <c r="S156" s="30" t="e">
        <f t="shared" si="3118"/>
        <v>#DIV/0!</v>
      </c>
      <c r="T156" s="30" t="e">
        <f t="shared" si="3118"/>
        <v>#DIV/0!</v>
      </c>
      <c r="U156" s="30"/>
      <c r="V156" s="65">
        <v>2</v>
      </c>
      <c r="W156" s="69">
        <f>SUM('Raw Data'!B163:C163)</f>
        <v>4</v>
      </c>
      <c r="X156" s="13">
        <v>2</v>
      </c>
      <c r="Y156" s="30" t="e">
        <f>SUM(B145:C145)/SUM(B144:C149)</f>
        <v>#DIV/0!</v>
      </c>
      <c r="Z156" s="30" t="e">
        <f t="shared" ref="Z156" si="3119">SUM(C145:D145)/SUM(C144:D149)</f>
        <v>#DIV/0!</v>
      </c>
      <c r="AA156" s="30" t="e">
        <f t="shared" ref="AA156" si="3120">SUM(D145:E145)/SUM(D144:E149)</f>
        <v>#DIV/0!</v>
      </c>
      <c r="AB156" s="30" t="e">
        <f t="shared" ref="AB156" si="3121">SUM(E145:F145)/SUM(E144:F149)</f>
        <v>#DIV/0!</v>
      </c>
      <c r="AC156" s="30" t="e">
        <f t="shared" ref="AC156" si="3122">SUM(F145:G145)/SUM(F144:G149)</f>
        <v>#DIV/0!</v>
      </c>
      <c r="AD156" s="30" t="e">
        <f t="shared" ref="AD156" si="3123">SUM(G145:H145)/SUM(G144:H149)</f>
        <v>#DIV/0!</v>
      </c>
      <c r="AE156" s="30" t="e">
        <f t="shared" ref="AE156" si="3124">SUM(H145:I145)/SUM(H144:I149)</f>
        <v>#DIV/0!</v>
      </c>
      <c r="AF156" s="30" t="e">
        <f t="shared" ref="AF156" si="3125">SUM(I145:J145)/SUM(I144:J149)</f>
        <v>#DIV/0!</v>
      </c>
      <c r="AG156" s="30" t="e">
        <f t="shared" ref="AG156" si="3126">SUM(J145:K145)/SUM(J144:K149)</f>
        <v>#DIV/0!</v>
      </c>
      <c r="AH156" s="30" t="e">
        <f t="shared" ref="AH156" si="3127">SUM(K145:L145)/SUM(K144:L149)</f>
        <v>#DIV/0!</v>
      </c>
      <c r="AI156" s="30" t="e">
        <f t="shared" ref="AI156" si="3128">SUM(L145:M145)/SUM(L144:M149)</f>
        <v>#DIV/0!</v>
      </c>
      <c r="AJ156" s="30" t="e">
        <f t="shared" ref="AJ156" si="3129">SUM(M145:N145)/SUM(M144:N149)</f>
        <v>#DIV/0!</v>
      </c>
      <c r="AK156" s="30" t="e">
        <f t="shared" ref="AK156" si="3130">SUM(N145:O145)/SUM(N144:O149)</f>
        <v>#DIV/0!</v>
      </c>
      <c r="AL156" s="30" t="e">
        <f t="shared" ref="AL156" si="3131">SUM(O145:P145)/SUM(O144:P149)</f>
        <v>#DIV/0!</v>
      </c>
      <c r="AM156" s="30" t="e">
        <f t="shared" ref="AM156" si="3132">SUM(P145:Q145)/SUM(P144:Q149)</f>
        <v>#DIV/0!</v>
      </c>
      <c r="AN156" s="30" t="e">
        <f t="shared" ref="AN156" si="3133">SUM(Q145:R145)/SUM(Q144:R149)</f>
        <v>#DIV/0!</v>
      </c>
      <c r="AO156" s="30" t="e">
        <f t="shared" ref="AO156" si="3134">SUM(R145:S145)/SUM(R144:S149)</f>
        <v>#DIV/0!</v>
      </c>
      <c r="AP156" s="30" t="e">
        <f t="shared" ref="AP156" si="3135">SUM(S145:T145)/SUM(S144:T149)</f>
        <v>#DIV/0!</v>
      </c>
      <c r="AQ156" s="30" t="e">
        <f t="shared" ref="AQ156" si="3136">SUM(T145:U145)/SUM(T144:U149)</f>
        <v>#DIV/0!</v>
      </c>
      <c r="AR156" s="30"/>
      <c r="AS156" s="1"/>
      <c r="AT156" s="13">
        <v>2</v>
      </c>
      <c r="AU156" s="30" t="e">
        <f>SUM(B146:C146)/SUM(B144:C149)</f>
        <v>#DIV/0!</v>
      </c>
      <c r="AV156" s="30" t="e">
        <f t="shared" ref="AV156" si="3137">SUM(C146:D146)/SUM(C144:D149)</f>
        <v>#DIV/0!</v>
      </c>
      <c r="AW156" s="30" t="e">
        <f t="shared" ref="AW156" si="3138">SUM(D146:E146)/SUM(D144:E149)</f>
        <v>#DIV/0!</v>
      </c>
      <c r="AX156" s="30" t="e">
        <f t="shared" ref="AX156" si="3139">SUM(E146:F146)/SUM(E144:F149)</f>
        <v>#DIV/0!</v>
      </c>
      <c r="AY156" s="30" t="e">
        <f t="shared" ref="AY156" si="3140">SUM(F146:G146)/SUM(F144:G149)</f>
        <v>#DIV/0!</v>
      </c>
      <c r="AZ156" s="30" t="e">
        <f t="shared" ref="AZ156" si="3141">SUM(G146:H146)/SUM(G144:H149)</f>
        <v>#DIV/0!</v>
      </c>
      <c r="BA156" s="30" t="e">
        <f t="shared" ref="BA156" si="3142">SUM(H146:I146)/SUM(H144:I149)</f>
        <v>#DIV/0!</v>
      </c>
      <c r="BB156" s="30" t="e">
        <f t="shared" ref="BB156" si="3143">SUM(I146:J146)/SUM(I144:J149)</f>
        <v>#DIV/0!</v>
      </c>
      <c r="BC156" s="30" t="e">
        <f t="shared" ref="BC156" si="3144">SUM(J146:K146)/SUM(J144:K149)</f>
        <v>#DIV/0!</v>
      </c>
      <c r="BD156" s="30" t="e">
        <f t="shared" ref="BD156" si="3145">SUM(K146:L146)/SUM(K144:L149)</f>
        <v>#DIV/0!</v>
      </c>
      <c r="BE156" s="30" t="e">
        <f t="shared" ref="BE156" si="3146">SUM(L146:M146)/SUM(L144:M149)</f>
        <v>#DIV/0!</v>
      </c>
      <c r="BF156" s="30" t="e">
        <f t="shared" ref="BF156" si="3147">SUM(M146:N146)/SUM(M144:N149)</f>
        <v>#DIV/0!</v>
      </c>
      <c r="BG156" s="30" t="e">
        <f t="shared" ref="BG156" si="3148">SUM(N146:O146)/SUM(N144:O149)</f>
        <v>#DIV/0!</v>
      </c>
      <c r="BH156" s="30" t="e">
        <f t="shared" ref="BH156" si="3149">SUM(O146:P146)/SUM(O144:P149)</f>
        <v>#DIV/0!</v>
      </c>
      <c r="BI156" s="30" t="e">
        <f t="shared" ref="BI156" si="3150">SUM(P146:Q146)/SUM(P144:Q149)</f>
        <v>#DIV/0!</v>
      </c>
      <c r="BJ156" s="30" t="e">
        <f t="shared" ref="BJ156" si="3151">SUM(Q146:R146)/SUM(Q144:R149)</f>
        <v>#DIV/0!</v>
      </c>
      <c r="BK156" s="30" t="e">
        <f t="shared" ref="BK156" si="3152">SUM(R146:S146)/SUM(R144:S149)</f>
        <v>#DIV/0!</v>
      </c>
      <c r="BL156" s="30" t="e">
        <f t="shared" ref="BL156" si="3153">SUM(S146:T146)/SUM(S144:T149)</f>
        <v>#DIV/0!</v>
      </c>
      <c r="BM156" s="30" t="e">
        <f t="shared" ref="BM156" si="3154">SUM(T146:U146)/SUM(T144:U149)</f>
        <v>#DIV/0!</v>
      </c>
      <c r="BN156" s="30"/>
      <c r="BO156" s="1"/>
      <c r="BP156" s="13">
        <v>2</v>
      </c>
      <c r="BQ156" s="30" t="e">
        <f>SUM(B147:C147)/SUM(B144:C149)</f>
        <v>#DIV/0!</v>
      </c>
      <c r="BR156" s="30" t="e">
        <f t="shared" ref="BR156" si="3155">SUM(C147:D147)/SUM(C144:D149)</f>
        <v>#DIV/0!</v>
      </c>
      <c r="BS156" s="30" t="e">
        <f t="shared" ref="BS156" si="3156">SUM(D147:E147)/SUM(D144:E149)</f>
        <v>#DIV/0!</v>
      </c>
      <c r="BT156" s="30" t="e">
        <f t="shared" ref="BT156" si="3157">SUM(E147:F147)/SUM(E144:F149)</f>
        <v>#DIV/0!</v>
      </c>
      <c r="BU156" s="30" t="e">
        <f t="shared" ref="BU156" si="3158">SUM(F147:G147)/SUM(F144:G149)</f>
        <v>#DIV/0!</v>
      </c>
      <c r="BV156" s="30" t="e">
        <f t="shared" ref="BV156" si="3159">SUM(G147:H147)/SUM(G144:H149)</f>
        <v>#DIV/0!</v>
      </c>
      <c r="BW156" s="30" t="e">
        <f t="shared" ref="BW156" si="3160">SUM(H147:I147)/SUM(H144:I149)</f>
        <v>#DIV/0!</v>
      </c>
      <c r="BX156" s="30" t="e">
        <f t="shared" ref="BX156" si="3161">SUM(I147:J147)/SUM(I144:J149)</f>
        <v>#DIV/0!</v>
      </c>
      <c r="BY156" s="30" t="e">
        <f t="shared" ref="BY156" si="3162">SUM(J147:K147)/SUM(J144:K149)</f>
        <v>#DIV/0!</v>
      </c>
      <c r="BZ156" s="30" t="e">
        <f t="shared" ref="BZ156" si="3163">SUM(K147:L147)/SUM(K144:L149)</f>
        <v>#DIV/0!</v>
      </c>
      <c r="CA156" s="30" t="e">
        <f t="shared" ref="CA156" si="3164">SUM(L147:M147)/SUM(L144:M149)</f>
        <v>#DIV/0!</v>
      </c>
      <c r="CB156" s="30" t="e">
        <f t="shared" ref="CB156" si="3165">SUM(M147:N147)/SUM(M144:N149)</f>
        <v>#DIV/0!</v>
      </c>
      <c r="CC156" s="30" t="e">
        <f t="shared" ref="CC156" si="3166">SUM(N147:O147)/SUM(N144:O149)</f>
        <v>#DIV/0!</v>
      </c>
      <c r="CD156" s="30" t="e">
        <f t="shared" ref="CD156" si="3167">SUM(O147:P147)/SUM(O144:P149)</f>
        <v>#DIV/0!</v>
      </c>
      <c r="CE156" s="30" t="e">
        <f t="shared" ref="CE156" si="3168">SUM(P147:Q147)/SUM(P144:Q149)</f>
        <v>#DIV/0!</v>
      </c>
      <c r="CF156" s="30" t="e">
        <f t="shared" ref="CF156" si="3169">SUM(Q147:R147)/SUM(Q144:R149)</f>
        <v>#DIV/0!</v>
      </c>
      <c r="CG156" s="30" t="e">
        <f t="shared" ref="CG156" si="3170">SUM(R147:S147)/SUM(R144:S149)</f>
        <v>#DIV/0!</v>
      </c>
      <c r="CH156" s="30" t="e">
        <f t="shared" ref="CH156" si="3171">SUM(S147:T147)/SUM(S144:T149)</f>
        <v>#DIV/0!</v>
      </c>
      <c r="CI156" s="30" t="e">
        <f t="shared" ref="CI156" si="3172">SUM(T147:U147)/SUM(T144:U149)</f>
        <v>#DIV/0!</v>
      </c>
      <c r="CJ156" s="30"/>
      <c r="CK156" s="1"/>
      <c r="CL156" s="13">
        <v>2</v>
      </c>
      <c r="CM156" s="30" t="e">
        <f>SUM(B148:C148)/SUM(B144:C149)</f>
        <v>#DIV/0!</v>
      </c>
      <c r="CN156" s="30" t="e">
        <f t="shared" ref="CN156" si="3173">SUM(C148:D148)/SUM(C144:D149)</f>
        <v>#DIV/0!</v>
      </c>
      <c r="CO156" s="30" t="e">
        <f t="shared" ref="CO156" si="3174">SUM(D148:E148)/SUM(D144:E149)</f>
        <v>#DIV/0!</v>
      </c>
      <c r="CP156" s="30" t="e">
        <f t="shared" ref="CP156" si="3175">SUM(E148:F148)/SUM(E144:F149)</f>
        <v>#DIV/0!</v>
      </c>
      <c r="CQ156" s="30" t="e">
        <f t="shared" ref="CQ156" si="3176">SUM(F148:G148)/SUM(F144:G149)</f>
        <v>#DIV/0!</v>
      </c>
      <c r="CR156" s="30" t="e">
        <f t="shared" ref="CR156" si="3177">SUM(G148:H148)/SUM(G144:H149)</f>
        <v>#DIV/0!</v>
      </c>
      <c r="CS156" s="30" t="e">
        <f t="shared" ref="CS156" si="3178">SUM(H148:I148)/SUM(H144:I149)</f>
        <v>#DIV/0!</v>
      </c>
      <c r="CT156" s="30" t="e">
        <f t="shared" ref="CT156" si="3179">SUM(I148:J148)/SUM(I144:J149)</f>
        <v>#DIV/0!</v>
      </c>
      <c r="CU156" s="30" t="e">
        <f t="shared" ref="CU156" si="3180">SUM(J148:K148)/SUM(J144:K149)</f>
        <v>#DIV/0!</v>
      </c>
      <c r="CV156" s="30" t="e">
        <f t="shared" ref="CV156" si="3181">SUM(K148:L148)/SUM(K144:L149)</f>
        <v>#DIV/0!</v>
      </c>
      <c r="CW156" s="30" t="e">
        <f t="shared" ref="CW156" si="3182">SUM(L148:M148)/SUM(L144:M149)</f>
        <v>#DIV/0!</v>
      </c>
      <c r="CX156" s="30" t="e">
        <f t="shared" ref="CX156" si="3183">SUM(M148:N148)/SUM(M144:N149)</f>
        <v>#DIV/0!</v>
      </c>
      <c r="CY156" s="30" t="e">
        <f t="shared" ref="CY156" si="3184">SUM(N148:O148)/SUM(N144:O149)</f>
        <v>#DIV/0!</v>
      </c>
      <c r="CZ156" s="30" t="e">
        <f t="shared" ref="CZ156" si="3185">SUM(O148:P148)/SUM(O144:P149)</f>
        <v>#DIV/0!</v>
      </c>
      <c r="DA156" s="30" t="e">
        <f t="shared" ref="DA156" si="3186">SUM(P148:Q148)/SUM(P144:Q149)</f>
        <v>#DIV/0!</v>
      </c>
      <c r="DB156" s="30" t="e">
        <f t="shared" ref="DB156" si="3187">SUM(Q148:R148)/SUM(Q144:R149)</f>
        <v>#DIV/0!</v>
      </c>
      <c r="DC156" s="30" t="e">
        <f t="shared" ref="DC156" si="3188">SUM(R148:S148)/SUM(R144:S149)</f>
        <v>#DIV/0!</v>
      </c>
      <c r="DD156" s="30" t="e">
        <f t="shared" ref="DD156" si="3189">SUM(S148:T148)/SUM(S144:T149)</f>
        <v>#DIV/0!</v>
      </c>
      <c r="DE156" s="30" t="e">
        <f t="shared" ref="DE156" si="3190">SUM(T148:U148)/SUM(T144:U149)</f>
        <v>#DIV/0!</v>
      </c>
      <c r="DF156" s="30"/>
      <c r="DG156" s="1"/>
      <c r="DH156" s="13">
        <v>2</v>
      </c>
      <c r="DI156" s="30" t="e">
        <f>SUM(B149:C149)/SUM(B144:C149)</f>
        <v>#DIV/0!</v>
      </c>
      <c r="DJ156" s="30" t="e">
        <f t="shared" ref="DJ156" si="3191">SUM(C149:D149)/SUM(C144:D149)</f>
        <v>#DIV/0!</v>
      </c>
      <c r="DK156" s="30" t="e">
        <f t="shared" ref="DK156" si="3192">SUM(D149:E149)/SUM(D144:E149)</f>
        <v>#DIV/0!</v>
      </c>
      <c r="DL156" s="30" t="e">
        <f t="shared" ref="DL156" si="3193">SUM(E149:F149)/SUM(E144:F149)</f>
        <v>#DIV/0!</v>
      </c>
      <c r="DM156" s="30" t="e">
        <f t="shared" ref="DM156" si="3194">SUM(F149:G149)/SUM(F144:G149)</f>
        <v>#DIV/0!</v>
      </c>
      <c r="DN156" s="30" t="e">
        <f t="shared" ref="DN156" si="3195">SUM(G149:H149)/SUM(G144:H149)</f>
        <v>#DIV/0!</v>
      </c>
      <c r="DO156" s="30" t="e">
        <f t="shared" ref="DO156" si="3196">SUM(H149:I149)/SUM(H144:I149)</f>
        <v>#DIV/0!</v>
      </c>
      <c r="DP156" s="30" t="e">
        <f t="shared" ref="DP156" si="3197">SUM(I149:J149)/SUM(I144:J149)</f>
        <v>#DIV/0!</v>
      </c>
      <c r="DQ156" s="30" t="e">
        <f t="shared" ref="DQ156" si="3198">SUM(J149:K149)/SUM(J144:K149)</f>
        <v>#DIV/0!</v>
      </c>
      <c r="DR156" s="30" t="e">
        <f t="shared" ref="DR156" si="3199">SUM(K149:L149)/SUM(K144:L149)</f>
        <v>#DIV/0!</v>
      </c>
      <c r="DS156" s="30" t="e">
        <f t="shared" ref="DS156" si="3200">SUM(L149:M149)/SUM(L144:M149)</f>
        <v>#DIV/0!</v>
      </c>
      <c r="DT156" s="30" t="e">
        <f t="shared" ref="DT156" si="3201">SUM(M149:N149)/SUM(M144:N149)</f>
        <v>#DIV/0!</v>
      </c>
      <c r="DU156" s="30" t="e">
        <f t="shared" ref="DU156" si="3202">SUM(N149:O149)/SUM(N144:O149)</f>
        <v>#DIV/0!</v>
      </c>
      <c r="DV156" s="30" t="e">
        <f t="shared" ref="DV156" si="3203">SUM(O149:P149)/SUM(O144:P149)</f>
        <v>#DIV/0!</v>
      </c>
      <c r="DW156" s="30" t="e">
        <f t="shared" ref="DW156" si="3204">SUM(P149:Q149)/SUM(P144:Q149)</f>
        <v>#DIV/0!</v>
      </c>
      <c r="DX156" s="30" t="e">
        <f t="shared" ref="DX156" si="3205">SUM(Q149:R149)/SUM(Q144:R149)</f>
        <v>#DIV/0!</v>
      </c>
      <c r="DY156" s="30" t="e">
        <f t="shared" ref="DY156" si="3206">SUM(R149:S149)/SUM(R144:S149)</f>
        <v>#DIV/0!</v>
      </c>
      <c r="DZ156" s="30" t="e">
        <f t="shared" ref="DZ156" si="3207">SUM(S149:T149)/SUM(S144:T149)</f>
        <v>#DIV/0!</v>
      </c>
      <c r="EA156" s="30" t="e">
        <f t="shared" ref="EA156" si="3208">SUM(T149:U149)/SUM(T144:U149)</f>
        <v>#DIV/0!</v>
      </c>
      <c r="EB156" s="30"/>
    </row>
    <row r="157" spans="1:132" x14ac:dyDescent="0.3">
      <c r="A157" s="13">
        <v>3</v>
      </c>
      <c r="B157" s="30" t="e">
        <f>SUM($B144:D144)/SUM($B144:D149)</f>
        <v>#DIV/0!</v>
      </c>
      <c r="C157" s="30" t="e">
        <f t="shared" ref="C157:S157" si="3209">SUM(C144:E144)/SUM(C144:E149)</f>
        <v>#DIV/0!</v>
      </c>
      <c r="D157" s="30" t="e">
        <f t="shared" si="3209"/>
        <v>#DIV/0!</v>
      </c>
      <c r="E157" s="30" t="e">
        <f t="shared" si="3209"/>
        <v>#DIV/0!</v>
      </c>
      <c r="F157" s="30" t="e">
        <f t="shared" si="3209"/>
        <v>#DIV/0!</v>
      </c>
      <c r="G157" s="30" t="e">
        <f t="shared" si="3209"/>
        <v>#DIV/0!</v>
      </c>
      <c r="H157" s="30" t="e">
        <f t="shared" si="3209"/>
        <v>#DIV/0!</v>
      </c>
      <c r="I157" s="30" t="e">
        <f t="shared" si="3209"/>
        <v>#DIV/0!</v>
      </c>
      <c r="J157" s="30" t="e">
        <f t="shared" si="3209"/>
        <v>#DIV/0!</v>
      </c>
      <c r="K157" s="30" t="e">
        <f t="shared" si="3209"/>
        <v>#DIV/0!</v>
      </c>
      <c r="L157" s="30" t="e">
        <f t="shared" si="3209"/>
        <v>#DIV/0!</v>
      </c>
      <c r="M157" s="30" t="e">
        <f t="shared" si="3209"/>
        <v>#DIV/0!</v>
      </c>
      <c r="N157" s="30" t="e">
        <f t="shared" si="3209"/>
        <v>#DIV/0!</v>
      </c>
      <c r="O157" s="30" t="e">
        <f t="shared" si="3209"/>
        <v>#DIV/0!</v>
      </c>
      <c r="P157" s="30" t="e">
        <f t="shared" si="3209"/>
        <v>#DIV/0!</v>
      </c>
      <c r="Q157" s="30" t="e">
        <f t="shared" si="3209"/>
        <v>#DIV/0!</v>
      </c>
      <c r="R157" s="30" t="e">
        <f t="shared" si="3209"/>
        <v>#DIV/0!</v>
      </c>
      <c r="S157" s="30" t="e">
        <f t="shared" si="3209"/>
        <v>#DIV/0!</v>
      </c>
      <c r="T157" s="30"/>
      <c r="U157" s="30"/>
      <c r="V157" s="65">
        <v>3</v>
      </c>
      <c r="W157" s="69">
        <f>SUM('Raw Data'!B163:D163)</f>
        <v>30</v>
      </c>
      <c r="X157" s="13">
        <v>3</v>
      </c>
      <c r="Y157" s="30" t="e">
        <f>SUM(B145:D145)/SUM(B144:D149)</f>
        <v>#DIV/0!</v>
      </c>
      <c r="Z157" s="30" t="e">
        <f t="shared" ref="Z157" si="3210">SUM(C145:E145)/SUM(C144:E149)</f>
        <v>#DIV/0!</v>
      </c>
      <c r="AA157" s="30" t="e">
        <f t="shared" ref="AA157" si="3211">SUM(D145:F145)/SUM(D144:F149)</f>
        <v>#DIV/0!</v>
      </c>
      <c r="AB157" s="30" t="e">
        <f t="shared" ref="AB157" si="3212">SUM(E145:G145)/SUM(E144:G149)</f>
        <v>#DIV/0!</v>
      </c>
      <c r="AC157" s="30" t="e">
        <f t="shared" ref="AC157" si="3213">SUM(F145:H145)/SUM(F144:H149)</f>
        <v>#DIV/0!</v>
      </c>
      <c r="AD157" s="30" t="e">
        <f t="shared" ref="AD157" si="3214">SUM(G145:I145)/SUM(G144:I149)</f>
        <v>#DIV/0!</v>
      </c>
      <c r="AE157" s="30" t="e">
        <f t="shared" ref="AE157" si="3215">SUM(H145:J145)/SUM(H144:J149)</f>
        <v>#DIV/0!</v>
      </c>
      <c r="AF157" s="30" t="e">
        <f t="shared" ref="AF157" si="3216">SUM(I145:K145)/SUM(I144:K149)</f>
        <v>#DIV/0!</v>
      </c>
      <c r="AG157" s="30" t="e">
        <f t="shared" ref="AG157" si="3217">SUM(J145:L145)/SUM(J144:L149)</f>
        <v>#DIV/0!</v>
      </c>
      <c r="AH157" s="30" t="e">
        <f t="shared" ref="AH157" si="3218">SUM(K145:M145)/SUM(K144:M149)</f>
        <v>#DIV/0!</v>
      </c>
      <c r="AI157" s="30" t="e">
        <f t="shared" ref="AI157" si="3219">SUM(L145:N145)/SUM(L144:N149)</f>
        <v>#DIV/0!</v>
      </c>
      <c r="AJ157" s="30" t="e">
        <f t="shared" ref="AJ157" si="3220">SUM(M145:O145)/SUM(M144:O149)</f>
        <v>#DIV/0!</v>
      </c>
      <c r="AK157" s="30" t="e">
        <f t="shared" ref="AK157" si="3221">SUM(N145:P145)/SUM(N144:P149)</f>
        <v>#DIV/0!</v>
      </c>
      <c r="AL157" s="30" t="e">
        <f t="shared" ref="AL157" si="3222">SUM(O145:Q145)/SUM(O144:Q149)</f>
        <v>#DIV/0!</v>
      </c>
      <c r="AM157" s="30" t="e">
        <f t="shared" ref="AM157" si="3223">SUM(P145:R145)/SUM(P144:R149)</f>
        <v>#DIV/0!</v>
      </c>
      <c r="AN157" s="30" t="e">
        <f t="shared" ref="AN157" si="3224">SUM(Q145:S145)/SUM(Q144:S149)</f>
        <v>#DIV/0!</v>
      </c>
      <c r="AO157" s="30" t="e">
        <f t="shared" ref="AO157" si="3225">SUM(R145:T145)/SUM(R144:T149)</f>
        <v>#DIV/0!</v>
      </c>
      <c r="AP157" s="30" t="e">
        <f t="shared" ref="AP157" si="3226">SUM(S145:U145)/SUM(S144:U149)</f>
        <v>#DIV/0!</v>
      </c>
      <c r="AQ157" s="30"/>
      <c r="AR157" s="30"/>
      <c r="AS157" s="1"/>
      <c r="AT157" s="13">
        <v>3</v>
      </c>
      <c r="AU157" s="30" t="e">
        <f>SUM(B146:D146)/SUM(B144:D149)</f>
        <v>#DIV/0!</v>
      </c>
      <c r="AV157" s="30" t="e">
        <f t="shared" ref="AV157" si="3227">SUM(C146:E146)/SUM(C144:E149)</f>
        <v>#DIV/0!</v>
      </c>
      <c r="AW157" s="30" t="e">
        <f t="shared" ref="AW157" si="3228">SUM(D146:F146)/SUM(D144:F149)</f>
        <v>#DIV/0!</v>
      </c>
      <c r="AX157" s="30" t="e">
        <f t="shared" ref="AX157" si="3229">SUM(E146:G146)/SUM(E144:G149)</f>
        <v>#DIV/0!</v>
      </c>
      <c r="AY157" s="30" t="e">
        <f t="shared" ref="AY157" si="3230">SUM(F146:H146)/SUM(F144:H149)</f>
        <v>#DIV/0!</v>
      </c>
      <c r="AZ157" s="30" t="e">
        <f t="shared" ref="AZ157" si="3231">SUM(G146:I146)/SUM(G144:I149)</f>
        <v>#DIV/0!</v>
      </c>
      <c r="BA157" s="30" t="e">
        <f t="shared" ref="BA157" si="3232">SUM(H146:J146)/SUM(H144:J149)</f>
        <v>#DIV/0!</v>
      </c>
      <c r="BB157" s="30" t="e">
        <f t="shared" ref="BB157" si="3233">SUM(I146:K146)/SUM(I144:K149)</f>
        <v>#DIV/0!</v>
      </c>
      <c r="BC157" s="30" t="e">
        <f t="shared" ref="BC157" si="3234">SUM(J146:L146)/SUM(J144:L149)</f>
        <v>#DIV/0!</v>
      </c>
      <c r="BD157" s="30" t="e">
        <f t="shared" ref="BD157" si="3235">SUM(K146:M146)/SUM(K144:M149)</f>
        <v>#DIV/0!</v>
      </c>
      <c r="BE157" s="30" t="e">
        <f t="shared" ref="BE157" si="3236">SUM(L146:N146)/SUM(L144:N149)</f>
        <v>#DIV/0!</v>
      </c>
      <c r="BF157" s="30" t="e">
        <f t="shared" ref="BF157" si="3237">SUM(M146:O146)/SUM(M144:O149)</f>
        <v>#DIV/0!</v>
      </c>
      <c r="BG157" s="30" t="e">
        <f t="shared" ref="BG157" si="3238">SUM(N146:P146)/SUM(N144:P149)</f>
        <v>#DIV/0!</v>
      </c>
      <c r="BH157" s="30" t="e">
        <f t="shared" ref="BH157" si="3239">SUM(O146:Q146)/SUM(O144:Q149)</f>
        <v>#DIV/0!</v>
      </c>
      <c r="BI157" s="30" t="e">
        <f t="shared" ref="BI157" si="3240">SUM(P146:R146)/SUM(P144:R149)</f>
        <v>#DIV/0!</v>
      </c>
      <c r="BJ157" s="30" t="e">
        <f t="shared" ref="BJ157" si="3241">SUM(Q146:S146)/SUM(Q144:S149)</f>
        <v>#DIV/0!</v>
      </c>
      <c r="BK157" s="30" t="e">
        <f t="shared" ref="BK157" si="3242">SUM(R146:T146)/SUM(R144:T149)</f>
        <v>#DIV/0!</v>
      </c>
      <c r="BL157" s="30" t="e">
        <f t="shared" ref="BL157" si="3243">SUM(S146:U146)/SUM(S144:U149)</f>
        <v>#DIV/0!</v>
      </c>
      <c r="BM157" s="30"/>
      <c r="BN157" s="30"/>
      <c r="BO157" s="1"/>
      <c r="BP157" s="13">
        <v>3</v>
      </c>
      <c r="BQ157" s="30" t="e">
        <f>SUM(B147:D147)/SUM(B144:D149)</f>
        <v>#DIV/0!</v>
      </c>
      <c r="BR157" s="30" t="e">
        <f t="shared" ref="BR157" si="3244">SUM(C147:E147)/SUM(C144:E149)</f>
        <v>#DIV/0!</v>
      </c>
      <c r="BS157" s="30" t="e">
        <f t="shared" ref="BS157" si="3245">SUM(D147:F147)/SUM(D144:F149)</f>
        <v>#DIV/0!</v>
      </c>
      <c r="BT157" s="30" t="e">
        <f t="shared" ref="BT157" si="3246">SUM(E147:G147)/SUM(E144:G149)</f>
        <v>#DIV/0!</v>
      </c>
      <c r="BU157" s="30" t="e">
        <f t="shared" ref="BU157" si="3247">SUM(F147:H147)/SUM(F144:H149)</f>
        <v>#DIV/0!</v>
      </c>
      <c r="BV157" s="30" t="e">
        <f t="shared" ref="BV157" si="3248">SUM(G147:I147)/SUM(G144:I149)</f>
        <v>#DIV/0!</v>
      </c>
      <c r="BW157" s="30" t="e">
        <f t="shared" ref="BW157" si="3249">SUM(H147:J147)/SUM(H144:J149)</f>
        <v>#DIV/0!</v>
      </c>
      <c r="BX157" s="30" t="e">
        <f t="shared" ref="BX157" si="3250">SUM(I147:K147)/SUM(I144:K149)</f>
        <v>#DIV/0!</v>
      </c>
      <c r="BY157" s="30" t="e">
        <f t="shared" ref="BY157" si="3251">SUM(J147:L147)/SUM(J144:L149)</f>
        <v>#DIV/0!</v>
      </c>
      <c r="BZ157" s="30" t="e">
        <f t="shared" ref="BZ157" si="3252">SUM(K147:M147)/SUM(K144:M149)</f>
        <v>#DIV/0!</v>
      </c>
      <c r="CA157" s="30" t="e">
        <f t="shared" ref="CA157" si="3253">SUM(L147:N147)/SUM(L144:N149)</f>
        <v>#DIV/0!</v>
      </c>
      <c r="CB157" s="30" t="e">
        <f t="shared" ref="CB157" si="3254">SUM(M147:O147)/SUM(M144:O149)</f>
        <v>#DIV/0!</v>
      </c>
      <c r="CC157" s="30" t="e">
        <f t="shared" ref="CC157" si="3255">SUM(N147:P147)/SUM(N144:P149)</f>
        <v>#DIV/0!</v>
      </c>
      <c r="CD157" s="30" t="e">
        <f t="shared" ref="CD157" si="3256">SUM(O147:Q147)/SUM(O144:Q149)</f>
        <v>#DIV/0!</v>
      </c>
      <c r="CE157" s="30" t="e">
        <f t="shared" ref="CE157" si="3257">SUM(P147:R147)/SUM(P144:R149)</f>
        <v>#DIV/0!</v>
      </c>
      <c r="CF157" s="30" t="e">
        <f t="shared" ref="CF157" si="3258">SUM(Q147:S147)/SUM(Q144:S149)</f>
        <v>#DIV/0!</v>
      </c>
      <c r="CG157" s="30" t="e">
        <f t="shared" ref="CG157" si="3259">SUM(R147:T147)/SUM(R144:T149)</f>
        <v>#DIV/0!</v>
      </c>
      <c r="CH157" s="30" t="e">
        <f t="shared" ref="CH157" si="3260">SUM(S147:U147)/SUM(S144:U149)</f>
        <v>#DIV/0!</v>
      </c>
      <c r="CI157" s="30"/>
      <c r="CJ157" s="30"/>
      <c r="CK157" s="1"/>
      <c r="CL157" s="13">
        <v>3</v>
      </c>
      <c r="CM157" s="30" t="e">
        <f>SUM(B148:D148)/SUM(B144:D149)</f>
        <v>#DIV/0!</v>
      </c>
      <c r="CN157" s="30" t="e">
        <f t="shared" ref="CN157" si="3261">SUM(C148:E148)/SUM(C144:E149)</f>
        <v>#DIV/0!</v>
      </c>
      <c r="CO157" s="30" t="e">
        <f t="shared" ref="CO157" si="3262">SUM(D148:F148)/SUM(D144:F149)</f>
        <v>#DIV/0!</v>
      </c>
      <c r="CP157" s="30" t="e">
        <f t="shared" ref="CP157" si="3263">SUM(E148:G148)/SUM(E144:G149)</f>
        <v>#DIV/0!</v>
      </c>
      <c r="CQ157" s="30" t="e">
        <f t="shared" ref="CQ157" si="3264">SUM(F148:H148)/SUM(F144:H149)</f>
        <v>#DIV/0!</v>
      </c>
      <c r="CR157" s="30" t="e">
        <f t="shared" ref="CR157" si="3265">SUM(G148:I148)/SUM(G144:I149)</f>
        <v>#DIV/0!</v>
      </c>
      <c r="CS157" s="30" t="e">
        <f t="shared" ref="CS157" si="3266">SUM(H148:J148)/SUM(H144:J149)</f>
        <v>#DIV/0!</v>
      </c>
      <c r="CT157" s="30" t="e">
        <f t="shared" ref="CT157" si="3267">SUM(I148:K148)/SUM(I144:K149)</f>
        <v>#DIV/0!</v>
      </c>
      <c r="CU157" s="30" t="e">
        <f t="shared" ref="CU157" si="3268">SUM(J148:L148)/SUM(J144:L149)</f>
        <v>#DIV/0!</v>
      </c>
      <c r="CV157" s="30" t="e">
        <f t="shared" ref="CV157" si="3269">SUM(K148:M148)/SUM(K144:M149)</f>
        <v>#DIV/0!</v>
      </c>
      <c r="CW157" s="30" t="e">
        <f t="shared" ref="CW157" si="3270">SUM(L148:N148)/SUM(L144:N149)</f>
        <v>#DIV/0!</v>
      </c>
      <c r="CX157" s="30" t="e">
        <f t="shared" ref="CX157" si="3271">SUM(M148:O148)/SUM(M144:O149)</f>
        <v>#DIV/0!</v>
      </c>
      <c r="CY157" s="30" t="e">
        <f t="shared" ref="CY157" si="3272">SUM(N148:P148)/SUM(N144:P149)</f>
        <v>#DIV/0!</v>
      </c>
      <c r="CZ157" s="30" t="e">
        <f t="shared" ref="CZ157" si="3273">SUM(O148:Q148)/SUM(O144:Q149)</f>
        <v>#DIV/0!</v>
      </c>
      <c r="DA157" s="30" t="e">
        <f t="shared" ref="DA157" si="3274">SUM(P148:R148)/SUM(P144:R149)</f>
        <v>#DIV/0!</v>
      </c>
      <c r="DB157" s="30" t="e">
        <f t="shared" ref="DB157" si="3275">SUM(Q148:S148)/SUM(Q144:S149)</f>
        <v>#DIV/0!</v>
      </c>
      <c r="DC157" s="30" t="e">
        <f t="shared" ref="DC157" si="3276">SUM(R148:T148)/SUM(R144:T149)</f>
        <v>#DIV/0!</v>
      </c>
      <c r="DD157" s="30" t="e">
        <f t="shared" ref="DD157" si="3277">SUM(S148:U148)/SUM(S144:U149)</f>
        <v>#DIV/0!</v>
      </c>
      <c r="DE157" s="30"/>
      <c r="DF157" s="30"/>
      <c r="DG157" s="1"/>
      <c r="DH157" s="13">
        <v>3</v>
      </c>
      <c r="DI157" s="30" t="e">
        <f>SUM(B149:D149)/SUM(B144:D149)</f>
        <v>#DIV/0!</v>
      </c>
      <c r="DJ157" s="30" t="e">
        <f t="shared" ref="DJ157" si="3278">SUM(C149:E149)/SUM(C144:E149)</f>
        <v>#DIV/0!</v>
      </c>
      <c r="DK157" s="30" t="e">
        <f t="shared" ref="DK157" si="3279">SUM(D149:F149)/SUM(D144:F149)</f>
        <v>#DIV/0!</v>
      </c>
      <c r="DL157" s="30" t="e">
        <f t="shared" ref="DL157" si="3280">SUM(E149:G149)/SUM(E144:G149)</f>
        <v>#DIV/0!</v>
      </c>
      <c r="DM157" s="30" t="e">
        <f t="shared" ref="DM157" si="3281">SUM(F149:H149)/SUM(F144:H149)</f>
        <v>#DIV/0!</v>
      </c>
      <c r="DN157" s="30" t="e">
        <f t="shared" ref="DN157" si="3282">SUM(G149:I149)/SUM(G144:I149)</f>
        <v>#DIV/0!</v>
      </c>
      <c r="DO157" s="30" t="e">
        <f t="shared" ref="DO157" si="3283">SUM(H149:J149)/SUM(H144:J149)</f>
        <v>#DIV/0!</v>
      </c>
      <c r="DP157" s="30" t="e">
        <f t="shared" ref="DP157" si="3284">SUM(I149:K149)/SUM(I144:K149)</f>
        <v>#DIV/0!</v>
      </c>
      <c r="DQ157" s="30" t="e">
        <f t="shared" ref="DQ157" si="3285">SUM(J149:L149)/SUM(J144:L149)</f>
        <v>#DIV/0!</v>
      </c>
      <c r="DR157" s="30" t="e">
        <f t="shared" ref="DR157" si="3286">SUM(K149:M149)/SUM(K144:M149)</f>
        <v>#DIV/0!</v>
      </c>
      <c r="DS157" s="30" t="e">
        <f t="shared" ref="DS157" si="3287">SUM(L149:N149)/SUM(L144:N149)</f>
        <v>#DIV/0!</v>
      </c>
      <c r="DT157" s="30" t="e">
        <f t="shared" ref="DT157" si="3288">SUM(M149:O149)/SUM(M144:O149)</f>
        <v>#DIV/0!</v>
      </c>
      <c r="DU157" s="30" t="e">
        <f t="shared" ref="DU157" si="3289">SUM(N149:P149)/SUM(N144:P149)</f>
        <v>#DIV/0!</v>
      </c>
      <c r="DV157" s="30" t="e">
        <f t="shared" ref="DV157" si="3290">SUM(O149:Q149)/SUM(O144:Q149)</f>
        <v>#DIV/0!</v>
      </c>
      <c r="DW157" s="30" t="e">
        <f t="shared" ref="DW157" si="3291">SUM(P149:R149)/SUM(P144:R149)</f>
        <v>#DIV/0!</v>
      </c>
      <c r="DX157" s="30" t="e">
        <f t="shared" ref="DX157" si="3292">SUM(Q149:S149)/SUM(Q144:S149)</f>
        <v>#DIV/0!</v>
      </c>
      <c r="DY157" s="30" t="e">
        <f t="shared" ref="DY157" si="3293">SUM(R149:T149)/SUM(R144:T149)</f>
        <v>#DIV/0!</v>
      </c>
      <c r="DZ157" s="30" t="e">
        <f t="shared" ref="DZ157" si="3294">SUM(S149:U149)/SUM(S144:U149)</f>
        <v>#DIV/0!</v>
      </c>
      <c r="EA157" s="30"/>
      <c r="EB157" s="30"/>
    </row>
    <row r="158" spans="1:132" x14ac:dyDescent="0.3">
      <c r="A158" s="29">
        <v>4</v>
      </c>
      <c r="B158" s="30" t="e">
        <f>SUM($B144:E144)/SUM($B144:E149)</f>
        <v>#DIV/0!</v>
      </c>
      <c r="C158" s="30" t="e">
        <f t="shared" ref="C158:R158" si="3295">SUM(C144:F144)/SUM(C144:F149)</f>
        <v>#DIV/0!</v>
      </c>
      <c r="D158" s="30" t="e">
        <f t="shared" si="3295"/>
        <v>#DIV/0!</v>
      </c>
      <c r="E158" s="30" t="e">
        <f t="shared" si="3295"/>
        <v>#DIV/0!</v>
      </c>
      <c r="F158" s="30" t="e">
        <f t="shared" si="3295"/>
        <v>#DIV/0!</v>
      </c>
      <c r="G158" s="30" t="e">
        <f t="shared" si="3295"/>
        <v>#DIV/0!</v>
      </c>
      <c r="H158" s="30" t="e">
        <f t="shared" si="3295"/>
        <v>#DIV/0!</v>
      </c>
      <c r="I158" s="30" t="e">
        <f t="shared" si="3295"/>
        <v>#DIV/0!</v>
      </c>
      <c r="J158" s="30" t="e">
        <f t="shared" si="3295"/>
        <v>#DIV/0!</v>
      </c>
      <c r="K158" s="30" t="e">
        <f t="shared" si="3295"/>
        <v>#DIV/0!</v>
      </c>
      <c r="L158" s="30" t="e">
        <f t="shared" si="3295"/>
        <v>#DIV/0!</v>
      </c>
      <c r="M158" s="30" t="e">
        <f t="shared" si="3295"/>
        <v>#DIV/0!</v>
      </c>
      <c r="N158" s="30" t="e">
        <f t="shared" si="3295"/>
        <v>#DIV/0!</v>
      </c>
      <c r="O158" s="30" t="e">
        <f t="shared" si="3295"/>
        <v>#DIV/0!</v>
      </c>
      <c r="P158" s="30" t="e">
        <f t="shared" si="3295"/>
        <v>#DIV/0!</v>
      </c>
      <c r="Q158" s="30" t="e">
        <f t="shared" si="3295"/>
        <v>#DIV/0!</v>
      </c>
      <c r="R158" s="30" t="e">
        <f t="shared" si="3295"/>
        <v>#DIV/0!</v>
      </c>
      <c r="S158" s="1"/>
      <c r="T158" s="1"/>
      <c r="U158" s="1"/>
      <c r="V158" s="66">
        <v>4</v>
      </c>
      <c r="W158" s="69">
        <f>SUM('Raw Data'!B163:E163)</f>
        <v>35</v>
      </c>
      <c r="X158" s="5">
        <v>4</v>
      </c>
      <c r="Y158" s="30" t="e">
        <f>SUM(B145:E145)/SUM(B144:E149)</f>
        <v>#DIV/0!</v>
      </c>
      <c r="Z158" s="30" t="e">
        <f>SUM(C145:F145)/SUM(C144:F149)</f>
        <v>#DIV/0!</v>
      </c>
      <c r="AA158" s="30" t="e">
        <f t="shared" ref="AA158" si="3296">SUM(D145:G145)/SUM(D144:G149)</f>
        <v>#DIV/0!</v>
      </c>
      <c r="AB158" s="30" t="e">
        <f t="shared" ref="AB158" si="3297">SUM(E145:H145)/SUM(E144:H149)</f>
        <v>#DIV/0!</v>
      </c>
      <c r="AC158" s="30" t="e">
        <f t="shared" ref="AC158" si="3298">SUM(F145:I145)/SUM(F144:I149)</f>
        <v>#DIV/0!</v>
      </c>
      <c r="AD158" s="30" t="e">
        <f t="shared" ref="AD158" si="3299">SUM(G145:J145)/SUM(G144:J149)</f>
        <v>#DIV/0!</v>
      </c>
      <c r="AE158" s="30" t="e">
        <f t="shared" ref="AE158" si="3300">SUM(H145:K145)/SUM(H144:K149)</f>
        <v>#DIV/0!</v>
      </c>
      <c r="AF158" s="30" t="e">
        <f t="shared" ref="AF158" si="3301">SUM(I145:L145)/SUM(I144:L149)</f>
        <v>#DIV/0!</v>
      </c>
      <c r="AG158" s="30" t="e">
        <f t="shared" ref="AG158" si="3302">SUM(J145:M145)/SUM(J144:M149)</f>
        <v>#DIV/0!</v>
      </c>
      <c r="AH158" s="30" t="e">
        <f t="shared" ref="AH158" si="3303">SUM(K145:N145)/SUM(K144:N149)</f>
        <v>#DIV/0!</v>
      </c>
      <c r="AI158" s="30" t="e">
        <f t="shared" ref="AI158" si="3304">SUM(L145:O145)/SUM(L144:O149)</f>
        <v>#DIV/0!</v>
      </c>
      <c r="AJ158" s="30" t="e">
        <f t="shared" ref="AJ158" si="3305">SUM(M145:P145)/SUM(M144:P149)</f>
        <v>#DIV/0!</v>
      </c>
      <c r="AK158" s="30" t="e">
        <f t="shared" ref="AK158" si="3306">SUM(N145:Q145)/SUM(N144:Q149)</f>
        <v>#DIV/0!</v>
      </c>
      <c r="AL158" s="30" t="e">
        <f t="shared" ref="AL158" si="3307">SUM(O145:R145)/SUM(O144:R149)</f>
        <v>#DIV/0!</v>
      </c>
      <c r="AM158" s="30" t="e">
        <f t="shared" ref="AM158" si="3308">SUM(P145:S145)/SUM(P144:S149)</f>
        <v>#DIV/0!</v>
      </c>
      <c r="AN158" s="30" t="e">
        <f t="shared" ref="AN158" si="3309">SUM(Q145:T145)/SUM(Q144:T149)</f>
        <v>#DIV/0!</v>
      </c>
      <c r="AO158" s="30" t="e">
        <f t="shared" ref="AO158" si="3310">SUM(R145:U145)/SUM(R144:U149)</f>
        <v>#DIV/0!</v>
      </c>
      <c r="AP158" s="1"/>
      <c r="AQ158" s="1"/>
      <c r="AR158" s="1"/>
      <c r="AS158" s="1"/>
      <c r="AT158" s="29">
        <v>4</v>
      </c>
      <c r="AU158" s="30" t="e">
        <f>SUM(B146:E146)/SUM(B144:E149)</f>
        <v>#DIV/0!</v>
      </c>
      <c r="AV158" s="30" t="e">
        <f t="shared" ref="AV158" si="3311">SUM(C146:F146)/SUM(C144:F149)</f>
        <v>#DIV/0!</v>
      </c>
      <c r="AW158" s="30" t="e">
        <f t="shared" ref="AW158" si="3312">SUM(D146:G146)/SUM(D144:G149)</f>
        <v>#DIV/0!</v>
      </c>
      <c r="AX158" s="30" t="e">
        <f t="shared" ref="AX158" si="3313">SUM(E146:H146)/SUM(E144:H149)</f>
        <v>#DIV/0!</v>
      </c>
      <c r="AY158" s="30" t="e">
        <f t="shared" ref="AY158" si="3314">SUM(F146:I146)/SUM(F144:I149)</f>
        <v>#DIV/0!</v>
      </c>
      <c r="AZ158" s="30" t="e">
        <f t="shared" ref="AZ158" si="3315">SUM(G146:J146)/SUM(G144:J149)</f>
        <v>#DIV/0!</v>
      </c>
      <c r="BA158" s="30" t="e">
        <f t="shared" ref="BA158" si="3316">SUM(H146:K146)/SUM(H144:K149)</f>
        <v>#DIV/0!</v>
      </c>
      <c r="BB158" s="30" t="e">
        <f t="shared" ref="BB158" si="3317">SUM(I146:L146)/SUM(I144:L149)</f>
        <v>#DIV/0!</v>
      </c>
      <c r="BC158" s="30" t="e">
        <f t="shared" ref="BC158" si="3318">SUM(J146:M146)/SUM(J144:M149)</f>
        <v>#DIV/0!</v>
      </c>
      <c r="BD158" s="30" t="e">
        <f t="shared" ref="BD158" si="3319">SUM(K146:N146)/SUM(K144:N149)</f>
        <v>#DIV/0!</v>
      </c>
      <c r="BE158" s="30" t="e">
        <f t="shared" ref="BE158" si="3320">SUM(L146:O146)/SUM(L144:O149)</f>
        <v>#DIV/0!</v>
      </c>
      <c r="BF158" s="30" t="e">
        <f t="shared" ref="BF158" si="3321">SUM(M146:P146)/SUM(M144:P149)</f>
        <v>#DIV/0!</v>
      </c>
      <c r="BG158" s="30" t="e">
        <f t="shared" ref="BG158" si="3322">SUM(N146:Q146)/SUM(N144:Q149)</f>
        <v>#DIV/0!</v>
      </c>
      <c r="BH158" s="30" t="e">
        <f t="shared" ref="BH158" si="3323">SUM(O146:R146)/SUM(O144:R149)</f>
        <v>#DIV/0!</v>
      </c>
      <c r="BI158" s="30" t="e">
        <f t="shared" ref="BI158" si="3324">SUM(P146:S146)/SUM(P144:S149)</f>
        <v>#DIV/0!</v>
      </c>
      <c r="BJ158" s="30" t="e">
        <f t="shared" ref="BJ158" si="3325">SUM(Q146:T146)/SUM(Q144:T149)</f>
        <v>#DIV/0!</v>
      </c>
      <c r="BK158" s="30" t="e">
        <f t="shared" ref="BK158" si="3326">SUM(R146:U146)/SUM(R144:U149)</f>
        <v>#DIV/0!</v>
      </c>
      <c r="BL158" s="30"/>
      <c r="BM158" s="30"/>
      <c r="BN158" s="30"/>
      <c r="BO158" s="1"/>
      <c r="BP158" s="29">
        <v>4</v>
      </c>
      <c r="BQ158" s="30" t="e">
        <f>SUM(B147:E147)/SUM(B144:E149)</f>
        <v>#DIV/0!</v>
      </c>
      <c r="BR158" s="30" t="e">
        <f t="shared" ref="BR158" si="3327">SUM(C147:F147)/SUM(C144:F149)</f>
        <v>#DIV/0!</v>
      </c>
      <c r="BS158" s="30" t="e">
        <f t="shared" ref="BS158" si="3328">SUM(D147:G147)/SUM(D144:G149)</f>
        <v>#DIV/0!</v>
      </c>
      <c r="BT158" s="30" t="e">
        <f t="shared" ref="BT158" si="3329">SUM(E147:H147)/SUM(E144:H149)</f>
        <v>#DIV/0!</v>
      </c>
      <c r="BU158" s="30" t="e">
        <f t="shared" ref="BU158" si="3330">SUM(F147:I147)/SUM(F144:I149)</f>
        <v>#DIV/0!</v>
      </c>
      <c r="BV158" s="30" t="e">
        <f t="shared" ref="BV158" si="3331">SUM(G147:J147)/SUM(G144:J149)</f>
        <v>#DIV/0!</v>
      </c>
      <c r="BW158" s="30" t="e">
        <f t="shared" ref="BW158" si="3332">SUM(H147:K147)/SUM(H144:K149)</f>
        <v>#DIV/0!</v>
      </c>
      <c r="BX158" s="30" t="e">
        <f t="shared" ref="BX158" si="3333">SUM(I147:L147)/SUM(I144:L149)</f>
        <v>#DIV/0!</v>
      </c>
      <c r="BY158" s="30" t="e">
        <f t="shared" ref="BY158" si="3334">SUM(J147:M147)/SUM(J144:M149)</f>
        <v>#DIV/0!</v>
      </c>
      <c r="BZ158" s="30" t="e">
        <f t="shared" ref="BZ158" si="3335">SUM(K147:N147)/SUM(K144:N149)</f>
        <v>#DIV/0!</v>
      </c>
      <c r="CA158" s="30" t="e">
        <f t="shared" ref="CA158" si="3336">SUM(L147:O147)/SUM(L144:O149)</f>
        <v>#DIV/0!</v>
      </c>
      <c r="CB158" s="30" t="e">
        <f t="shared" ref="CB158" si="3337">SUM(M147:P147)/SUM(M144:P149)</f>
        <v>#DIV/0!</v>
      </c>
      <c r="CC158" s="30" t="e">
        <f t="shared" ref="CC158" si="3338">SUM(N147:Q147)/SUM(N144:Q149)</f>
        <v>#DIV/0!</v>
      </c>
      <c r="CD158" s="30" t="e">
        <f t="shared" ref="CD158" si="3339">SUM(O147:R147)/SUM(O144:R149)</f>
        <v>#DIV/0!</v>
      </c>
      <c r="CE158" s="30" t="e">
        <f t="shared" ref="CE158" si="3340">SUM(P147:S147)/SUM(P144:S149)</f>
        <v>#DIV/0!</v>
      </c>
      <c r="CF158" s="30" t="e">
        <f t="shared" ref="CF158" si="3341">SUM(Q147:T147)/SUM(Q144:T149)</f>
        <v>#DIV/0!</v>
      </c>
      <c r="CG158" s="30" t="e">
        <f t="shared" ref="CG158" si="3342">SUM(R147:U147)/SUM(R144:U149)</f>
        <v>#DIV/0!</v>
      </c>
      <c r="CH158" s="30"/>
      <c r="CI158" s="30"/>
      <c r="CJ158" s="30"/>
      <c r="CK158" s="1"/>
      <c r="CL158" s="29">
        <v>4</v>
      </c>
      <c r="CM158" s="30" t="e">
        <f>SUM(B148:E148)/SUM(B144:E149)</f>
        <v>#DIV/0!</v>
      </c>
      <c r="CN158" s="30" t="e">
        <f t="shared" ref="CN158" si="3343">SUM(C148:F148)/SUM(C144:F149)</f>
        <v>#DIV/0!</v>
      </c>
      <c r="CO158" s="30" t="e">
        <f t="shared" ref="CO158" si="3344">SUM(D148:G148)/SUM(D144:G149)</f>
        <v>#DIV/0!</v>
      </c>
      <c r="CP158" s="30" t="e">
        <f t="shared" ref="CP158" si="3345">SUM(E148:H148)/SUM(E144:H149)</f>
        <v>#DIV/0!</v>
      </c>
      <c r="CQ158" s="30" t="e">
        <f t="shared" ref="CQ158" si="3346">SUM(F148:I148)/SUM(F144:I149)</f>
        <v>#DIV/0!</v>
      </c>
      <c r="CR158" s="30" t="e">
        <f t="shared" ref="CR158" si="3347">SUM(G148:J148)/SUM(G144:J149)</f>
        <v>#DIV/0!</v>
      </c>
      <c r="CS158" s="30" t="e">
        <f t="shared" ref="CS158" si="3348">SUM(H148:K148)/SUM(H144:K149)</f>
        <v>#DIV/0!</v>
      </c>
      <c r="CT158" s="30" t="e">
        <f t="shared" ref="CT158" si="3349">SUM(I148:L148)/SUM(I144:L149)</f>
        <v>#DIV/0!</v>
      </c>
      <c r="CU158" s="30" t="e">
        <f t="shared" ref="CU158" si="3350">SUM(J148:M148)/SUM(J144:M149)</f>
        <v>#DIV/0!</v>
      </c>
      <c r="CV158" s="30" t="e">
        <f t="shared" ref="CV158" si="3351">SUM(K148:N148)/SUM(K144:N149)</f>
        <v>#DIV/0!</v>
      </c>
      <c r="CW158" s="30" t="e">
        <f t="shared" ref="CW158" si="3352">SUM(L148:O148)/SUM(L144:O149)</f>
        <v>#DIV/0!</v>
      </c>
      <c r="CX158" s="30" t="e">
        <f t="shared" ref="CX158" si="3353">SUM(M148:P148)/SUM(M144:P149)</f>
        <v>#DIV/0!</v>
      </c>
      <c r="CY158" s="30" t="e">
        <f t="shared" ref="CY158" si="3354">SUM(N148:Q148)/SUM(N144:Q149)</f>
        <v>#DIV/0!</v>
      </c>
      <c r="CZ158" s="30" t="e">
        <f t="shared" ref="CZ158" si="3355">SUM(O148:R148)/SUM(O144:R149)</f>
        <v>#DIV/0!</v>
      </c>
      <c r="DA158" s="30" t="e">
        <f t="shared" ref="DA158" si="3356">SUM(P148:S148)/SUM(P144:S149)</f>
        <v>#DIV/0!</v>
      </c>
      <c r="DB158" s="30" t="e">
        <f t="shared" ref="DB158" si="3357">SUM(Q148:T148)/SUM(Q144:T149)</f>
        <v>#DIV/0!</v>
      </c>
      <c r="DC158" s="30" t="e">
        <f t="shared" ref="DC158" si="3358">SUM(R148:U148)/SUM(R144:U149)</f>
        <v>#DIV/0!</v>
      </c>
      <c r="DD158" s="30"/>
      <c r="DE158" s="30"/>
      <c r="DF158" s="30"/>
      <c r="DG158" s="1"/>
      <c r="DH158" s="29">
        <v>4</v>
      </c>
      <c r="DI158" s="30" t="e">
        <f>SUM(B149:E149)/SUM(B144:E149)</f>
        <v>#DIV/0!</v>
      </c>
      <c r="DJ158" s="30" t="e">
        <f t="shared" ref="DJ158" si="3359">SUM(C149:F149)/SUM(C144:F149)</f>
        <v>#DIV/0!</v>
      </c>
      <c r="DK158" s="30" t="e">
        <f t="shared" ref="DK158" si="3360">SUM(D149:G149)/SUM(D144:G149)</f>
        <v>#DIV/0!</v>
      </c>
      <c r="DL158" s="30" t="e">
        <f t="shared" ref="DL158" si="3361">SUM(E149:H149)/SUM(E144:H149)</f>
        <v>#DIV/0!</v>
      </c>
      <c r="DM158" s="30" t="e">
        <f t="shared" ref="DM158" si="3362">SUM(F149:I149)/SUM(F144:I149)</f>
        <v>#DIV/0!</v>
      </c>
      <c r="DN158" s="30" t="e">
        <f t="shared" ref="DN158" si="3363">SUM(G149:J149)/SUM(G144:J149)</f>
        <v>#DIV/0!</v>
      </c>
      <c r="DO158" s="30" t="e">
        <f t="shared" ref="DO158" si="3364">SUM(H149:K149)/SUM(H144:K149)</f>
        <v>#DIV/0!</v>
      </c>
      <c r="DP158" s="30" t="e">
        <f t="shared" ref="DP158" si="3365">SUM(I149:L149)/SUM(I144:L149)</f>
        <v>#DIV/0!</v>
      </c>
      <c r="DQ158" s="30" t="e">
        <f t="shared" ref="DQ158" si="3366">SUM(J149:M149)/SUM(J144:M149)</f>
        <v>#DIV/0!</v>
      </c>
      <c r="DR158" s="30" t="e">
        <f t="shared" ref="DR158" si="3367">SUM(K149:N149)/SUM(K144:N149)</f>
        <v>#DIV/0!</v>
      </c>
      <c r="DS158" s="30" t="e">
        <f t="shared" ref="DS158" si="3368">SUM(L149:O149)/SUM(L144:O149)</f>
        <v>#DIV/0!</v>
      </c>
      <c r="DT158" s="30" t="e">
        <f t="shared" ref="DT158" si="3369">SUM(M149:P149)/SUM(M144:P149)</f>
        <v>#DIV/0!</v>
      </c>
      <c r="DU158" s="30" t="e">
        <f t="shared" ref="DU158" si="3370">SUM(N149:Q149)/SUM(N144:Q149)</f>
        <v>#DIV/0!</v>
      </c>
      <c r="DV158" s="30" t="e">
        <f t="shared" ref="DV158" si="3371">SUM(O149:R149)/SUM(O144:R149)</f>
        <v>#DIV/0!</v>
      </c>
      <c r="DW158" s="30" t="e">
        <f t="shared" ref="DW158" si="3372">SUM(P149:S149)/SUM(P144:S149)</f>
        <v>#DIV/0!</v>
      </c>
      <c r="DX158" s="30" t="e">
        <f t="shared" ref="DX158" si="3373">SUM(Q149:T149)/SUM(Q144:T149)</f>
        <v>#DIV/0!</v>
      </c>
      <c r="DY158" s="30" t="e">
        <f t="shared" ref="DY158" si="3374">SUM(R149:U149)/SUM(R144:U149)</f>
        <v>#DIV/0!</v>
      </c>
      <c r="DZ158" s="30"/>
      <c r="EA158" s="30"/>
      <c r="EB158" s="30"/>
    </row>
    <row r="159" spans="1:132" x14ac:dyDescent="0.3">
      <c r="A159" s="29">
        <v>5</v>
      </c>
      <c r="B159" s="30" t="e">
        <f>SUM($B144:F144)/SUM($B144:F149)</f>
        <v>#DIV/0!</v>
      </c>
      <c r="C159" s="30" t="e">
        <f t="shared" ref="C159:Q159" si="3375">SUM(C144:G144)/SUM(C144:G149)</f>
        <v>#DIV/0!</v>
      </c>
      <c r="D159" s="30" t="e">
        <f t="shared" si="3375"/>
        <v>#DIV/0!</v>
      </c>
      <c r="E159" s="30" t="e">
        <f t="shared" si="3375"/>
        <v>#DIV/0!</v>
      </c>
      <c r="F159" s="30" t="e">
        <f t="shared" si="3375"/>
        <v>#DIV/0!</v>
      </c>
      <c r="G159" s="30" t="e">
        <f t="shared" si="3375"/>
        <v>#DIV/0!</v>
      </c>
      <c r="H159" s="30" t="e">
        <f t="shared" si="3375"/>
        <v>#DIV/0!</v>
      </c>
      <c r="I159" s="30" t="e">
        <f t="shared" si="3375"/>
        <v>#DIV/0!</v>
      </c>
      <c r="J159" s="30" t="e">
        <f t="shared" si="3375"/>
        <v>#DIV/0!</v>
      </c>
      <c r="K159" s="30" t="e">
        <f t="shared" si="3375"/>
        <v>#DIV/0!</v>
      </c>
      <c r="L159" s="30" t="e">
        <f t="shared" si="3375"/>
        <v>#DIV/0!</v>
      </c>
      <c r="M159" s="30" t="e">
        <f t="shared" si="3375"/>
        <v>#DIV/0!</v>
      </c>
      <c r="N159" s="30" t="e">
        <f t="shared" si="3375"/>
        <v>#DIV/0!</v>
      </c>
      <c r="O159" s="30" t="e">
        <f t="shared" si="3375"/>
        <v>#DIV/0!</v>
      </c>
      <c r="P159" s="30" t="e">
        <f t="shared" si="3375"/>
        <v>#DIV/0!</v>
      </c>
      <c r="Q159" s="30" t="e">
        <f t="shared" si="3375"/>
        <v>#DIV/0!</v>
      </c>
      <c r="R159" s="1"/>
      <c r="S159" s="1"/>
      <c r="T159" s="1"/>
      <c r="U159" s="1"/>
      <c r="V159" s="66">
        <v>5</v>
      </c>
      <c r="W159" s="69">
        <f>SUM('Raw Data'!B163:F163)</f>
        <v>39</v>
      </c>
      <c r="X159" s="29">
        <v>5</v>
      </c>
      <c r="Y159" s="30" t="e">
        <f>SUM(B145:F145)/SUM(B144:F149)</f>
        <v>#DIV/0!</v>
      </c>
      <c r="Z159" s="30" t="e">
        <f>SUM(C145:G145)/SUM(C144:G149)</f>
        <v>#DIV/0!</v>
      </c>
      <c r="AA159" s="30" t="e">
        <f t="shared" ref="AA159" si="3376">SUM(D145:H145)/SUM(D144:H149)</f>
        <v>#DIV/0!</v>
      </c>
      <c r="AB159" s="30" t="e">
        <f t="shared" ref="AB159" si="3377">SUM(E145:I145)/SUM(E144:I149)</f>
        <v>#DIV/0!</v>
      </c>
      <c r="AC159" s="30" t="e">
        <f t="shared" ref="AC159" si="3378">SUM(F145:J145)/SUM(F144:J149)</f>
        <v>#DIV/0!</v>
      </c>
      <c r="AD159" s="30" t="e">
        <f t="shared" ref="AD159" si="3379">SUM(G145:K145)/SUM(G144:K149)</f>
        <v>#DIV/0!</v>
      </c>
      <c r="AE159" s="30" t="e">
        <f t="shared" ref="AE159" si="3380">SUM(H145:L145)/SUM(H144:L149)</f>
        <v>#DIV/0!</v>
      </c>
      <c r="AF159" s="30" t="e">
        <f t="shared" ref="AF159" si="3381">SUM(I145:M145)/SUM(I144:M149)</f>
        <v>#DIV/0!</v>
      </c>
      <c r="AG159" s="30" t="e">
        <f t="shared" ref="AG159" si="3382">SUM(J145:N145)/SUM(J144:N149)</f>
        <v>#DIV/0!</v>
      </c>
      <c r="AH159" s="30" t="e">
        <f t="shared" ref="AH159" si="3383">SUM(K145:O145)/SUM(K144:O149)</f>
        <v>#DIV/0!</v>
      </c>
      <c r="AI159" s="30" t="e">
        <f t="shared" ref="AI159" si="3384">SUM(L145:P145)/SUM(L144:P149)</f>
        <v>#DIV/0!</v>
      </c>
      <c r="AJ159" s="30" t="e">
        <f t="shared" ref="AJ159" si="3385">SUM(M145:Q145)/SUM(M144:Q149)</f>
        <v>#DIV/0!</v>
      </c>
      <c r="AK159" s="30" t="e">
        <f t="shared" ref="AK159" si="3386">SUM(N145:R145)/SUM(N144:R149)</f>
        <v>#DIV/0!</v>
      </c>
      <c r="AL159" s="30" t="e">
        <f t="shared" ref="AL159" si="3387">SUM(O145:S145)/SUM(O144:S149)</f>
        <v>#DIV/0!</v>
      </c>
      <c r="AM159" s="30" t="e">
        <f t="shared" ref="AM159" si="3388">SUM(P145:T145)/SUM(P144:T149)</f>
        <v>#DIV/0!</v>
      </c>
      <c r="AN159" s="30" t="e">
        <f t="shared" ref="AN159" si="3389">SUM(Q145:U145)/SUM(Q144:U149)</f>
        <v>#DIV/0!</v>
      </c>
      <c r="AO159" s="30"/>
      <c r="AP159" s="1"/>
      <c r="AQ159" s="1"/>
      <c r="AR159" s="1"/>
      <c r="AS159" s="1"/>
      <c r="AT159" s="29">
        <v>5</v>
      </c>
      <c r="AU159" s="30" t="e">
        <f>SUM(B146:F146)/SUM(B144:F149)</f>
        <v>#DIV/0!</v>
      </c>
      <c r="AV159" s="30" t="e">
        <f t="shared" ref="AV159" si="3390">SUM(C146:G146)/SUM(C144:G149)</f>
        <v>#DIV/0!</v>
      </c>
      <c r="AW159" s="30" t="e">
        <f t="shared" ref="AW159" si="3391">SUM(D146:H146)/SUM(D144:H149)</f>
        <v>#DIV/0!</v>
      </c>
      <c r="AX159" s="30" t="e">
        <f t="shared" ref="AX159" si="3392">SUM(E146:I146)/SUM(E144:I149)</f>
        <v>#DIV/0!</v>
      </c>
      <c r="AY159" s="30" t="e">
        <f t="shared" ref="AY159" si="3393">SUM(F146:J146)/SUM(F144:J149)</f>
        <v>#DIV/0!</v>
      </c>
      <c r="AZ159" s="30" t="e">
        <f t="shared" ref="AZ159" si="3394">SUM(G146:K146)/SUM(G144:K149)</f>
        <v>#DIV/0!</v>
      </c>
      <c r="BA159" s="30" t="e">
        <f t="shared" ref="BA159" si="3395">SUM(H146:L146)/SUM(H144:L149)</f>
        <v>#DIV/0!</v>
      </c>
      <c r="BB159" s="30" t="e">
        <f t="shared" ref="BB159" si="3396">SUM(I146:M146)/SUM(I144:M149)</f>
        <v>#DIV/0!</v>
      </c>
      <c r="BC159" s="30" t="e">
        <f t="shared" ref="BC159" si="3397">SUM(J146:N146)/SUM(J144:N149)</f>
        <v>#DIV/0!</v>
      </c>
      <c r="BD159" s="30" t="e">
        <f t="shared" ref="BD159" si="3398">SUM(K146:O146)/SUM(K144:O149)</f>
        <v>#DIV/0!</v>
      </c>
      <c r="BE159" s="30" t="e">
        <f t="shared" ref="BE159" si="3399">SUM(L146:P146)/SUM(L144:P149)</f>
        <v>#DIV/0!</v>
      </c>
      <c r="BF159" s="30" t="e">
        <f t="shared" ref="BF159" si="3400">SUM(M146:Q146)/SUM(M144:Q149)</f>
        <v>#DIV/0!</v>
      </c>
      <c r="BG159" s="30" t="e">
        <f t="shared" ref="BG159" si="3401">SUM(N146:R146)/SUM(N144:R149)</f>
        <v>#DIV/0!</v>
      </c>
      <c r="BH159" s="30" t="e">
        <f t="shared" ref="BH159" si="3402">SUM(O146:S146)/SUM(O144:S149)</f>
        <v>#DIV/0!</v>
      </c>
      <c r="BI159" s="30" t="e">
        <f t="shared" ref="BI159" si="3403">SUM(P146:T146)/SUM(P144:T149)</f>
        <v>#DIV/0!</v>
      </c>
      <c r="BJ159" s="30" t="e">
        <f t="shared" ref="BJ159" si="3404">SUM(Q146:U146)/SUM(Q144:U149)</f>
        <v>#DIV/0!</v>
      </c>
      <c r="BK159" s="30"/>
      <c r="BL159" s="30"/>
      <c r="BM159" s="30"/>
      <c r="BN159" s="30"/>
      <c r="BO159" s="1"/>
      <c r="BP159" s="29">
        <v>5</v>
      </c>
      <c r="BQ159" s="30" t="e">
        <f>SUM(B147:F147)/SUM(B144:F149)</f>
        <v>#DIV/0!</v>
      </c>
      <c r="BR159" s="30" t="e">
        <f t="shared" ref="BR159" si="3405">SUM(C147:G147)/SUM(C144:G149)</f>
        <v>#DIV/0!</v>
      </c>
      <c r="BS159" s="30" t="e">
        <f t="shared" ref="BS159" si="3406">SUM(D147:H147)/SUM(D144:H149)</f>
        <v>#DIV/0!</v>
      </c>
      <c r="BT159" s="30" t="e">
        <f t="shared" ref="BT159" si="3407">SUM(E147:I147)/SUM(E144:I149)</f>
        <v>#DIV/0!</v>
      </c>
      <c r="BU159" s="30" t="e">
        <f t="shared" ref="BU159" si="3408">SUM(F147:J147)/SUM(F144:J149)</f>
        <v>#DIV/0!</v>
      </c>
      <c r="BV159" s="30" t="e">
        <f t="shared" ref="BV159" si="3409">SUM(G147:K147)/SUM(G144:K149)</f>
        <v>#DIV/0!</v>
      </c>
      <c r="BW159" s="30" t="e">
        <f t="shared" ref="BW159" si="3410">SUM(H147:L147)/SUM(H144:L149)</f>
        <v>#DIV/0!</v>
      </c>
      <c r="BX159" s="30" t="e">
        <f t="shared" ref="BX159" si="3411">SUM(I147:M147)/SUM(I144:M149)</f>
        <v>#DIV/0!</v>
      </c>
      <c r="BY159" s="30" t="e">
        <f t="shared" ref="BY159" si="3412">SUM(J147:N147)/SUM(J144:N149)</f>
        <v>#DIV/0!</v>
      </c>
      <c r="BZ159" s="30" t="e">
        <f t="shared" ref="BZ159" si="3413">SUM(K147:O147)/SUM(K144:O149)</f>
        <v>#DIV/0!</v>
      </c>
      <c r="CA159" s="30" t="e">
        <f t="shared" ref="CA159" si="3414">SUM(L147:P147)/SUM(L144:P149)</f>
        <v>#DIV/0!</v>
      </c>
      <c r="CB159" s="30" t="e">
        <f t="shared" ref="CB159" si="3415">SUM(M147:Q147)/SUM(M144:Q149)</f>
        <v>#DIV/0!</v>
      </c>
      <c r="CC159" s="30" t="e">
        <f t="shared" ref="CC159" si="3416">SUM(N147:R147)/SUM(N144:R149)</f>
        <v>#DIV/0!</v>
      </c>
      <c r="CD159" s="30" t="e">
        <f t="shared" ref="CD159" si="3417">SUM(O147:S147)/SUM(O144:S149)</f>
        <v>#DIV/0!</v>
      </c>
      <c r="CE159" s="30" t="e">
        <f t="shared" ref="CE159" si="3418">SUM(P147:T147)/SUM(P144:T149)</f>
        <v>#DIV/0!</v>
      </c>
      <c r="CF159" s="30" t="e">
        <f t="shared" ref="CF159" si="3419">SUM(Q147:U147)/SUM(Q144:U149)</f>
        <v>#DIV/0!</v>
      </c>
      <c r="CG159" s="30"/>
      <c r="CH159" s="30"/>
      <c r="CI159" s="30"/>
      <c r="CJ159" s="30"/>
      <c r="CK159" s="1"/>
      <c r="CL159" s="29">
        <v>5</v>
      </c>
      <c r="CM159" s="30" t="e">
        <f>SUM(B148:F148)/SUM(B144:F149)</f>
        <v>#DIV/0!</v>
      </c>
      <c r="CN159" s="30" t="e">
        <f t="shared" ref="CN159" si="3420">SUM(C148:G148)/SUM(C144:G149)</f>
        <v>#DIV/0!</v>
      </c>
      <c r="CO159" s="30" t="e">
        <f t="shared" ref="CO159" si="3421">SUM(D148:H148)/SUM(D144:H149)</f>
        <v>#DIV/0!</v>
      </c>
      <c r="CP159" s="30" t="e">
        <f t="shared" ref="CP159" si="3422">SUM(E148:I148)/SUM(E144:I149)</f>
        <v>#DIV/0!</v>
      </c>
      <c r="CQ159" s="30" t="e">
        <f t="shared" ref="CQ159" si="3423">SUM(F148:J148)/SUM(F144:J149)</f>
        <v>#DIV/0!</v>
      </c>
      <c r="CR159" s="30" t="e">
        <f t="shared" ref="CR159" si="3424">SUM(G148:K148)/SUM(G144:K149)</f>
        <v>#DIV/0!</v>
      </c>
      <c r="CS159" s="30" t="e">
        <f t="shared" ref="CS159" si="3425">SUM(H148:L148)/SUM(H144:L149)</f>
        <v>#DIV/0!</v>
      </c>
      <c r="CT159" s="30" t="e">
        <f t="shared" ref="CT159" si="3426">SUM(I148:M148)/SUM(I144:M149)</f>
        <v>#DIV/0!</v>
      </c>
      <c r="CU159" s="30" t="e">
        <f t="shared" ref="CU159" si="3427">SUM(J148:N148)/SUM(J144:N149)</f>
        <v>#DIV/0!</v>
      </c>
      <c r="CV159" s="30" t="e">
        <f t="shared" ref="CV159" si="3428">SUM(K148:O148)/SUM(K144:O149)</f>
        <v>#DIV/0!</v>
      </c>
      <c r="CW159" s="30" t="e">
        <f t="shared" ref="CW159" si="3429">SUM(L148:P148)/SUM(L144:P149)</f>
        <v>#DIV/0!</v>
      </c>
      <c r="CX159" s="30" t="e">
        <f t="shared" ref="CX159" si="3430">SUM(M148:Q148)/SUM(M144:Q149)</f>
        <v>#DIV/0!</v>
      </c>
      <c r="CY159" s="30" t="e">
        <f t="shared" ref="CY159" si="3431">SUM(N148:R148)/SUM(N144:R149)</f>
        <v>#DIV/0!</v>
      </c>
      <c r="CZ159" s="30" t="e">
        <f t="shared" ref="CZ159" si="3432">SUM(O148:S148)/SUM(O144:S149)</f>
        <v>#DIV/0!</v>
      </c>
      <c r="DA159" s="30" t="e">
        <f t="shared" ref="DA159" si="3433">SUM(P148:T148)/SUM(P144:T149)</f>
        <v>#DIV/0!</v>
      </c>
      <c r="DB159" s="30" t="e">
        <f t="shared" ref="DB159" si="3434">SUM(Q148:U148)/SUM(Q144:U149)</f>
        <v>#DIV/0!</v>
      </c>
      <c r="DC159" s="30"/>
      <c r="DD159" s="30"/>
      <c r="DE159" s="30"/>
      <c r="DF159" s="30"/>
      <c r="DG159" s="1"/>
      <c r="DH159" s="29">
        <v>5</v>
      </c>
      <c r="DI159" s="30" t="e">
        <f>SUM(B149:F149)/SUM(B144:F149)</f>
        <v>#DIV/0!</v>
      </c>
      <c r="DJ159" s="30" t="e">
        <f t="shared" ref="DJ159" si="3435">SUM(C149:G149)/SUM(C144:G149)</f>
        <v>#DIV/0!</v>
      </c>
      <c r="DK159" s="30" t="e">
        <f t="shared" ref="DK159" si="3436">SUM(D149:H149)/SUM(D144:H149)</f>
        <v>#DIV/0!</v>
      </c>
      <c r="DL159" s="30" t="e">
        <f t="shared" ref="DL159" si="3437">SUM(E149:I149)/SUM(E144:I149)</f>
        <v>#DIV/0!</v>
      </c>
      <c r="DM159" s="30" t="e">
        <f t="shared" ref="DM159" si="3438">SUM(F149:J149)/SUM(F144:J149)</f>
        <v>#DIV/0!</v>
      </c>
      <c r="DN159" s="30" t="e">
        <f t="shared" ref="DN159" si="3439">SUM(G149:K149)/SUM(G144:K149)</f>
        <v>#DIV/0!</v>
      </c>
      <c r="DO159" s="30" t="e">
        <f t="shared" ref="DO159" si="3440">SUM(H149:L149)/SUM(H144:L149)</f>
        <v>#DIV/0!</v>
      </c>
      <c r="DP159" s="30" t="e">
        <f t="shared" ref="DP159" si="3441">SUM(I149:M149)/SUM(I144:M149)</f>
        <v>#DIV/0!</v>
      </c>
      <c r="DQ159" s="30" t="e">
        <f t="shared" ref="DQ159" si="3442">SUM(J149:N149)/SUM(J144:N149)</f>
        <v>#DIV/0!</v>
      </c>
      <c r="DR159" s="30" t="e">
        <f t="shared" ref="DR159" si="3443">SUM(K149:O149)/SUM(K144:O149)</f>
        <v>#DIV/0!</v>
      </c>
      <c r="DS159" s="30" t="e">
        <f t="shared" ref="DS159" si="3444">SUM(L149:P149)/SUM(L144:P149)</f>
        <v>#DIV/0!</v>
      </c>
      <c r="DT159" s="30" t="e">
        <f t="shared" ref="DT159" si="3445">SUM(M149:Q149)/SUM(M144:Q149)</f>
        <v>#DIV/0!</v>
      </c>
      <c r="DU159" s="30" t="e">
        <f t="shared" ref="DU159" si="3446">SUM(N149:R149)/SUM(N144:R149)</f>
        <v>#DIV/0!</v>
      </c>
      <c r="DV159" s="30" t="e">
        <f t="shared" ref="DV159" si="3447">SUM(O149:S149)/SUM(O144:S149)</f>
        <v>#DIV/0!</v>
      </c>
      <c r="DW159" s="30" t="e">
        <f t="shared" ref="DW159" si="3448">SUM(P149:T149)/SUM(P144:T149)</f>
        <v>#DIV/0!</v>
      </c>
      <c r="DX159" s="30" t="e">
        <f t="shared" ref="DX159" si="3449">SUM(Q149:U149)/SUM(Q144:U149)</f>
        <v>#DIV/0!</v>
      </c>
      <c r="DY159" s="30"/>
      <c r="DZ159" s="30"/>
      <c r="EA159" s="30"/>
      <c r="EB159" s="30"/>
    </row>
    <row r="160" spans="1:132" x14ac:dyDescent="0.3">
      <c r="A160" s="29">
        <v>6</v>
      </c>
      <c r="B160" s="30" t="e">
        <f>SUM($B144:G144)/SUM($B144:G149)</f>
        <v>#DIV/0!</v>
      </c>
      <c r="C160" s="30" t="e">
        <f t="shared" ref="C160:P160" si="3450">SUM(C144:H144)/SUM(C144:H149)</f>
        <v>#DIV/0!</v>
      </c>
      <c r="D160" s="30" t="e">
        <f t="shared" si="3450"/>
        <v>#DIV/0!</v>
      </c>
      <c r="E160" s="30" t="e">
        <f t="shared" si="3450"/>
        <v>#DIV/0!</v>
      </c>
      <c r="F160" s="30" t="e">
        <f t="shared" si="3450"/>
        <v>#DIV/0!</v>
      </c>
      <c r="G160" s="30" t="e">
        <f t="shared" si="3450"/>
        <v>#DIV/0!</v>
      </c>
      <c r="H160" s="30" t="e">
        <f t="shared" si="3450"/>
        <v>#DIV/0!</v>
      </c>
      <c r="I160" s="30" t="e">
        <f t="shared" si="3450"/>
        <v>#DIV/0!</v>
      </c>
      <c r="J160" s="30" t="e">
        <f t="shared" si="3450"/>
        <v>#DIV/0!</v>
      </c>
      <c r="K160" s="30" t="e">
        <f t="shared" si="3450"/>
        <v>#DIV/0!</v>
      </c>
      <c r="L160" s="30" t="e">
        <f t="shared" si="3450"/>
        <v>#DIV/0!</v>
      </c>
      <c r="M160" s="30" t="e">
        <f t="shared" si="3450"/>
        <v>#DIV/0!</v>
      </c>
      <c r="N160" s="30" t="e">
        <f t="shared" si="3450"/>
        <v>#DIV/0!</v>
      </c>
      <c r="O160" s="30" t="e">
        <f t="shared" si="3450"/>
        <v>#DIV/0!</v>
      </c>
      <c r="P160" s="30" t="e">
        <f t="shared" si="3450"/>
        <v>#DIV/0!</v>
      </c>
      <c r="Q160" s="1"/>
      <c r="R160" s="1"/>
      <c r="S160" s="1"/>
      <c r="T160" s="1"/>
      <c r="U160" s="1"/>
      <c r="V160" s="66">
        <v>6</v>
      </c>
      <c r="W160" s="69">
        <f>SUM('Raw Data'!B163:G163)</f>
        <v>40</v>
      </c>
      <c r="X160" s="29">
        <v>6</v>
      </c>
      <c r="Y160" s="30" t="e">
        <f>SUM(B145:G145)/SUM(B144:G149)</f>
        <v>#DIV/0!</v>
      </c>
      <c r="Z160" s="30" t="e">
        <f>SUM(C145:H145)/SUM(C144:H149)</f>
        <v>#DIV/0!</v>
      </c>
      <c r="AA160" s="30" t="e">
        <f t="shared" ref="AA160" si="3451">SUM(D145:I145)/SUM(D144:I149)</f>
        <v>#DIV/0!</v>
      </c>
      <c r="AB160" s="30" t="e">
        <f t="shared" ref="AB160" si="3452">SUM(E145:J145)/SUM(E144:J149)</f>
        <v>#DIV/0!</v>
      </c>
      <c r="AC160" s="30" t="e">
        <f t="shared" ref="AC160" si="3453">SUM(F145:K145)/SUM(F144:K149)</f>
        <v>#DIV/0!</v>
      </c>
      <c r="AD160" s="30" t="e">
        <f t="shared" ref="AD160" si="3454">SUM(G145:L145)/SUM(G144:L149)</f>
        <v>#DIV/0!</v>
      </c>
      <c r="AE160" s="30" t="e">
        <f t="shared" ref="AE160" si="3455">SUM(H145:M145)/SUM(H144:M149)</f>
        <v>#DIV/0!</v>
      </c>
      <c r="AF160" s="30" t="e">
        <f t="shared" ref="AF160" si="3456">SUM(I145:N145)/SUM(I144:N149)</f>
        <v>#DIV/0!</v>
      </c>
      <c r="AG160" s="30" t="e">
        <f t="shared" ref="AG160" si="3457">SUM(J145:O145)/SUM(J144:O149)</f>
        <v>#DIV/0!</v>
      </c>
      <c r="AH160" s="30" t="e">
        <f t="shared" ref="AH160" si="3458">SUM(K145:P145)/SUM(K144:P149)</f>
        <v>#DIV/0!</v>
      </c>
      <c r="AI160" s="30" t="e">
        <f t="shared" ref="AI160" si="3459">SUM(L145:Q145)/SUM(L144:Q149)</f>
        <v>#DIV/0!</v>
      </c>
      <c r="AJ160" s="30" t="e">
        <f t="shared" ref="AJ160" si="3460">SUM(M145:R145)/SUM(M144:R149)</f>
        <v>#DIV/0!</v>
      </c>
      <c r="AK160" s="30" t="e">
        <f t="shared" ref="AK160" si="3461">SUM(N145:S145)/SUM(N144:S149)</f>
        <v>#DIV/0!</v>
      </c>
      <c r="AL160" s="30" t="e">
        <f t="shared" ref="AL160" si="3462">SUM(O145:T145)/SUM(O144:T149)</f>
        <v>#DIV/0!</v>
      </c>
      <c r="AM160" s="30" t="e">
        <f t="shared" ref="AM160" si="3463">SUM(P145:U145)/SUM(P144:U149)</f>
        <v>#DIV/0!</v>
      </c>
      <c r="AN160" s="30"/>
      <c r="AO160" s="30"/>
      <c r="AP160" s="1"/>
      <c r="AQ160" s="1"/>
      <c r="AR160" s="1"/>
      <c r="AS160" s="1"/>
      <c r="AT160" s="29">
        <v>6</v>
      </c>
      <c r="AU160" s="30" t="e">
        <f>SUM(B146:G146)/SUM(B144:G149)</f>
        <v>#DIV/0!</v>
      </c>
      <c r="AV160" s="30" t="e">
        <f t="shared" ref="AV160" si="3464">SUM(C146:H146)/SUM(C144:H149)</f>
        <v>#DIV/0!</v>
      </c>
      <c r="AW160" s="30" t="e">
        <f t="shared" ref="AW160" si="3465">SUM(D146:I146)/SUM(D144:I149)</f>
        <v>#DIV/0!</v>
      </c>
      <c r="AX160" s="30" t="e">
        <f t="shared" ref="AX160" si="3466">SUM(E146:J146)/SUM(E144:J149)</f>
        <v>#DIV/0!</v>
      </c>
      <c r="AY160" s="30" t="e">
        <f t="shared" ref="AY160" si="3467">SUM(F146:K146)/SUM(F144:K149)</f>
        <v>#DIV/0!</v>
      </c>
      <c r="AZ160" s="30" t="e">
        <f t="shared" ref="AZ160" si="3468">SUM(G146:L146)/SUM(G144:L149)</f>
        <v>#DIV/0!</v>
      </c>
      <c r="BA160" s="30" t="e">
        <f t="shared" ref="BA160" si="3469">SUM(H146:M146)/SUM(H144:M149)</f>
        <v>#DIV/0!</v>
      </c>
      <c r="BB160" s="30" t="e">
        <f t="shared" ref="BB160" si="3470">SUM(I146:N146)/SUM(I144:N149)</f>
        <v>#DIV/0!</v>
      </c>
      <c r="BC160" s="30" t="e">
        <f t="shared" ref="BC160" si="3471">SUM(J146:O146)/SUM(J144:O149)</f>
        <v>#DIV/0!</v>
      </c>
      <c r="BD160" s="30" t="e">
        <f t="shared" ref="BD160" si="3472">SUM(K146:P146)/SUM(K144:P149)</f>
        <v>#DIV/0!</v>
      </c>
      <c r="BE160" s="30" t="e">
        <f t="shared" ref="BE160" si="3473">SUM(L146:Q146)/SUM(L144:Q149)</f>
        <v>#DIV/0!</v>
      </c>
      <c r="BF160" s="30" t="e">
        <f t="shared" ref="BF160" si="3474">SUM(M146:R146)/SUM(M144:R149)</f>
        <v>#DIV/0!</v>
      </c>
      <c r="BG160" s="30" t="e">
        <f t="shared" ref="BG160" si="3475">SUM(N146:S146)/SUM(N144:S149)</f>
        <v>#DIV/0!</v>
      </c>
      <c r="BH160" s="30" t="e">
        <f t="shared" ref="BH160" si="3476">SUM(O146:T146)/SUM(O144:T149)</f>
        <v>#DIV/0!</v>
      </c>
      <c r="BI160" s="30" t="e">
        <f t="shared" ref="BI160" si="3477">SUM(P146:U146)/SUM(P144:U149)</f>
        <v>#DIV/0!</v>
      </c>
      <c r="BJ160" s="30"/>
      <c r="BK160" s="30"/>
      <c r="BL160" s="30"/>
      <c r="BM160" s="30"/>
      <c r="BN160" s="30"/>
      <c r="BO160" s="1"/>
      <c r="BP160" s="29">
        <v>6</v>
      </c>
      <c r="BQ160" s="30" t="e">
        <f>SUM(B147:G147)/SUM(B144:G149)</f>
        <v>#DIV/0!</v>
      </c>
      <c r="BR160" s="30" t="e">
        <f t="shared" ref="BR160" si="3478">SUM(C147:H147)/SUM(C144:H149)</f>
        <v>#DIV/0!</v>
      </c>
      <c r="BS160" s="30" t="e">
        <f t="shared" ref="BS160" si="3479">SUM(D147:I147)/SUM(D144:I149)</f>
        <v>#DIV/0!</v>
      </c>
      <c r="BT160" s="30" t="e">
        <f t="shared" ref="BT160" si="3480">SUM(E147:J147)/SUM(E144:J149)</f>
        <v>#DIV/0!</v>
      </c>
      <c r="BU160" s="30" t="e">
        <f t="shared" ref="BU160" si="3481">SUM(F147:K147)/SUM(F144:K149)</f>
        <v>#DIV/0!</v>
      </c>
      <c r="BV160" s="30" t="e">
        <f t="shared" ref="BV160" si="3482">SUM(G147:L147)/SUM(G144:L149)</f>
        <v>#DIV/0!</v>
      </c>
      <c r="BW160" s="30" t="e">
        <f t="shared" ref="BW160" si="3483">SUM(H147:M147)/SUM(H144:M149)</f>
        <v>#DIV/0!</v>
      </c>
      <c r="BX160" s="30" t="e">
        <f t="shared" ref="BX160" si="3484">SUM(I147:N147)/SUM(I144:N149)</f>
        <v>#DIV/0!</v>
      </c>
      <c r="BY160" s="30" t="e">
        <f t="shared" ref="BY160" si="3485">SUM(J147:O147)/SUM(J144:O149)</f>
        <v>#DIV/0!</v>
      </c>
      <c r="BZ160" s="30" t="e">
        <f t="shared" ref="BZ160" si="3486">SUM(K147:P147)/SUM(K144:P149)</f>
        <v>#DIV/0!</v>
      </c>
      <c r="CA160" s="30" t="e">
        <f t="shared" ref="CA160" si="3487">SUM(L147:Q147)/SUM(L144:Q149)</f>
        <v>#DIV/0!</v>
      </c>
      <c r="CB160" s="30" t="e">
        <f t="shared" ref="CB160" si="3488">SUM(M147:R147)/SUM(M144:R149)</f>
        <v>#DIV/0!</v>
      </c>
      <c r="CC160" s="30" t="e">
        <f t="shared" ref="CC160" si="3489">SUM(N147:S147)/SUM(N144:S149)</f>
        <v>#DIV/0!</v>
      </c>
      <c r="CD160" s="30" t="e">
        <f t="shared" ref="CD160" si="3490">SUM(O147:T147)/SUM(O144:T149)</f>
        <v>#DIV/0!</v>
      </c>
      <c r="CE160" s="30" t="e">
        <f t="shared" ref="CE160" si="3491">SUM(P147:U147)/SUM(P144:U149)</f>
        <v>#DIV/0!</v>
      </c>
      <c r="CF160" s="30"/>
      <c r="CG160" s="30"/>
      <c r="CH160" s="30"/>
      <c r="CI160" s="30"/>
      <c r="CJ160" s="30"/>
      <c r="CK160" s="1"/>
      <c r="CL160" s="29">
        <v>6</v>
      </c>
      <c r="CM160" s="30" t="e">
        <f>SUM(B148:G148)/SUM(B144:G149)</f>
        <v>#DIV/0!</v>
      </c>
      <c r="CN160" s="30" t="e">
        <f t="shared" ref="CN160" si="3492">SUM(C148:H148)/SUM(C144:H149)</f>
        <v>#DIV/0!</v>
      </c>
      <c r="CO160" s="30" t="e">
        <f t="shared" ref="CO160" si="3493">SUM(D148:I148)/SUM(D144:I149)</f>
        <v>#DIV/0!</v>
      </c>
      <c r="CP160" s="30" t="e">
        <f t="shared" ref="CP160" si="3494">SUM(E148:J148)/SUM(E144:J149)</f>
        <v>#DIV/0!</v>
      </c>
      <c r="CQ160" s="30" t="e">
        <f t="shared" ref="CQ160" si="3495">SUM(F148:K148)/SUM(F144:K149)</f>
        <v>#DIV/0!</v>
      </c>
      <c r="CR160" s="30" t="e">
        <f t="shared" ref="CR160" si="3496">SUM(G148:L148)/SUM(G144:L149)</f>
        <v>#DIV/0!</v>
      </c>
      <c r="CS160" s="30" t="e">
        <f t="shared" ref="CS160" si="3497">SUM(H148:M148)/SUM(H144:M149)</f>
        <v>#DIV/0!</v>
      </c>
      <c r="CT160" s="30" t="e">
        <f t="shared" ref="CT160" si="3498">SUM(I148:N148)/SUM(I144:N149)</f>
        <v>#DIV/0!</v>
      </c>
      <c r="CU160" s="30" t="e">
        <f t="shared" ref="CU160" si="3499">SUM(J148:O148)/SUM(J144:O149)</f>
        <v>#DIV/0!</v>
      </c>
      <c r="CV160" s="30" t="e">
        <f t="shared" ref="CV160" si="3500">SUM(K148:P148)/SUM(K144:P149)</f>
        <v>#DIV/0!</v>
      </c>
      <c r="CW160" s="30" t="e">
        <f t="shared" ref="CW160" si="3501">SUM(L148:Q148)/SUM(L144:Q149)</f>
        <v>#DIV/0!</v>
      </c>
      <c r="CX160" s="30" t="e">
        <f t="shared" ref="CX160" si="3502">SUM(M148:R148)/SUM(M144:R149)</f>
        <v>#DIV/0!</v>
      </c>
      <c r="CY160" s="30" t="e">
        <f t="shared" ref="CY160" si="3503">SUM(N148:S148)/SUM(N144:S149)</f>
        <v>#DIV/0!</v>
      </c>
      <c r="CZ160" s="30" t="e">
        <f t="shared" ref="CZ160" si="3504">SUM(O148:T148)/SUM(O144:T149)</f>
        <v>#DIV/0!</v>
      </c>
      <c r="DA160" s="30" t="e">
        <f t="shared" ref="DA160" si="3505">SUM(P148:U148)/SUM(P144:U149)</f>
        <v>#DIV/0!</v>
      </c>
      <c r="DB160" s="30"/>
      <c r="DC160" s="30"/>
      <c r="DD160" s="30"/>
      <c r="DE160" s="30"/>
      <c r="DF160" s="30"/>
      <c r="DG160" s="1"/>
      <c r="DH160" s="29">
        <v>6</v>
      </c>
      <c r="DI160" s="30" t="e">
        <f>SUM(B149:G149)/SUM(B144:G149)</f>
        <v>#DIV/0!</v>
      </c>
      <c r="DJ160" s="30" t="e">
        <f t="shared" ref="DJ160" si="3506">SUM(C149:H149)/SUM(C144:H149)</f>
        <v>#DIV/0!</v>
      </c>
      <c r="DK160" s="30" t="e">
        <f t="shared" ref="DK160" si="3507">SUM(D149:I149)/SUM(D144:I149)</f>
        <v>#DIV/0!</v>
      </c>
      <c r="DL160" s="30" t="e">
        <f t="shared" ref="DL160" si="3508">SUM(E149:J149)/SUM(E144:J149)</f>
        <v>#DIV/0!</v>
      </c>
      <c r="DM160" s="30" t="e">
        <f t="shared" ref="DM160" si="3509">SUM(F149:K149)/SUM(F144:K149)</f>
        <v>#DIV/0!</v>
      </c>
      <c r="DN160" s="30" t="e">
        <f t="shared" ref="DN160" si="3510">SUM(G149:L149)/SUM(G144:L149)</f>
        <v>#DIV/0!</v>
      </c>
      <c r="DO160" s="30" t="e">
        <f t="shared" ref="DO160" si="3511">SUM(H149:M149)/SUM(H144:M149)</f>
        <v>#DIV/0!</v>
      </c>
      <c r="DP160" s="30" t="e">
        <f t="shared" ref="DP160" si="3512">SUM(I149:N149)/SUM(I144:N149)</f>
        <v>#DIV/0!</v>
      </c>
      <c r="DQ160" s="30" t="e">
        <f t="shared" ref="DQ160" si="3513">SUM(J149:O149)/SUM(J144:O149)</f>
        <v>#DIV/0!</v>
      </c>
      <c r="DR160" s="30" t="e">
        <f t="shared" ref="DR160" si="3514">SUM(K149:P149)/SUM(K144:P149)</f>
        <v>#DIV/0!</v>
      </c>
      <c r="DS160" s="30" t="e">
        <f t="shared" ref="DS160" si="3515">SUM(L149:Q149)/SUM(L144:Q149)</f>
        <v>#DIV/0!</v>
      </c>
      <c r="DT160" s="30" t="e">
        <f t="shared" ref="DT160" si="3516">SUM(M149:R149)/SUM(M144:R149)</f>
        <v>#DIV/0!</v>
      </c>
      <c r="DU160" s="30" t="e">
        <f t="shared" ref="DU160" si="3517">SUM(N149:S149)/SUM(N144:S149)</f>
        <v>#DIV/0!</v>
      </c>
      <c r="DV160" s="30" t="e">
        <f t="shared" ref="DV160" si="3518">SUM(O149:T149)/SUM(O144:T149)</f>
        <v>#DIV/0!</v>
      </c>
      <c r="DW160" s="30" t="e">
        <f t="shared" ref="DW160" si="3519">SUM(P149:U149)/SUM(P144:U149)</f>
        <v>#DIV/0!</v>
      </c>
      <c r="DX160" s="30"/>
      <c r="DY160" s="30"/>
      <c r="DZ160" s="30"/>
      <c r="EA160" s="30"/>
      <c r="EB160" s="30"/>
    </row>
    <row r="161" spans="1:132" x14ac:dyDescent="0.3">
      <c r="A161" s="29">
        <v>7</v>
      </c>
      <c r="B161" s="30" t="e">
        <f>SUM($B144:H144)/SUM($B144:H149)</f>
        <v>#DIV/0!</v>
      </c>
      <c r="C161" s="30" t="e">
        <f t="shared" ref="C161:O161" si="3520">SUM(C144:I144)/SUM(C144:I149)</f>
        <v>#DIV/0!</v>
      </c>
      <c r="D161" s="30" t="e">
        <f t="shared" si="3520"/>
        <v>#DIV/0!</v>
      </c>
      <c r="E161" s="30" t="e">
        <f t="shared" si="3520"/>
        <v>#DIV/0!</v>
      </c>
      <c r="F161" s="30" t="e">
        <f t="shared" si="3520"/>
        <v>#DIV/0!</v>
      </c>
      <c r="G161" s="30" t="e">
        <f t="shared" si="3520"/>
        <v>#DIV/0!</v>
      </c>
      <c r="H161" s="30" t="e">
        <f t="shared" si="3520"/>
        <v>#DIV/0!</v>
      </c>
      <c r="I161" s="30" t="e">
        <f t="shared" si="3520"/>
        <v>#DIV/0!</v>
      </c>
      <c r="J161" s="30" t="e">
        <f t="shared" si="3520"/>
        <v>#DIV/0!</v>
      </c>
      <c r="K161" s="30" t="e">
        <f t="shared" si="3520"/>
        <v>#DIV/0!</v>
      </c>
      <c r="L161" s="30" t="e">
        <f t="shared" si="3520"/>
        <v>#DIV/0!</v>
      </c>
      <c r="M161" s="30" t="e">
        <f t="shared" si="3520"/>
        <v>#DIV/0!</v>
      </c>
      <c r="N161" s="30" t="e">
        <f t="shared" si="3520"/>
        <v>#DIV/0!</v>
      </c>
      <c r="O161" s="30" t="e">
        <f t="shared" si="3520"/>
        <v>#DIV/0!</v>
      </c>
      <c r="P161" s="1"/>
      <c r="Q161" s="1"/>
      <c r="R161" s="1"/>
      <c r="S161" s="1"/>
      <c r="T161" s="1"/>
      <c r="U161" s="1"/>
      <c r="V161" s="66">
        <v>7</v>
      </c>
      <c r="W161" s="69">
        <f>SUM('Raw Data'!B163:H163)</f>
        <v>58</v>
      </c>
      <c r="X161" s="29">
        <v>7</v>
      </c>
      <c r="Y161" s="30" t="e">
        <f>SUM(B145:H145)/SUM(B144:H149)</f>
        <v>#DIV/0!</v>
      </c>
      <c r="Z161" s="30" t="e">
        <f>SUM(C145:I145)/SUM(C144:I149)</f>
        <v>#DIV/0!</v>
      </c>
      <c r="AA161" s="30" t="e">
        <f t="shared" ref="AA161" si="3521">SUM(D145:J145)/SUM(D144:J149)</f>
        <v>#DIV/0!</v>
      </c>
      <c r="AB161" s="30" t="e">
        <f t="shared" ref="AB161" si="3522">SUM(E145:K145)/SUM(E144:K149)</f>
        <v>#DIV/0!</v>
      </c>
      <c r="AC161" s="30" t="e">
        <f t="shared" ref="AC161" si="3523">SUM(F145:L145)/SUM(F144:L149)</f>
        <v>#DIV/0!</v>
      </c>
      <c r="AD161" s="30" t="e">
        <f t="shared" ref="AD161" si="3524">SUM(G145:M145)/SUM(G144:M149)</f>
        <v>#DIV/0!</v>
      </c>
      <c r="AE161" s="30" t="e">
        <f t="shared" ref="AE161" si="3525">SUM(H145:N145)/SUM(H144:N149)</f>
        <v>#DIV/0!</v>
      </c>
      <c r="AF161" s="30" t="e">
        <f t="shared" ref="AF161" si="3526">SUM(I145:O145)/SUM(I144:O149)</f>
        <v>#DIV/0!</v>
      </c>
      <c r="AG161" s="30" t="e">
        <f t="shared" ref="AG161" si="3527">SUM(J145:P145)/SUM(J144:P149)</f>
        <v>#DIV/0!</v>
      </c>
      <c r="AH161" s="30" t="e">
        <f t="shared" ref="AH161" si="3528">SUM(K145:Q145)/SUM(K144:Q149)</f>
        <v>#DIV/0!</v>
      </c>
      <c r="AI161" s="30" t="e">
        <f t="shared" ref="AI161" si="3529">SUM(L145:R145)/SUM(L144:R149)</f>
        <v>#DIV/0!</v>
      </c>
      <c r="AJ161" s="30" t="e">
        <f t="shared" ref="AJ161" si="3530">SUM(M145:S145)/SUM(M144:S149)</f>
        <v>#DIV/0!</v>
      </c>
      <c r="AK161" s="30" t="e">
        <f t="shared" ref="AK161" si="3531">SUM(N145:T145)/SUM(N144:T149)</f>
        <v>#DIV/0!</v>
      </c>
      <c r="AL161" s="30" t="e">
        <f t="shared" ref="AL161" si="3532">SUM(O145:U145)/SUM(O144:U149)</f>
        <v>#DIV/0!</v>
      </c>
      <c r="AM161" s="30"/>
      <c r="AN161" s="30"/>
      <c r="AO161" s="30"/>
      <c r="AP161" s="1"/>
      <c r="AQ161" s="1"/>
      <c r="AR161" s="1"/>
      <c r="AS161" s="1"/>
      <c r="AT161" s="29">
        <v>7</v>
      </c>
      <c r="AU161" s="30" t="e">
        <f>SUM(B146:H146)/SUM(B144:H149)</f>
        <v>#DIV/0!</v>
      </c>
      <c r="AV161" s="30" t="e">
        <f t="shared" ref="AV161" si="3533">SUM(C146:I146)/SUM(C144:I149)</f>
        <v>#DIV/0!</v>
      </c>
      <c r="AW161" s="30" t="e">
        <f t="shared" ref="AW161" si="3534">SUM(D146:J146)/SUM(D144:J149)</f>
        <v>#DIV/0!</v>
      </c>
      <c r="AX161" s="30" t="e">
        <f t="shared" ref="AX161" si="3535">SUM(E146:K146)/SUM(E144:K149)</f>
        <v>#DIV/0!</v>
      </c>
      <c r="AY161" s="30" t="e">
        <f t="shared" ref="AY161" si="3536">SUM(F146:L146)/SUM(F144:L149)</f>
        <v>#DIV/0!</v>
      </c>
      <c r="AZ161" s="30" t="e">
        <f t="shared" ref="AZ161" si="3537">SUM(G146:M146)/SUM(G144:M149)</f>
        <v>#DIV/0!</v>
      </c>
      <c r="BA161" s="30" t="e">
        <f t="shared" ref="BA161" si="3538">SUM(H146:N146)/SUM(H144:N149)</f>
        <v>#DIV/0!</v>
      </c>
      <c r="BB161" s="30" t="e">
        <f t="shared" ref="BB161" si="3539">SUM(I146:O146)/SUM(I144:O149)</f>
        <v>#DIV/0!</v>
      </c>
      <c r="BC161" s="30" t="e">
        <f t="shared" ref="BC161" si="3540">SUM(J146:P146)/SUM(J144:P149)</f>
        <v>#DIV/0!</v>
      </c>
      <c r="BD161" s="30" t="e">
        <f t="shared" ref="BD161" si="3541">SUM(K146:Q146)/SUM(K144:Q149)</f>
        <v>#DIV/0!</v>
      </c>
      <c r="BE161" s="30" t="e">
        <f t="shared" ref="BE161" si="3542">SUM(L146:R146)/SUM(L144:R149)</f>
        <v>#DIV/0!</v>
      </c>
      <c r="BF161" s="30" t="e">
        <f t="shared" ref="BF161" si="3543">SUM(M146:S146)/SUM(M144:S149)</f>
        <v>#DIV/0!</v>
      </c>
      <c r="BG161" s="30" t="e">
        <f t="shared" ref="BG161" si="3544">SUM(N146:T146)/SUM(N144:T149)</f>
        <v>#DIV/0!</v>
      </c>
      <c r="BH161" s="30" t="e">
        <f t="shared" ref="BH161" si="3545">SUM(O146:U146)/SUM(O144:U149)</f>
        <v>#DIV/0!</v>
      </c>
      <c r="BI161" s="30"/>
      <c r="BJ161" s="30"/>
      <c r="BK161" s="30"/>
      <c r="BL161" s="30"/>
      <c r="BM161" s="30"/>
      <c r="BN161" s="30"/>
      <c r="BO161" s="1"/>
      <c r="BP161" s="29">
        <v>7</v>
      </c>
      <c r="BQ161" s="30" t="e">
        <f>SUM(B147:H147)/SUM(B144:H149)</f>
        <v>#DIV/0!</v>
      </c>
      <c r="BR161" s="30" t="e">
        <f t="shared" ref="BR161" si="3546">SUM(C147:I147)/SUM(C144:I149)</f>
        <v>#DIV/0!</v>
      </c>
      <c r="BS161" s="30" t="e">
        <f t="shared" ref="BS161" si="3547">SUM(D147:J147)/SUM(D144:J149)</f>
        <v>#DIV/0!</v>
      </c>
      <c r="BT161" s="30" t="e">
        <f t="shared" ref="BT161" si="3548">SUM(E147:K147)/SUM(E144:K149)</f>
        <v>#DIV/0!</v>
      </c>
      <c r="BU161" s="30" t="e">
        <f t="shared" ref="BU161" si="3549">SUM(F147:L147)/SUM(F144:L149)</f>
        <v>#DIV/0!</v>
      </c>
      <c r="BV161" s="30" t="e">
        <f t="shared" ref="BV161" si="3550">SUM(G147:M147)/SUM(G144:M149)</f>
        <v>#DIV/0!</v>
      </c>
      <c r="BW161" s="30" t="e">
        <f t="shared" ref="BW161" si="3551">SUM(H147:N147)/SUM(H144:N149)</f>
        <v>#DIV/0!</v>
      </c>
      <c r="BX161" s="30" t="e">
        <f t="shared" ref="BX161" si="3552">SUM(I147:O147)/SUM(I144:O149)</f>
        <v>#DIV/0!</v>
      </c>
      <c r="BY161" s="30" t="e">
        <f t="shared" ref="BY161" si="3553">SUM(J147:P147)/SUM(J144:P149)</f>
        <v>#DIV/0!</v>
      </c>
      <c r="BZ161" s="30" t="e">
        <f t="shared" ref="BZ161" si="3554">SUM(K147:Q147)/SUM(K144:Q149)</f>
        <v>#DIV/0!</v>
      </c>
      <c r="CA161" s="30" t="e">
        <f t="shared" ref="CA161" si="3555">SUM(L147:R147)/SUM(L144:R149)</f>
        <v>#DIV/0!</v>
      </c>
      <c r="CB161" s="30" t="e">
        <f t="shared" ref="CB161" si="3556">SUM(M147:S147)/SUM(M144:S149)</f>
        <v>#DIV/0!</v>
      </c>
      <c r="CC161" s="30" t="e">
        <f t="shared" ref="CC161" si="3557">SUM(N147:T147)/SUM(N144:T149)</f>
        <v>#DIV/0!</v>
      </c>
      <c r="CD161" s="30" t="e">
        <f t="shared" ref="CD161" si="3558">SUM(O147:U147)/SUM(O144:U149)</f>
        <v>#DIV/0!</v>
      </c>
      <c r="CE161" s="30"/>
      <c r="CF161" s="30"/>
      <c r="CG161" s="30"/>
      <c r="CH161" s="30"/>
      <c r="CI161" s="30"/>
      <c r="CJ161" s="30"/>
      <c r="CK161" s="1"/>
      <c r="CL161" s="29">
        <v>7</v>
      </c>
      <c r="CM161" s="30" t="e">
        <f>SUM(B148:H148)/SUM(B144:H149)</f>
        <v>#DIV/0!</v>
      </c>
      <c r="CN161" s="30" t="e">
        <f t="shared" ref="CN161" si="3559">SUM(C148:I148)/SUM(C144:I149)</f>
        <v>#DIV/0!</v>
      </c>
      <c r="CO161" s="30" t="e">
        <f t="shared" ref="CO161" si="3560">SUM(D148:J148)/SUM(D144:J149)</f>
        <v>#DIV/0!</v>
      </c>
      <c r="CP161" s="30" t="e">
        <f t="shared" ref="CP161" si="3561">SUM(E148:K148)/SUM(E144:K149)</f>
        <v>#DIV/0!</v>
      </c>
      <c r="CQ161" s="30" t="e">
        <f t="shared" ref="CQ161" si="3562">SUM(F148:L148)/SUM(F144:L149)</f>
        <v>#DIV/0!</v>
      </c>
      <c r="CR161" s="30" t="e">
        <f t="shared" ref="CR161" si="3563">SUM(G148:M148)/SUM(G144:M149)</f>
        <v>#DIV/0!</v>
      </c>
      <c r="CS161" s="30" t="e">
        <f t="shared" ref="CS161" si="3564">SUM(H148:N148)/SUM(H144:N149)</f>
        <v>#DIV/0!</v>
      </c>
      <c r="CT161" s="30" t="e">
        <f t="shared" ref="CT161" si="3565">SUM(I148:O148)/SUM(I144:O149)</f>
        <v>#DIV/0!</v>
      </c>
      <c r="CU161" s="30" t="e">
        <f t="shared" ref="CU161" si="3566">SUM(J148:P148)/SUM(J144:P149)</f>
        <v>#DIV/0!</v>
      </c>
      <c r="CV161" s="30" t="e">
        <f t="shared" ref="CV161" si="3567">SUM(K148:Q148)/SUM(K144:Q149)</f>
        <v>#DIV/0!</v>
      </c>
      <c r="CW161" s="30" t="e">
        <f t="shared" ref="CW161" si="3568">SUM(L148:R148)/SUM(L144:R149)</f>
        <v>#DIV/0!</v>
      </c>
      <c r="CX161" s="30" t="e">
        <f t="shared" ref="CX161" si="3569">SUM(M148:S148)/SUM(M144:S149)</f>
        <v>#DIV/0!</v>
      </c>
      <c r="CY161" s="30" t="e">
        <f t="shared" ref="CY161" si="3570">SUM(N148:T148)/SUM(N144:T149)</f>
        <v>#DIV/0!</v>
      </c>
      <c r="CZ161" s="30" t="e">
        <f t="shared" ref="CZ161" si="3571">SUM(O148:U148)/SUM(O144:U149)</f>
        <v>#DIV/0!</v>
      </c>
      <c r="DA161" s="30"/>
      <c r="DB161" s="30"/>
      <c r="DC161" s="30"/>
      <c r="DD161" s="30"/>
      <c r="DE161" s="30"/>
      <c r="DF161" s="30"/>
      <c r="DG161" s="1"/>
      <c r="DH161" s="29">
        <v>7</v>
      </c>
      <c r="DI161" s="30" t="e">
        <f>SUM(B149:H149)/SUM(B144:H149)</f>
        <v>#DIV/0!</v>
      </c>
      <c r="DJ161" s="30" t="e">
        <f t="shared" ref="DJ161" si="3572">SUM(C149:I149)/SUM(C144:I149)</f>
        <v>#DIV/0!</v>
      </c>
      <c r="DK161" s="30" t="e">
        <f t="shared" ref="DK161" si="3573">SUM(D149:J149)/SUM(D144:J149)</f>
        <v>#DIV/0!</v>
      </c>
      <c r="DL161" s="30" t="e">
        <f t="shared" ref="DL161" si="3574">SUM(E149:K149)/SUM(E144:K149)</f>
        <v>#DIV/0!</v>
      </c>
      <c r="DM161" s="30" t="e">
        <f t="shared" ref="DM161" si="3575">SUM(F149:L149)/SUM(F144:L149)</f>
        <v>#DIV/0!</v>
      </c>
      <c r="DN161" s="30" t="e">
        <f t="shared" ref="DN161" si="3576">SUM(G149:M149)/SUM(G144:M149)</f>
        <v>#DIV/0!</v>
      </c>
      <c r="DO161" s="30" t="e">
        <f t="shared" ref="DO161" si="3577">SUM(H149:N149)/SUM(H144:N149)</f>
        <v>#DIV/0!</v>
      </c>
      <c r="DP161" s="30" t="e">
        <f t="shared" ref="DP161" si="3578">SUM(I149:O149)/SUM(I144:O149)</f>
        <v>#DIV/0!</v>
      </c>
      <c r="DQ161" s="30" t="e">
        <f t="shared" ref="DQ161" si="3579">SUM(J149:P149)/SUM(J144:P149)</f>
        <v>#DIV/0!</v>
      </c>
      <c r="DR161" s="30" t="e">
        <f t="shared" ref="DR161" si="3580">SUM(K149:Q149)/SUM(K144:Q149)</f>
        <v>#DIV/0!</v>
      </c>
      <c r="DS161" s="30" t="e">
        <f t="shared" ref="DS161" si="3581">SUM(L149:R149)/SUM(L144:R149)</f>
        <v>#DIV/0!</v>
      </c>
      <c r="DT161" s="30" t="e">
        <f t="shared" ref="DT161" si="3582">SUM(M149:S149)/SUM(M144:S149)</f>
        <v>#DIV/0!</v>
      </c>
      <c r="DU161" s="30" t="e">
        <f t="shared" ref="DU161" si="3583">SUM(N149:T149)/SUM(N144:T149)</f>
        <v>#DIV/0!</v>
      </c>
      <c r="DV161" s="30" t="e">
        <f t="shared" ref="DV161" si="3584">SUM(O149:U149)/SUM(O144:U149)</f>
        <v>#DIV/0!</v>
      </c>
      <c r="DW161" s="30"/>
      <c r="DX161" s="30"/>
      <c r="DY161" s="30"/>
      <c r="DZ161" s="30"/>
      <c r="EA161" s="30"/>
      <c r="EB161" s="30"/>
    </row>
    <row r="162" spans="1:132" x14ac:dyDescent="0.3">
      <c r="A162" s="29">
        <v>8</v>
      </c>
      <c r="B162" s="30" t="e">
        <f>SUM($B144:I144)/SUM($B144:I149)</f>
        <v>#DIV/0!</v>
      </c>
      <c r="C162" s="30" t="e">
        <f t="shared" ref="C162:N162" si="3585">SUM(C144:J144)/SUM(C144:J149)</f>
        <v>#DIV/0!</v>
      </c>
      <c r="D162" s="30" t="e">
        <f t="shared" si="3585"/>
        <v>#DIV/0!</v>
      </c>
      <c r="E162" s="30" t="e">
        <f t="shared" si="3585"/>
        <v>#DIV/0!</v>
      </c>
      <c r="F162" s="30" t="e">
        <f t="shared" si="3585"/>
        <v>#DIV/0!</v>
      </c>
      <c r="G162" s="30" t="e">
        <f t="shared" si="3585"/>
        <v>#DIV/0!</v>
      </c>
      <c r="H162" s="30" t="e">
        <f t="shared" si="3585"/>
        <v>#DIV/0!</v>
      </c>
      <c r="I162" s="30" t="e">
        <f t="shared" si="3585"/>
        <v>#DIV/0!</v>
      </c>
      <c r="J162" s="30" t="e">
        <f t="shared" si="3585"/>
        <v>#DIV/0!</v>
      </c>
      <c r="K162" s="30" t="e">
        <f t="shared" si="3585"/>
        <v>#DIV/0!</v>
      </c>
      <c r="L162" s="30" t="e">
        <f t="shared" si="3585"/>
        <v>#DIV/0!</v>
      </c>
      <c r="M162" s="30" t="e">
        <f t="shared" si="3585"/>
        <v>#DIV/0!</v>
      </c>
      <c r="N162" s="30" t="e">
        <f t="shared" si="3585"/>
        <v>#DIV/0!</v>
      </c>
      <c r="O162" s="1"/>
      <c r="P162" s="1"/>
      <c r="Q162" s="1"/>
      <c r="R162" s="1"/>
      <c r="S162" s="1"/>
      <c r="T162" s="1"/>
      <c r="U162" s="1"/>
      <c r="V162" s="66">
        <v>8</v>
      </c>
      <c r="W162" s="69">
        <f>SUM('Raw Data'!B163:I163)</f>
        <v>62</v>
      </c>
      <c r="X162" s="29">
        <v>8</v>
      </c>
      <c r="Y162" s="30" t="e">
        <f>SUM(B145:I145)/SUM(B144:I149)</f>
        <v>#DIV/0!</v>
      </c>
      <c r="Z162" s="30" t="e">
        <f>SUM(C145:J145)/SUM(C144:J149)</f>
        <v>#DIV/0!</v>
      </c>
      <c r="AA162" s="30" t="e">
        <f t="shared" ref="AA162" si="3586">SUM(D145:K145)/SUM(D144:K149)</f>
        <v>#DIV/0!</v>
      </c>
      <c r="AB162" s="30" t="e">
        <f t="shared" ref="AB162" si="3587">SUM(E145:L145)/SUM(E144:L149)</f>
        <v>#DIV/0!</v>
      </c>
      <c r="AC162" s="30" t="e">
        <f t="shared" ref="AC162" si="3588">SUM(F145:M145)/SUM(F144:M149)</f>
        <v>#DIV/0!</v>
      </c>
      <c r="AD162" s="30" t="e">
        <f t="shared" ref="AD162" si="3589">SUM(G145:N145)/SUM(G144:N149)</f>
        <v>#DIV/0!</v>
      </c>
      <c r="AE162" s="30" t="e">
        <f t="shared" ref="AE162" si="3590">SUM(H145:O145)/SUM(H144:O149)</f>
        <v>#DIV/0!</v>
      </c>
      <c r="AF162" s="30" t="e">
        <f t="shared" ref="AF162" si="3591">SUM(I145:P145)/SUM(I144:P149)</f>
        <v>#DIV/0!</v>
      </c>
      <c r="AG162" s="30" t="e">
        <f t="shared" ref="AG162" si="3592">SUM(J145:Q145)/SUM(J144:Q149)</f>
        <v>#DIV/0!</v>
      </c>
      <c r="AH162" s="30" t="e">
        <f t="shared" ref="AH162" si="3593">SUM(K145:R145)/SUM(K144:R149)</f>
        <v>#DIV/0!</v>
      </c>
      <c r="AI162" s="30" t="e">
        <f t="shared" ref="AI162" si="3594">SUM(L145:S145)/SUM(L144:S149)</f>
        <v>#DIV/0!</v>
      </c>
      <c r="AJ162" s="30" t="e">
        <f t="shared" ref="AJ162" si="3595">SUM(M145:T145)/SUM(M144:T149)</f>
        <v>#DIV/0!</v>
      </c>
      <c r="AK162" s="30" t="e">
        <f t="shared" ref="AK162" si="3596">SUM(N145:U145)/SUM(N144:U149)</f>
        <v>#DIV/0!</v>
      </c>
      <c r="AL162" s="30"/>
      <c r="AM162" s="30"/>
      <c r="AN162" s="30"/>
      <c r="AO162" s="30"/>
      <c r="AP162" s="1"/>
      <c r="AQ162" s="1"/>
      <c r="AR162" s="1"/>
      <c r="AS162" s="1"/>
      <c r="AT162" s="29">
        <v>8</v>
      </c>
      <c r="AU162" s="30" t="e">
        <f>SUM(B146:I146)/SUM(B144:I149)</f>
        <v>#DIV/0!</v>
      </c>
      <c r="AV162" s="30" t="e">
        <f t="shared" ref="AV162" si="3597">SUM(C146:J146)/SUM(C144:J149)</f>
        <v>#DIV/0!</v>
      </c>
      <c r="AW162" s="30" t="e">
        <f t="shared" ref="AW162" si="3598">SUM(D146:K146)/SUM(D144:K149)</f>
        <v>#DIV/0!</v>
      </c>
      <c r="AX162" s="30" t="e">
        <f t="shared" ref="AX162" si="3599">SUM(E146:L146)/SUM(E144:L149)</f>
        <v>#DIV/0!</v>
      </c>
      <c r="AY162" s="30" t="e">
        <f t="shared" ref="AY162" si="3600">SUM(F146:M146)/SUM(F144:M149)</f>
        <v>#DIV/0!</v>
      </c>
      <c r="AZ162" s="30" t="e">
        <f t="shared" ref="AZ162" si="3601">SUM(G146:N146)/SUM(G144:N149)</f>
        <v>#DIV/0!</v>
      </c>
      <c r="BA162" s="30" t="e">
        <f t="shared" ref="BA162" si="3602">SUM(H146:O146)/SUM(H144:O149)</f>
        <v>#DIV/0!</v>
      </c>
      <c r="BB162" s="30" t="e">
        <f t="shared" ref="BB162" si="3603">SUM(I146:P146)/SUM(I144:P149)</f>
        <v>#DIV/0!</v>
      </c>
      <c r="BC162" s="30" t="e">
        <f t="shared" ref="BC162" si="3604">SUM(J146:Q146)/SUM(J144:Q149)</f>
        <v>#DIV/0!</v>
      </c>
      <c r="BD162" s="30" t="e">
        <f t="shared" ref="BD162" si="3605">SUM(K146:R146)/SUM(K144:R149)</f>
        <v>#DIV/0!</v>
      </c>
      <c r="BE162" s="30" t="e">
        <f t="shared" ref="BE162" si="3606">SUM(L146:S146)/SUM(L144:S149)</f>
        <v>#DIV/0!</v>
      </c>
      <c r="BF162" s="30" t="e">
        <f t="shared" ref="BF162" si="3607">SUM(M146:T146)/SUM(M144:T149)</f>
        <v>#DIV/0!</v>
      </c>
      <c r="BG162" s="30" t="e">
        <f t="shared" ref="BG162" si="3608">SUM(N146:U146)/SUM(N144:U149)</f>
        <v>#DIV/0!</v>
      </c>
      <c r="BH162" s="30"/>
      <c r="BI162" s="30"/>
      <c r="BJ162" s="30"/>
      <c r="BK162" s="30"/>
      <c r="BL162" s="30"/>
      <c r="BM162" s="30"/>
      <c r="BN162" s="30"/>
      <c r="BO162" s="1"/>
      <c r="BP162" s="29">
        <v>8</v>
      </c>
      <c r="BQ162" s="30" t="e">
        <f>SUM(B147:I147)/SUM(B144:I149)</f>
        <v>#DIV/0!</v>
      </c>
      <c r="BR162" s="30" t="e">
        <f t="shared" ref="BR162" si="3609">SUM(C147:J147)/SUM(C144:J149)</f>
        <v>#DIV/0!</v>
      </c>
      <c r="BS162" s="30" t="e">
        <f t="shared" ref="BS162" si="3610">SUM(D147:K147)/SUM(D144:K149)</f>
        <v>#DIV/0!</v>
      </c>
      <c r="BT162" s="30" t="e">
        <f t="shared" ref="BT162" si="3611">SUM(E147:L147)/SUM(E144:L149)</f>
        <v>#DIV/0!</v>
      </c>
      <c r="BU162" s="30" t="e">
        <f t="shared" ref="BU162" si="3612">SUM(F147:M147)/SUM(F144:M149)</f>
        <v>#DIV/0!</v>
      </c>
      <c r="BV162" s="30" t="e">
        <f t="shared" ref="BV162" si="3613">SUM(G147:N147)/SUM(G144:N149)</f>
        <v>#DIV/0!</v>
      </c>
      <c r="BW162" s="30" t="e">
        <f t="shared" ref="BW162" si="3614">SUM(H147:O147)/SUM(H144:O149)</f>
        <v>#DIV/0!</v>
      </c>
      <c r="BX162" s="30" t="e">
        <f t="shared" ref="BX162" si="3615">SUM(I147:P147)/SUM(I144:P149)</f>
        <v>#DIV/0!</v>
      </c>
      <c r="BY162" s="30" t="e">
        <f t="shared" ref="BY162" si="3616">SUM(J147:Q147)/SUM(J144:Q149)</f>
        <v>#DIV/0!</v>
      </c>
      <c r="BZ162" s="30" t="e">
        <f t="shared" ref="BZ162" si="3617">SUM(K147:R147)/SUM(K144:R149)</f>
        <v>#DIV/0!</v>
      </c>
      <c r="CA162" s="30" t="e">
        <f t="shared" ref="CA162" si="3618">SUM(L147:S147)/SUM(L144:S149)</f>
        <v>#DIV/0!</v>
      </c>
      <c r="CB162" s="30" t="e">
        <f t="shared" ref="CB162" si="3619">SUM(M147:T147)/SUM(M144:T149)</f>
        <v>#DIV/0!</v>
      </c>
      <c r="CC162" s="30" t="e">
        <f t="shared" ref="CC162" si="3620">SUM(N147:U147)/SUM(N144:U149)</f>
        <v>#DIV/0!</v>
      </c>
      <c r="CD162" s="30"/>
      <c r="CE162" s="30"/>
      <c r="CF162" s="30"/>
      <c r="CG162" s="30"/>
      <c r="CH162" s="30"/>
      <c r="CI162" s="30"/>
      <c r="CJ162" s="30"/>
      <c r="CK162" s="1"/>
      <c r="CL162" s="29">
        <v>8</v>
      </c>
      <c r="CM162" s="30" t="e">
        <f>SUM(B148:I148)/SUM(B144:I149)</f>
        <v>#DIV/0!</v>
      </c>
      <c r="CN162" s="30" t="e">
        <f t="shared" ref="CN162" si="3621">SUM(C148:J148)/SUM(C144:J149)</f>
        <v>#DIV/0!</v>
      </c>
      <c r="CO162" s="30" t="e">
        <f t="shared" ref="CO162" si="3622">SUM(D148:K148)/SUM(D144:K149)</f>
        <v>#DIV/0!</v>
      </c>
      <c r="CP162" s="30" t="e">
        <f t="shared" ref="CP162" si="3623">SUM(E148:L148)/SUM(E144:L149)</f>
        <v>#DIV/0!</v>
      </c>
      <c r="CQ162" s="30" t="e">
        <f t="shared" ref="CQ162" si="3624">SUM(F148:M148)/SUM(F144:M149)</f>
        <v>#DIV/0!</v>
      </c>
      <c r="CR162" s="30" t="e">
        <f t="shared" ref="CR162" si="3625">SUM(G148:N148)/SUM(G144:N149)</f>
        <v>#DIV/0!</v>
      </c>
      <c r="CS162" s="30" t="e">
        <f t="shared" ref="CS162" si="3626">SUM(H148:O148)/SUM(H144:O149)</f>
        <v>#DIV/0!</v>
      </c>
      <c r="CT162" s="30" t="e">
        <f t="shared" ref="CT162" si="3627">SUM(I148:P148)/SUM(I144:P149)</f>
        <v>#DIV/0!</v>
      </c>
      <c r="CU162" s="30" t="e">
        <f t="shared" ref="CU162" si="3628">SUM(J148:Q148)/SUM(J144:Q149)</f>
        <v>#DIV/0!</v>
      </c>
      <c r="CV162" s="30" t="e">
        <f t="shared" ref="CV162" si="3629">SUM(K148:R148)/SUM(K144:R149)</f>
        <v>#DIV/0!</v>
      </c>
      <c r="CW162" s="30" t="e">
        <f t="shared" ref="CW162" si="3630">SUM(L148:S148)/SUM(L144:S149)</f>
        <v>#DIV/0!</v>
      </c>
      <c r="CX162" s="30" t="e">
        <f t="shared" ref="CX162" si="3631">SUM(M148:T148)/SUM(M144:T149)</f>
        <v>#DIV/0!</v>
      </c>
      <c r="CY162" s="30" t="e">
        <f t="shared" ref="CY162" si="3632">SUM(N148:U148)/SUM(N144:U149)</f>
        <v>#DIV/0!</v>
      </c>
      <c r="CZ162" s="30"/>
      <c r="DA162" s="30"/>
      <c r="DB162" s="30"/>
      <c r="DC162" s="30"/>
      <c r="DD162" s="30"/>
      <c r="DE162" s="30"/>
      <c r="DF162" s="30"/>
      <c r="DG162" s="1"/>
      <c r="DH162" s="29">
        <v>8</v>
      </c>
      <c r="DI162" s="30" t="e">
        <f>SUM(B149:I149)/SUM(B144:I149)</f>
        <v>#DIV/0!</v>
      </c>
      <c r="DJ162" s="30" t="e">
        <f t="shared" ref="DJ162" si="3633">SUM(C149:J149)/SUM(C144:J149)</f>
        <v>#DIV/0!</v>
      </c>
      <c r="DK162" s="30" t="e">
        <f t="shared" ref="DK162" si="3634">SUM(D149:K149)/SUM(D144:K149)</f>
        <v>#DIV/0!</v>
      </c>
      <c r="DL162" s="30" t="e">
        <f t="shared" ref="DL162" si="3635">SUM(E149:L149)/SUM(E144:L149)</f>
        <v>#DIV/0!</v>
      </c>
      <c r="DM162" s="30" t="e">
        <f t="shared" ref="DM162" si="3636">SUM(F149:M149)/SUM(F144:M149)</f>
        <v>#DIV/0!</v>
      </c>
      <c r="DN162" s="30" t="e">
        <f t="shared" ref="DN162" si="3637">SUM(G149:N149)/SUM(G144:N149)</f>
        <v>#DIV/0!</v>
      </c>
      <c r="DO162" s="30" t="e">
        <f t="shared" ref="DO162" si="3638">SUM(H149:O149)/SUM(H144:O149)</f>
        <v>#DIV/0!</v>
      </c>
      <c r="DP162" s="30" t="e">
        <f t="shared" ref="DP162" si="3639">SUM(I149:P149)/SUM(I144:P149)</f>
        <v>#DIV/0!</v>
      </c>
      <c r="DQ162" s="30" t="e">
        <f t="shared" ref="DQ162" si="3640">SUM(J149:Q149)/SUM(J144:Q149)</f>
        <v>#DIV/0!</v>
      </c>
      <c r="DR162" s="30" t="e">
        <f t="shared" ref="DR162" si="3641">SUM(K149:R149)/SUM(K144:R149)</f>
        <v>#DIV/0!</v>
      </c>
      <c r="DS162" s="30" t="e">
        <f t="shared" ref="DS162" si="3642">SUM(L149:S149)/SUM(L144:S149)</f>
        <v>#DIV/0!</v>
      </c>
      <c r="DT162" s="30" t="e">
        <f t="shared" ref="DT162" si="3643">SUM(M149:T149)/SUM(M144:T149)</f>
        <v>#DIV/0!</v>
      </c>
      <c r="DU162" s="30" t="e">
        <f t="shared" ref="DU162" si="3644">SUM(N149:U149)/SUM(N144:U149)</f>
        <v>#DIV/0!</v>
      </c>
      <c r="DV162" s="30"/>
      <c r="DW162" s="30"/>
      <c r="DX162" s="30"/>
      <c r="DY162" s="30"/>
      <c r="DZ162" s="30"/>
      <c r="EA162" s="30"/>
      <c r="EB162" s="30"/>
    </row>
    <row r="163" spans="1:132" x14ac:dyDescent="0.3">
      <c r="A163" s="29">
        <v>9</v>
      </c>
      <c r="B163" s="30" t="e">
        <f>SUM($B144:J144)/SUM($B144:J149)</f>
        <v>#DIV/0!</v>
      </c>
      <c r="C163" s="30" t="e">
        <f t="shared" ref="C163:M163" si="3645">SUM(C144:K144)/SUM(C144:K150)</f>
        <v>#DIV/0!</v>
      </c>
      <c r="D163" s="30" t="e">
        <f t="shared" si="3645"/>
        <v>#DIV/0!</v>
      </c>
      <c r="E163" s="30" t="e">
        <f t="shared" si="3645"/>
        <v>#DIV/0!</v>
      </c>
      <c r="F163" s="30" t="e">
        <f t="shared" si="3645"/>
        <v>#DIV/0!</v>
      </c>
      <c r="G163" s="30" t="e">
        <f t="shared" si="3645"/>
        <v>#DIV/0!</v>
      </c>
      <c r="H163" s="30" t="e">
        <f t="shared" si="3645"/>
        <v>#DIV/0!</v>
      </c>
      <c r="I163" s="30" t="e">
        <f t="shared" si="3645"/>
        <v>#DIV/0!</v>
      </c>
      <c r="J163" s="30" t="e">
        <f t="shared" si="3645"/>
        <v>#DIV/0!</v>
      </c>
      <c r="K163" s="30" t="e">
        <f t="shared" si="3645"/>
        <v>#DIV/0!</v>
      </c>
      <c r="L163" s="30" t="e">
        <f t="shared" si="3645"/>
        <v>#DIV/0!</v>
      </c>
      <c r="M163" s="30" t="e">
        <f t="shared" si="3645"/>
        <v>#DIV/0!</v>
      </c>
      <c r="N163" s="30"/>
      <c r="O163" s="1"/>
      <c r="P163" s="1"/>
      <c r="Q163" s="1"/>
      <c r="R163" s="1"/>
      <c r="S163" s="1"/>
      <c r="T163" s="1"/>
      <c r="U163" s="1"/>
      <c r="V163" s="66">
        <v>9</v>
      </c>
      <c r="W163" s="69">
        <f>SUM('Raw Data'!B163:J163)</f>
        <v>62</v>
      </c>
      <c r="X163" s="29">
        <v>9</v>
      </c>
      <c r="Y163" s="30" t="e">
        <f>SUM(B145:J145)/SUM(B144:J149)</f>
        <v>#DIV/0!</v>
      </c>
      <c r="Z163" s="30" t="e">
        <f>SUM(C145:K145)/SUM(C144:K149)</f>
        <v>#DIV/0!</v>
      </c>
      <c r="AA163" s="30" t="e">
        <f t="shared" ref="AA163" si="3646">SUM(D145:L145)/SUM(D144:L149)</f>
        <v>#DIV/0!</v>
      </c>
      <c r="AB163" s="30" t="e">
        <f t="shared" ref="AB163" si="3647">SUM(E145:M145)/SUM(E144:M149)</f>
        <v>#DIV/0!</v>
      </c>
      <c r="AC163" s="30" t="e">
        <f t="shared" ref="AC163" si="3648">SUM(F145:N145)/SUM(F144:N149)</f>
        <v>#DIV/0!</v>
      </c>
      <c r="AD163" s="30" t="e">
        <f t="shared" ref="AD163" si="3649">SUM(G145:O145)/SUM(G144:O149)</f>
        <v>#DIV/0!</v>
      </c>
      <c r="AE163" s="30" t="e">
        <f t="shared" ref="AE163" si="3650">SUM(H145:P145)/SUM(H144:P149)</f>
        <v>#DIV/0!</v>
      </c>
      <c r="AF163" s="30" t="e">
        <f t="shared" ref="AF163" si="3651">SUM(I145:Q145)/SUM(I144:Q149)</f>
        <v>#DIV/0!</v>
      </c>
      <c r="AG163" s="30" t="e">
        <f t="shared" ref="AG163" si="3652">SUM(J145:R145)/SUM(J144:R149)</f>
        <v>#DIV/0!</v>
      </c>
      <c r="AH163" s="30" t="e">
        <f t="shared" ref="AH163" si="3653">SUM(K145:S145)/SUM(K144:S149)</f>
        <v>#DIV/0!</v>
      </c>
      <c r="AI163" s="30" t="e">
        <f t="shared" ref="AI163" si="3654">SUM(L145:T145)/SUM(L144:T149)</f>
        <v>#DIV/0!</v>
      </c>
      <c r="AJ163" s="30" t="e">
        <f t="shared" ref="AJ163" si="3655">SUM(M145:U145)/SUM(M144:U149)</f>
        <v>#DIV/0!</v>
      </c>
      <c r="AK163" s="30"/>
      <c r="AL163" s="30"/>
      <c r="AM163" s="30"/>
      <c r="AN163" s="30"/>
      <c r="AO163" s="30"/>
      <c r="AP163" s="1"/>
      <c r="AQ163" s="1"/>
      <c r="AR163" s="1"/>
      <c r="AS163" s="1"/>
      <c r="AT163" s="29">
        <v>9</v>
      </c>
      <c r="AU163" s="30" t="e">
        <f>SUM(B146:J146)/SUM(B144:J149)</f>
        <v>#DIV/0!</v>
      </c>
      <c r="AV163" s="30" t="e">
        <f t="shared" ref="AV163" si="3656">SUM(C146:K146)/SUM(C144:K149)</f>
        <v>#DIV/0!</v>
      </c>
      <c r="AW163" s="30" t="e">
        <f t="shared" ref="AW163" si="3657">SUM(D146:L146)/SUM(D144:L149)</f>
        <v>#DIV/0!</v>
      </c>
      <c r="AX163" s="30" t="e">
        <f t="shared" ref="AX163" si="3658">SUM(E146:M146)/SUM(E144:M149)</f>
        <v>#DIV/0!</v>
      </c>
      <c r="AY163" s="30" t="e">
        <f t="shared" ref="AY163" si="3659">SUM(F146:N146)/SUM(F144:N149)</f>
        <v>#DIV/0!</v>
      </c>
      <c r="AZ163" s="30" t="e">
        <f t="shared" ref="AZ163" si="3660">SUM(G146:O146)/SUM(G144:O149)</f>
        <v>#DIV/0!</v>
      </c>
      <c r="BA163" s="30" t="e">
        <f t="shared" ref="BA163" si="3661">SUM(H146:P146)/SUM(H144:P149)</f>
        <v>#DIV/0!</v>
      </c>
      <c r="BB163" s="30" t="e">
        <f t="shared" ref="BB163" si="3662">SUM(I146:Q146)/SUM(I144:Q149)</f>
        <v>#DIV/0!</v>
      </c>
      <c r="BC163" s="30" t="e">
        <f t="shared" ref="BC163" si="3663">SUM(J146:R146)/SUM(J144:R149)</f>
        <v>#DIV/0!</v>
      </c>
      <c r="BD163" s="30" t="e">
        <f t="shared" ref="BD163" si="3664">SUM(K146:S146)/SUM(K144:S149)</f>
        <v>#DIV/0!</v>
      </c>
      <c r="BE163" s="30" t="e">
        <f t="shared" ref="BE163" si="3665">SUM(L146:T146)/SUM(L144:T149)</f>
        <v>#DIV/0!</v>
      </c>
      <c r="BF163" s="30" t="e">
        <f t="shared" ref="BF163" si="3666">SUM(M146:U146)/SUM(M144:U149)</f>
        <v>#DIV/0!</v>
      </c>
      <c r="BG163" s="30"/>
      <c r="BH163" s="30"/>
      <c r="BI163" s="30"/>
      <c r="BJ163" s="30"/>
      <c r="BK163" s="30"/>
      <c r="BL163" s="30"/>
      <c r="BM163" s="30"/>
      <c r="BN163" s="30"/>
      <c r="BO163" s="1"/>
      <c r="BP163" s="29">
        <v>9</v>
      </c>
      <c r="BQ163" s="30" t="e">
        <f>SUM(B147:J147)/SUM(B144:J149)</f>
        <v>#DIV/0!</v>
      </c>
      <c r="BR163" s="30" t="e">
        <f t="shared" ref="BR163" si="3667">SUM(C147:K147)/SUM(C144:K149)</f>
        <v>#DIV/0!</v>
      </c>
      <c r="BS163" s="30" t="e">
        <f t="shared" ref="BS163" si="3668">SUM(D147:L147)/SUM(D144:L149)</f>
        <v>#DIV/0!</v>
      </c>
      <c r="BT163" s="30" t="e">
        <f t="shared" ref="BT163" si="3669">SUM(E147:M147)/SUM(E144:M149)</f>
        <v>#DIV/0!</v>
      </c>
      <c r="BU163" s="30" t="e">
        <f t="shared" ref="BU163" si="3670">SUM(F147:N147)/SUM(F144:N149)</f>
        <v>#DIV/0!</v>
      </c>
      <c r="BV163" s="30" t="e">
        <f t="shared" ref="BV163" si="3671">SUM(G147:O147)/SUM(G144:O149)</f>
        <v>#DIV/0!</v>
      </c>
      <c r="BW163" s="30" t="e">
        <f t="shared" ref="BW163" si="3672">SUM(H147:P147)/SUM(H144:P149)</f>
        <v>#DIV/0!</v>
      </c>
      <c r="BX163" s="30" t="e">
        <f t="shared" ref="BX163" si="3673">SUM(I147:Q147)/SUM(I144:Q149)</f>
        <v>#DIV/0!</v>
      </c>
      <c r="BY163" s="30" t="e">
        <f t="shared" ref="BY163" si="3674">SUM(J147:R147)/SUM(J144:R149)</f>
        <v>#DIV/0!</v>
      </c>
      <c r="BZ163" s="30" t="e">
        <f t="shared" ref="BZ163" si="3675">SUM(K147:S147)/SUM(K144:S149)</f>
        <v>#DIV/0!</v>
      </c>
      <c r="CA163" s="30" t="e">
        <f t="shared" ref="CA163" si="3676">SUM(L147:T147)/SUM(L144:T149)</f>
        <v>#DIV/0!</v>
      </c>
      <c r="CB163" s="30" t="e">
        <f t="shared" ref="CB163" si="3677">SUM(M147:U147)/SUM(M144:U149)</f>
        <v>#DIV/0!</v>
      </c>
      <c r="CC163" s="30"/>
      <c r="CD163" s="30"/>
      <c r="CE163" s="30"/>
      <c r="CF163" s="30"/>
      <c r="CG163" s="30"/>
      <c r="CH163" s="30"/>
      <c r="CI163" s="30"/>
      <c r="CJ163" s="30"/>
      <c r="CK163" s="1"/>
      <c r="CL163" s="29">
        <v>9</v>
      </c>
      <c r="CM163" s="30" t="e">
        <f>SUM(B148:J148)/SUM(B144:J149)</f>
        <v>#DIV/0!</v>
      </c>
      <c r="CN163" s="30" t="e">
        <f t="shared" ref="CN163" si="3678">SUM(C148:K148)/SUM(C144:K149)</f>
        <v>#DIV/0!</v>
      </c>
      <c r="CO163" s="30" t="e">
        <f t="shared" ref="CO163" si="3679">SUM(D148:L148)/SUM(D144:L149)</f>
        <v>#DIV/0!</v>
      </c>
      <c r="CP163" s="30" t="e">
        <f t="shared" ref="CP163" si="3680">SUM(E148:M148)/SUM(E144:M149)</f>
        <v>#DIV/0!</v>
      </c>
      <c r="CQ163" s="30" t="e">
        <f t="shared" ref="CQ163" si="3681">SUM(F148:N148)/SUM(F144:N149)</f>
        <v>#DIV/0!</v>
      </c>
      <c r="CR163" s="30" t="e">
        <f t="shared" ref="CR163" si="3682">SUM(G148:O148)/SUM(G144:O149)</f>
        <v>#DIV/0!</v>
      </c>
      <c r="CS163" s="30" t="e">
        <f t="shared" ref="CS163" si="3683">SUM(H148:P148)/SUM(H144:P149)</f>
        <v>#DIV/0!</v>
      </c>
      <c r="CT163" s="30" t="e">
        <f t="shared" ref="CT163" si="3684">SUM(I148:Q148)/SUM(I144:Q149)</f>
        <v>#DIV/0!</v>
      </c>
      <c r="CU163" s="30" t="e">
        <f t="shared" ref="CU163" si="3685">SUM(J148:R148)/SUM(J144:R149)</f>
        <v>#DIV/0!</v>
      </c>
      <c r="CV163" s="30" t="e">
        <f t="shared" ref="CV163" si="3686">SUM(K148:S148)/SUM(K144:S149)</f>
        <v>#DIV/0!</v>
      </c>
      <c r="CW163" s="30" t="e">
        <f t="shared" ref="CW163" si="3687">SUM(L148:T148)/SUM(L144:T149)</f>
        <v>#DIV/0!</v>
      </c>
      <c r="CX163" s="30" t="e">
        <f t="shared" ref="CX163" si="3688">SUM(M148:U148)/SUM(M144:U149)</f>
        <v>#DIV/0!</v>
      </c>
      <c r="CY163" s="30"/>
      <c r="CZ163" s="30"/>
      <c r="DA163" s="30"/>
      <c r="DB163" s="30"/>
      <c r="DC163" s="30"/>
      <c r="DD163" s="30"/>
      <c r="DE163" s="30"/>
      <c r="DF163" s="30"/>
      <c r="DG163" s="1"/>
      <c r="DH163" s="29">
        <v>9</v>
      </c>
      <c r="DI163" s="30" t="e">
        <f>SUM(B149:J149)/SUM(B144:J149)</f>
        <v>#DIV/0!</v>
      </c>
      <c r="DJ163" s="30" t="e">
        <f t="shared" ref="DJ163" si="3689">SUM(C149:K149)/SUM(C144:K149)</f>
        <v>#DIV/0!</v>
      </c>
      <c r="DK163" s="30" t="e">
        <f t="shared" ref="DK163" si="3690">SUM(D149:L149)/SUM(D144:L149)</f>
        <v>#DIV/0!</v>
      </c>
      <c r="DL163" s="30" t="e">
        <f t="shared" ref="DL163" si="3691">SUM(E149:M149)/SUM(E144:M149)</f>
        <v>#DIV/0!</v>
      </c>
      <c r="DM163" s="30" t="e">
        <f t="shared" ref="DM163" si="3692">SUM(F149:N149)/SUM(F144:N149)</f>
        <v>#DIV/0!</v>
      </c>
      <c r="DN163" s="30" t="e">
        <f t="shared" ref="DN163" si="3693">SUM(G149:O149)/SUM(G144:O149)</f>
        <v>#DIV/0!</v>
      </c>
      <c r="DO163" s="30" t="e">
        <f t="shared" ref="DO163" si="3694">SUM(H149:P149)/SUM(H144:P149)</f>
        <v>#DIV/0!</v>
      </c>
      <c r="DP163" s="30" t="e">
        <f t="shared" ref="DP163" si="3695">SUM(I149:Q149)/SUM(I144:Q149)</f>
        <v>#DIV/0!</v>
      </c>
      <c r="DQ163" s="30" t="e">
        <f t="shared" ref="DQ163" si="3696">SUM(J149:R149)/SUM(J144:R149)</f>
        <v>#DIV/0!</v>
      </c>
      <c r="DR163" s="30" t="e">
        <f t="shared" ref="DR163" si="3697">SUM(K149:S149)/SUM(K144:S149)</f>
        <v>#DIV/0!</v>
      </c>
      <c r="DS163" s="30" t="e">
        <f t="shared" ref="DS163" si="3698">SUM(L149:T149)/SUM(L144:T149)</f>
        <v>#DIV/0!</v>
      </c>
      <c r="DT163" s="30" t="e">
        <f t="shared" ref="DT163" si="3699">SUM(M149:U149)/SUM(M144:U149)</f>
        <v>#DIV/0!</v>
      </c>
      <c r="DU163" s="30"/>
      <c r="DV163" s="30"/>
      <c r="DW163" s="30"/>
      <c r="DX163" s="30"/>
      <c r="DY163" s="30"/>
      <c r="DZ163" s="30"/>
      <c r="EA163" s="30"/>
      <c r="EB163" s="30"/>
    </row>
    <row r="164" spans="1:132" x14ac:dyDescent="0.3">
      <c r="A164" s="29">
        <v>10</v>
      </c>
      <c r="B164" s="30" t="e">
        <f>SUM($B144:K144)/SUM($B144:K149)</f>
        <v>#DIV/0!</v>
      </c>
      <c r="C164" s="30" t="e">
        <f t="shared" ref="C164:L164" si="3700">SUM(C144:L144)/SUM(C144:L149)</f>
        <v>#DIV/0!</v>
      </c>
      <c r="D164" s="30" t="e">
        <f t="shared" si="3700"/>
        <v>#DIV/0!</v>
      </c>
      <c r="E164" s="30" t="e">
        <f t="shared" si="3700"/>
        <v>#DIV/0!</v>
      </c>
      <c r="F164" s="30" t="e">
        <f t="shared" si="3700"/>
        <v>#DIV/0!</v>
      </c>
      <c r="G164" s="30" t="e">
        <f t="shared" si="3700"/>
        <v>#DIV/0!</v>
      </c>
      <c r="H164" s="30" t="e">
        <f t="shared" si="3700"/>
        <v>#DIV/0!</v>
      </c>
      <c r="I164" s="30" t="e">
        <f t="shared" si="3700"/>
        <v>#DIV/0!</v>
      </c>
      <c r="J164" s="30" t="e">
        <f t="shared" si="3700"/>
        <v>#DIV/0!</v>
      </c>
      <c r="K164" s="30" t="e">
        <f t="shared" si="3700"/>
        <v>#DIV/0!</v>
      </c>
      <c r="L164" s="30" t="e">
        <f t="shared" si="3700"/>
        <v>#DIV/0!</v>
      </c>
      <c r="M164" s="30"/>
      <c r="N164" s="30"/>
      <c r="O164" s="1"/>
      <c r="P164" s="1"/>
      <c r="Q164" s="1"/>
      <c r="R164" s="1"/>
      <c r="S164" s="1"/>
      <c r="T164" s="1"/>
      <c r="U164" s="1"/>
      <c r="V164" s="66">
        <v>10</v>
      </c>
      <c r="W164" s="69">
        <f>SUM('Raw Data'!B163:J163,'Raw Data'!K184)</f>
        <v>63</v>
      </c>
      <c r="X164" s="29">
        <v>10</v>
      </c>
      <c r="Y164" s="30" t="e">
        <f>SUM(B145:K145)/SUM(B144:K149)</f>
        <v>#DIV/0!</v>
      </c>
      <c r="Z164" s="30" t="e">
        <f>SUM(C145:L145)/SUM(C144:L149)</f>
        <v>#DIV/0!</v>
      </c>
      <c r="AA164" s="30" t="e">
        <f t="shared" ref="AA164" si="3701">SUM(D145:M145)/SUM(D144:M149)</f>
        <v>#DIV/0!</v>
      </c>
      <c r="AB164" s="30" t="e">
        <f t="shared" ref="AB164" si="3702">SUM(E145:N145)/SUM(E144:N149)</f>
        <v>#DIV/0!</v>
      </c>
      <c r="AC164" s="30" t="e">
        <f t="shared" ref="AC164" si="3703">SUM(F145:O145)/SUM(F144:O149)</f>
        <v>#DIV/0!</v>
      </c>
      <c r="AD164" s="30" t="e">
        <f t="shared" ref="AD164" si="3704">SUM(G145:P145)/SUM(G144:P149)</f>
        <v>#DIV/0!</v>
      </c>
      <c r="AE164" s="30" t="e">
        <f t="shared" ref="AE164" si="3705">SUM(H145:Q145)/SUM(H144:Q149)</f>
        <v>#DIV/0!</v>
      </c>
      <c r="AF164" s="30" t="e">
        <f t="shared" ref="AF164" si="3706">SUM(I145:R145)/SUM(I144:R149)</f>
        <v>#DIV/0!</v>
      </c>
      <c r="AG164" s="30" t="e">
        <f t="shared" ref="AG164" si="3707">SUM(J145:S145)/SUM(J144:S149)</f>
        <v>#DIV/0!</v>
      </c>
      <c r="AH164" s="30" t="e">
        <f t="shared" ref="AH164" si="3708">SUM(K145:T145)/SUM(K144:T149)</f>
        <v>#DIV/0!</v>
      </c>
      <c r="AI164" s="30" t="e">
        <f t="shared" ref="AI164" si="3709">SUM(L145:U145)/SUM(L144:U149)</f>
        <v>#DIV/0!</v>
      </c>
      <c r="AJ164" s="30"/>
      <c r="AK164" s="30"/>
      <c r="AL164" s="30"/>
      <c r="AM164" s="30"/>
      <c r="AN164" s="30"/>
      <c r="AO164" s="30"/>
      <c r="AP164" s="1"/>
      <c r="AQ164" s="1"/>
      <c r="AR164" s="1"/>
      <c r="AS164" s="1"/>
      <c r="AT164" s="29">
        <v>10</v>
      </c>
      <c r="AU164" s="30" t="e">
        <f>SUM(B146:K146)/SUM(B144:K149)</f>
        <v>#DIV/0!</v>
      </c>
      <c r="AV164" s="30" t="e">
        <f t="shared" ref="AV164" si="3710">SUM(C146:L146)/SUM(C144:L149)</f>
        <v>#DIV/0!</v>
      </c>
      <c r="AW164" s="30" t="e">
        <f t="shared" ref="AW164" si="3711">SUM(D146:M146)/SUM(D144:M149)</f>
        <v>#DIV/0!</v>
      </c>
      <c r="AX164" s="30" t="e">
        <f t="shared" ref="AX164" si="3712">SUM(E146:N146)/SUM(E144:N149)</f>
        <v>#DIV/0!</v>
      </c>
      <c r="AY164" s="30" t="e">
        <f t="shared" ref="AY164" si="3713">SUM(F146:O146)/SUM(F144:O149)</f>
        <v>#DIV/0!</v>
      </c>
      <c r="AZ164" s="30" t="e">
        <f t="shared" ref="AZ164" si="3714">SUM(G146:P146)/SUM(G144:P149)</f>
        <v>#DIV/0!</v>
      </c>
      <c r="BA164" s="30" t="e">
        <f t="shared" ref="BA164" si="3715">SUM(H146:Q146)/SUM(H144:Q149)</f>
        <v>#DIV/0!</v>
      </c>
      <c r="BB164" s="30" t="e">
        <f t="shared" ref="BB164" si="3716">SUM(I146:R146)/SUM(I144:R149)</f>
        <v>#DIV/0!</v>
      </c>
      <c r="BC164" s="30" t="e">
        <f t="shared" ref="BC164" si="3717">SUM(J146:S146)/SUM(J144:S149)</f>
        <v>#DIV/0!</v>
      </c>
      <c r="BD164" s="30" t="e">
        <f t="shared" ref="BD164" si="3718">SUM(K146:T146)/SUM(K144:T149)</f>
        <v>#DIV/0!</v>
      </c>
      <c r="BE164" s="30" t="e">
        <f t="shared" ref="BE164" si="3719">SUM(L146:U146)/SUM(L144:U149)</f>
        <v>#DIV/0!</v>
      </c>
      <c r="BF164" s="30"/>
      <c r="BG164" s="30"/>
      <c r="BH164" s="30"/>
      <c r="BI164" s="30"/>
      <c r="BJ164" s="30"/>
      <c r="BK164" s="30"/>
      <c r="BL164" s="30"/>
      <c r="BM164" s="30"/>
      <c r="BN164" s="30"/>
      <c r="BO164" s="1"/>
      <c r="BP164" s="29">
        <v>10</v>
      </c>
      <c r="BQ164" s="30" t="e">
        <f>SUM(B147:K147)/SUM(B144:K149)</f>
        <v>#DIV/0!</v>
      </c>
      <c r="BR164" s="30" t="e">
        <f t="shared" ref="BR164" si="3720">SUM(C147:L147)/SUM(C144:L149)</f>
        <v>#DIV/0!</v>
      </c>
      <c r="BS164" s="30" t="e">
        <f t="shared" ref="BS164" si="3721">SUM(D147:M147)/SUM(D144:M149)</f>
        <v>#DIV/0!</v>
      </c>
      <c r="BT164" s="30" t="e">
        <f t="shared" ref="BT164" si="3722">SUM(E147:N147)/SUM(E144:N149)</f>
        <v>#DIV/0!</v>
      </c>
      <c r="BU164" s="30" t="e">
        <f t="shared" ref="BU164" si="3723">SUM(F147:O147)/SUM(F144:O149)</f>
        <v>#DIV/0!</v>
      </c>
      <c r="BV164" s="30" t="e">
        <f t="shared" ref="BV164" si="3724">SUM(G147:P147)/SUM(G144:P149)</f>
        <v>#DIV/0!</v>
      </c>
      <c r="BW164" s="30" t="e">
        <f t="shared" ref="BW164" si="3725">SUM(H147:Q147)/SUM(H144:Q149)</f>
        <v>#DIV/0!</v>
      </c>
      <c r="BX164" s="30" t="e">
        <f t="shared" ref="BX164" si="3726">SUM(I147:R147)/SUM(I144:R149)</f>
        <v>#DIV/0!</v>
      </c>
      <c r="BY164" s="30" t="e">
        <f t="shared" ref="BY164" si="3727">SUM(J147:S147)/SUM(J144:S149)</f>
        <v>#DIV/0!</v>
      </c>
      <c r="BZ164" s="30" t="e">
        <f t="shared" ref="BZ164" si="3728">SUM(K147:T147)/SUM(K144:T149)</f>
        <v>#DIV/0!</v>
      </c>
      <c r="CA164" s="30" t="e">
        <f t="shared" ref="CA164" si="3729">SUM(L147:U147)/SUM(L144:U149)</f>
        <v>#DIV/0!</v>
      </c>
      <c r="CB164" s="30"/>
      <c r="CC164" s="30"/>
      <c r="CD164" s="30"/>
      <c r="CE164" s="30"/>
      <c r="CF164" s="30"/>
      <c r="CG164" s="30"/>
      <c r="CH164" s="30"/>
      <c r="CI164" s="30"/>
      <c r="CJ164" s="30"/>
      <c r="CK164" s="1"/>
      <c r="CL164" s="29">
        <v>10</v>
      </c>
      <c r="CM164" s="30" t="e">
        <f>SUM(B148:K148)/SUM(B144:K149)</f>
        <v>#DIV/0!</v>
      </c>
      <c r="CN164" s="30" t="e">
        <f t="shared" ref="CN164" si="3730">SUM(C148:L148)/SUM(C144:L149)</f>
        <v>#DIV/0!</v>
      </c>
      <c r="CO164" s="30" t="e">
        <f t="shared" ref="CO164" si="3731">SUM(D148:M148)/SUM(D144:M149)</f>
        <v>#DIV/0!</v>
      </c>
      <c r="CP164" s="30" t="e">
        <f t="shared" ref="CP164" si="3732">SUM(E148:N148)/SUM(E144:N149)</f>
        <v>#DIV/0!</v>
      </c>
      <c r="CQ164" s="30" t="e">
        <f t="shared" ref="CQ164" si="3733">SUM(F148:O148)/SUM(F144:O149)</f>
        <v>#DIV/0!</v>
      </c>
      <c r="CR164" s="30" t="e">
        <f t="shared" ref="CR164" si="3734">SUM(G148:P148)/SUM(G144:P149)</f>
        <v>#DIV/0!</v>
      </c>
      <c r="CS164" s="30" t="e">
        <f t="shared" ref="CS164" si="3735">SUM(H148:Q148)/SUM(H144:Q149)</f>
        <v>#DIV/0!</v>
      </c>
      <c r="CT164" s="30" t="e">
        <f t="shared" ref="CT164" si="3736">SUM(I148:R148)/SUM(I144:R149)</f>
        <v>#DIV/0!</v>
      </c>
      <c r="CU164" s="30" t="e">
        <f t="shared" ref="CU164" si="3737">SUM(J148:S148)/SUM(J144:S149)</f>
        <v>#DIV/0!</v>
      </c>
      <c r="CV164" s="30" t="e">
        <f t="shared" ref="CV164" si="3738">SUM(K148:T148)/SUM(K144:T149)</f>
        <v>#DIV/0!</v>
      </c>
      <c r="CW164" s="30" t="e">
        <f t="shared" ref="CW164" si="3739">SUM(L148:U148)/SUM(L144:U149)</f>
        <v>#DIV/0!</v>
      </c>
      <c r="CX164" s="30"/>
      <c r="CY164" s="30"/>
      <c r="CZ164" s="30"/>
      <c r="DA164" s="30"/>
      <c r="DB164" s="30"/>
      <c r="DC164" s="30"/>
      <c r="DD164" s="30"/>
      <c r="DE164" s="30"/>
      <c r="DF164" s="30"/>
      <c r="DG164" s="1"/>
      <c r="DH164" s="29">
        <v>10</v>
      </c>
      <c r="DI164" s="30" t="e">
        <f>SUM(B149:K149)/SUM(B144:K149)</f>
        <v>#DIV/0!</v>
      </c>
      <c r="DJ164" s="30" t="e">
        <f t="shared" ref="DJ164" si="3740">SUM(C149:L149)/SUM(C144:L149)</f>
        <v>#DIV/0!</v>
      </c>
      <c r="DK164" s="30" t="e">
        <f t="shared" ref="DK164" si="3741">SUM(D149:M149)/SUM(D144:M149)</f>
        <v>#DIV/0!</v>
      </c>
      <c r="DL164" s="30" t="e">
        <f t="shared" ref="DL164" si="3742">SUM(E149:N149)/SUM(E144:N149)</f>
        <v>#DIV/0!</v>
      </c>
      <c r="DM164" s="30" t="e">
        <f t="shared" ref="DM164" si="3743">SUM(F149:O149)/SUM(F144:O149)</f>
        <v>#DIV/0!</v>
      </c>
      <c r="DN164" s="30" t="e">
        <f t="shared" ref="DN164" si="3744">SUM(G149:P149)/SUM(G144:P149)</f>
        <v>#DIV/0!</v>
      </c>
      <c r="DO164" s="30" t="e">
        <f t="shared" ref="DO164" si="3745">SUM(H149:Q149)/SUM(H144:Q149)</f>
        <v>#DIV/0!</v>
      </c>
      <c r="DP164" s="30" t="e">
        <f t="shared" ref="DP164" si="3746">SUM(I149:R149)/SUM(I144:R149)</f>
        <v>#DIV/0!</v>
      </c>
      <c r="DQ164" s="30" t="e">
        <f t="shared" ref="DQ164" si="3747">SUM(J149:S149)/SUM(J144:S149)</f>
        <v>#DIV/0!</v>
      </c>
      <c r="DR164" s="30" t="e">
        <f t="shared" ref="DR164" si="3748">SUM(K149:T149)/SUM(K144:T149)</f>
        <v>#DIV/0!</v>
      </c>
      <c r="DS164" s="30" t="e">
        <f t="shared" ref="DS164" si="3749">SUM(L149:U149)/SUM(L144:U149)</f>
        <v>#DIV/0!</v>
      </c>
      <c r="DT164" s="30"/>
      <c r="DU164" s="30"/>
      <c r="DV164" s="30"/>
      <c r="DW164" s="30"/>
      <c r="DX164" s="30"/>
      <c r="DY164" s="30"/>
      <c r="DZ164" s="30"/>
      <c r="EA164" s="30"/>
      <c r="EB164" s="30"/>
    </row>
    <row r="165" spans="1:132" x14ac:dyDescent="0.3">
      <c r="A165" s="29">
        <v>11</v>
      </c>
      <c r="B165" s="30" t="e">
        <f>SUM($B144:L144)/SUM($B144:L149)</f>
        <v>#DIV/0!</v>
      </c>
      <c r="C165" s="30" t="e">
        <f t="shared" ref="C165:K165" si="3750">SUM(C144:M144)/SUM(C144:M149)</f>
        <v>#DIV/0!</v>
      </c>
      <c r="D165" s="30" t="e">
        <f t="shared" si="3750"/>
        <v>#DIV/0!</v>
      </c>
      <c r="E165" s="30" t="e">
        <f t="shared" si="3750"/>
        <v>#DIV/0!</v>
      </c>
      <c r="F165" s="30" t="e">
        <f t="shared" si="3750"/>
        <v>#DIV/0!</v>
      </c>
      <c r="G165" s="30" t="e">
        <f t="shared" si="3750"/>
        <v>#DIV/0!</v>
      </c>
      <c r="H165" s="30" t="e">
        <f t="shared" si="3750"/>
        <v>#DIV/0!</v>
      </c>
      <c r="I165" s="30" t="e">
        <f t="shared" si="3750"/>
        <v>#DIV/0!</v>
      </c>
      <c r="J165" s="30" t="e">
        <f t="shared" si="3750"/>
        <v>#DIV/0!</v>
      </c>
      <c r="K165" s="30" t="e">
        <f t="shared" si="3750"/>
        <v>#DIV/0!</v>
      </c>
      <c r="L165" s="30"/>
      <c r="M165" s="30"/>
      <c r="N165" s="30"/>
      <c r="O165" s="1"/>
      <c r="P165" s="1"/>
      <c r="Q165" s="1"/>
      <c r="R165" s="1"/>
      <c r="S165" s="1"/>
      <c r="T165" s="1"/>
      <c r="U165" s="1"/>
      <c r="V165" s="66">
        <v>11</v>
      </c>
      <c r="W165" s="69">
        <f>SUM('Raw Data'!B163:J163,'Raw Data'!K184:L184)</f>
        <v>63</v>
      </c>
      <c r="X165" s="29">
        <v>11</v>
      </c>
      <c r="Y165" s="30" t="e">
        <f>SUM(B145:L145)/SUM(B144:L149)</f>
        <v>#DIV/0!</v>
      </c>
      <c r="Z165" s="30" t="e">
        <f>SUM(C145:M145)/SUM(C144:M149)</f>
        <v>#DIV/0!</v>
      </c>
      <c r="AA165" s="30" t="e">
        <f t="shared" ref="AA165" si="3751">SUM(D145:N145)/SUM(D144:N149)</f>
        <v>#DIV/0!</v>
      </c>
      <c r="AB165" s="30" t="e">
        <f t="shared" ref="AB165" si="3752">SUM(E145:O145)/SUM(E144:O149)</f>
        <v>#DIV/0!</v>
      </c>
      <c r="AC165" s="30" t="e">
        <f t="shared" ref="AC165" si="3753">SUM(F145:P145)/SUM(F144:P149)</f>
        <v>#DIV/0!</v>
      </c>
      <c r="AD165" s="30" t="e">
        <f t="shared" ref="AD165" si="3754">SUM(G145:Q145)/SUM(G144:Q149)</f>
        <v>#DIV/0!</v>
      </c>
      <c r="AE165" s="30" t="e">
        <f t="shared" ref="AE165" si="3755">SUM(H145:R145)/SUM(H144:R149)</f>
        <v>#DIV/0!</v>
      </c>
      <c r="AF165" s="30" t="e">
        <f t="shared" ref="AF165" si="3756">SUM(I145:S145)/SUM(I144:S149)</f>
        <v>#DIV/0!</v>
      </c>
      <c r="AG165" s="30" t="e">
        <f t="shared" ref="AG165" si="3757">SUM(J145:T145)/SUM(J144:T149)</f>
        <v>#DIV/0!</v>
      </c>
      <c r="AH165" s="30" t="e">
        <f t="shared" ref="AH165" si="3758">SUM(K145:U145)/SUM(K144:U149)</f>
        <v>#DIV/0!</v>
      </c>
      <c r="AI165" s="30"/>
      <c r="AJ165" s="30"/>
      <c r="AK165" s="30"/>
      <c r="AL165" s="30"/>
      <c r="AM165" s="30"/>
      <c r="AN165" s="30"/>
      <c r="AO165" s="30"/>
      <c r="AP165" s="1"/>
      <c r="AQ165" s="1"/>
      <c r="AR165" s="1"/>
      <c r="AS165" s="1"/>
      <c r="AT165" s="29">
        <v>11</v>
      </c>
      <c r="AU165" s="30" t="e">
        <f>SUM(B146:L146)/SUM(B144:L149)</f>
        <v>#DIV/0!</v>
      </c>
      <c r="AV165" s="30" t="e">
        <f t="shared" ref="AV165" si="3759">SUM(C146:M146)/SUM(C144:M149)</f>
        <v>#DIV/0!</v>
      </c>
      <c r="AW165" s="30" t="e">
        <f t="shared" ref="AW165" si="3760">SUM(D146:N146)/SUM(D144:N149)</f>
        <v>#DIV/0!</v>
      </c>
      <c r="AX165" s="30" t="e">
        <f t="shared" ref="AX165" si="3761">SUM(E146:O146)/SUM(E144:O149)</f>
        <v>#DIV/0!</v>
      </c>
      <c r="AY165" s="30" t="e">
        <f t="shared" ref="AY165" si="3762">SUM(F146:P146)/SUM(F144:P149)</f>
        <v>#DIV/0!</v>
      </c>
      <c r="AZ165" s="30" t="e">
        <f t="shared" ref="AZ165" si="3763">SUM(G146:Q146)/SUM(G144:Q149)</f>
        <v>#DIV/0!</v>
      </c>
      <c r="BA165" s="30" t="e">
        <f t="shared" ref="BA165" si="3764">SUM(H146:R146)/SUM(H144:R149)</f>
        <v>#DIV/0!</v>
      </c>
      <c r="BB165" s="30" t="e">
        <f t="shared" ref="BB165" si="3765">SUM(I146:S146)/SUM(I144:S149)</f>
        <v>#DIV/0!</v>
      </c>
      <c r="BC165" s="30" t="e">
        <f t="shared" ref="BC165" si="3766">SUM(J146:T146)/SUM(J144:T149)</f>
        <v>#DIV/0!</v>
      </c>
      <c r="BD165" s="30" t="e">
        <f t="shared" ref="BD165" si="3767">SUM(K146:U146)/SUM(K144:U149)</f>
        <v>#DIV/0!</v>
      </c>
      <c r="BE165" s="30"/>
      <c r="BF165" s="30"/>
      <c r="BG165" s="30"/>
      <c r="BH165" s="30"/>
      <c r="BI165" s="30"/>
      <c r="BJ165" s="30"/>
      <c r="BK165" s="30"/>
      <c r="BL165" s="30"/>
      <c r="BM165" s="30"/>
      <c r="BN165" s="30"/>
      <c r="BO165" s="1"/>
      <c r="BP165" s="29">
        <v>11</v>
      </c>
      <c r="BQ165" s="30" t="e">
        <f>SUM(B147:L147)/SUM(B144:L149)</f>
        <v>#DIV/0!</v>
      </c>
      <c r="BR165" s="30" t="e">
        <f t="shared" ref="BR165" si="3768">SUM(C147:M147)/SUM(C144:M149)</f>
        <v>#DIV/0!</v>
      </c>
      <c r="BS165" s="30" t="e">
        <f t="shared" ref="BS165" si="3769">SUM(D147:N147)/SUM(D144:N149)</f>
        <v>#DIV/0!</v>
      </c>
      <c r="BT165" s="30" t="e">
        <f t="shared" ref="BT165" si="3770">SUM(E147:O147)/SUM(E144:O149)</f>
        <v>#DIV/0!</v>
      </c>
      <c r="BU165" s="30" t="e">
        <f t="shared" ref="BU165" si="3771">SUM(F147:P147)/SUM(F144:P149)</f>
        <v>#DIV/0!</v>
      </c>
      <c r="BV165" s="30" t="e">
        <f t="shared" ref="BV165" si="3772">SUM(G147:Q147)/SUM(G144:Q149)</f>
        <v>#DIV/0!</v>
      </c>
      <c r="BW165" s="30" t="e">
        <f t="shared" ref="BW165" si="3773">SUM(H147:R147)/SUM(H144:R149)</f>
        <v>#DIV/0!</v>
      </c>
      <c r="BX165" s="30" t="e">
        <f t="shared" ref="BX165" si="3774">SUM(I147:S147)/SUM(I144:S149)</f>
        <v>#DIV/0!</v>
      </c>
      <c r="BY165" s="30" t="e">
        <f t="shared" ref="BY165" si="3775">SUM(J147:T147)/SUM(J144:T149)</f>
        <v>#DIV/0!</v>
      </c>
      <c r="BZ165" s="30" t="e">
        <f t="shared" ref="BZ165" si="3776">SUM(K147:U147)/SUM(K144:U149)</f>
        <v>#DIV/0!</v>
      </c>
      <c r="CA165" s="30"/>
      <c r="CB165" s="30"/>
      <c r="CC165" s="30"/>
      <c r="CD165" s="30"/>
      <c r="CE165" s="30"/>
      <c r="CF165" s="30"/>
      <c r="CG165" s="30"/>
      <c r="CH165" s="30"/>
      <c r="CI165" s="30"/>
      <c r="CJ165" s="30"/>
      <c r="CK165" s="1"/>
      <c r="CL165" s="29">
        <v>11</v>
      </c>
      <c r="CM165" s="30" t="e">
        <f>SUM(B148:L148)/SUM(B144:L149)</f>
        <v>#DIV/0!</v>
      </c>
      <c r="CN165" s="30" t="e">
        <f t="shared" ref="CN165" si="3777">SUM(C148:M148)/SUM(C144:M149)</f>
        <v>#DIV/0!</v>
      </c>
      <c r="CO165" s="30" t="e">
        <f t="shared" ref="CO165" si="3778">SUM(D148:N148)/SUM(D144:N149)</f>
        <v>#DIV/0!</v>
      </c>
      <c r="CP165" s="30" t="e">
        <f t="shared" ref="CP165" si="3779">SUM(E148:O148)/SUM(E144:O149)</f>
        <v>#DIV/0!</v>
      </c>
      <c r="CQ165" s="30" t="e">
        <f t="shared" ref="CQ165" si="3780">SUM(F148:P148)/SUM(F144:P149)</f>
        <v>#DIV/0!</v>
      </c>
      <c r="CR165" s="30" t="e">
        <f t="shared" ref="CR165" si="3781">SUM(G148:Q148)/SUM(G144:Q149)</f>
        <v>#DIV/0!</v>
      </c>
      <c r="CS165" s="30" t="e">
        <f t="shared" ref="CS165" si="3782">SUM(H148:R148)/SUM(H144:R149)</f>
        <v>#DIV/0!</v>
      </c>
      <c r="CT165" s="30" t="e">
        <f t="shared" ref="CT165" si="3783">SUM(I148:S148)/SUM(I144:S149)</f>
        <v>#DIV/0!</v>
      </c>
      <c r="CU165" s="30" t="e">
        <f t="shared" ref="CU165" si="3784">SUM(J148:T148)/SUM(J144:T149)</f>
        <v>#DIV/0!</v>
      </c>
      <c r="CV165" s="30" t="e">
        <f t="shared" ref="CV165" si="3785">SUM(K148:U148)/SUM(K144:U149)</f>
        <v>#DIV/0!</v>
      </c>
      <c r="CW165" s="30"/>
      <c r="CX165" s="30"/>
      <c r="CY165" s="30"/>
      <c r="CZ165" s="30"/>
      <c r="DA165" s="30"/>
      <c r="DB165" s="30"/>
      <c r="DC165" s="30"/>
      <c r="DD165" s="30"/>
      <c r="DE165" s="30"/>
      <c r="DF165" s="30"/>
      <c r="DG165" s="1"/>
      <c r="DH165" s="29">
        <v>11</v>
      </c>
      <c r="DI165" s="30" t="e">
        <f>SUM(B149:L149)/SUM(B144:L149)</f>
        <v>#DIV/0!</v>
      </c>
      <c r="DJ165" s="30" t="e">
        <f t="shared" ref="DJ165" si="3786">SUM(C149:M149)/SUM(C144:M149)</f>
        <v>#DIV/0!</v>
      </c>
      <c r="DK165" s="30" t="e">
        <f t="shared" ref="DK165" si="3787">SUM(D149:N149)/SUM(D144:N149)</f>
        <v>#DIV/0!</v>
      </c>
      <c r="DL165" s="30" t="e">
        <f t="shared" ref="DL165" si="3788">SUM(E149:O149)/SUM(E144:O149)</f>
        <v>#DIV/0!</v>
      </c>
      <c r="DM165" s="30" t="e">
        <f t="shared" ref="DM165" si="3789">SUM(F149:P149)/SUM(F144:P149)</f>
        <v>#DIV/0!</v>
      </c>
      <c r="DN165" s="30" t="e">
        <f t="shared" ref="DN165" si="3790">SUM(G149:Q149)/SUM(G144:Q149)</f>
        <v>#DIV/0!</v>
      </c>
      <c r="DO165" s="30" t="e">
        <f t="shared" ref="DO165" si="3791">SUM(H149:R149)/SUM(H144:R149)</f>
        <v>#DIV/0!</v>
      </c>
      <c r="DP165" s="30" t="e">
        <f t="shared" ref="DP165" si="3792">SUM(I149:S149)/SUM(I144:S149)</f>
        <v>#DIV/0!</v>
      </c>
      <c r="DQ165" s="30" t="e">
        <f t="shared" ref="DQ165" si="3793">SUM(J149:T149)/SUM(J144:T149)</f>
        <v>#DIV/0!</v>
      </c>
      <c r="DR165" s="30" t="e">
        <f t="shared" ref="DR165" si="3794">SUM(K149:U149)/SUM(K144:U149)</f>
        <v>#DIV/0!</v>
      </c>
      <c r="DS165" s="30"/>
      <c r="DT165" s="30"/>
      <c r="DU165" s="30"/>
      <c r="DV165" s="30"/>
      <c r="DW165" s="30"/>
      <c r="DX165" s="30"/>
      <c r="DY165" s="30"/>
      <c r="DZ165" s="30"/>
      <c r="EA165" s="30"/>
      <c r="EB165" s="30"/>
    </row>
    <row r="166" spans="1:132" x14ac:dyDescent="0.3">
      <c r="A166" s="29">
        <v>12</v>
      </c>
      <c r="B166" s="30" t="e">
        <f>SUM($B144:M144)/SUM($B144:M149)</f>
        <v>#DIV/0!</v>
      </c>
      <c r="C166" s="30" t="e">
        <f t="shared" ref="C166:J166" si="3795">SUM(C144:N144)/SUM(C144:N149)</f>
        <v>#DIV/0!</v>
      </c>
      <c r="D166" s="30" t="e">
        <f t="shared" si="3795"/>
        <v>#DIV/0!</v>
      </c>
      <c r="E166" s="30" t="e">
        <f t="shared" si="3795"/>
        <v>#DIV/0!</v>
      </c>
      <c r="F166" s="30" t="e">
        <f t="shared" si="3795"/>
        <v>#DIV/0!</v>
      </c>
      <c r="G166" s="30" t="e">
        <f t="shared" si="3795"/>
        <v>#DIV/0!</v>
      </c>
      <c r="H166" s="30" t="e">
        <f t="shared" si="3795"/>
        <v>#DIV/0!</v>
      </c>
      <c r="I166" s="30" t="e">
        <f t="shared" si="3795"/>
        <v>#DIV/0!</v>
      </c>
      <c r="J166" s="30" t="e">
        <f t="shared" si="3795"/>
        <v>#DIV/0!</v>
      </c>
      <c r="K166" s="30"/>
      <c r="L166" s="30"/>
      <c r="M166" s="30"/>
      <c r="N166" s="30"/>
      <c r="O166" s="1"/>
      <c r="P166" s="1"/>
      <c r="Q166" s="1"/>
      <c r="R166" s="1"/>
      <c r="S166" s="1"/>
      <c r="T166" s="1"/>
      <c r="U166" s="1"/>
      <c r="V166" s="66">
        <v>12</v>
      </c>
      <c r="W166" s="69">
        <f>SUM('Raw Data'!B163:J163,'Raw Data'!K184:M184)</f>
        <v>63</v>
      </c>
      <c r="X166" s="29">
        <v>12</v>
      </c>
      <c r="Y166" s="30" t="e">
        <f>SUM(B145:M145)/SUM(B144:M149)</f>
        <v>#DIV/0!</v>
      </c>
      <c r="Z166" s="30" t="e">
        <f>SUM(C145:N145)/SUM(C144:N149)</f>
        <v>#DIV/0!</v>
      </c>
      <c r="AA166" s="30" t="e">
        <f t="shared" ref="AA166" si="3796">SUM(D145:O145)/SUM(D144:O149)</f>
        <v>#DIV/0!</v>
      </c>
      <c r="AB166" s="30" t="e">
        <f t="shared" ref="AB166" si="3797">SUM(E145:P145)/SUM(E144:P149)</f>
        <v>#DIV/0!</v>
      </c>
      <c r="AC166" s="30" t="e">
        <f t="shared" ref="AC166" si="3798">SUM(F145:Q145)/SUM(F144:Q149)</f>
        <v>#DIV/0!</v>
      </c>
      <c r="AD166" s="30" t="e">
        <f t="shared" ref="AD166" si="3799">SUM(G145:R145)/SUM(G144:R149)</f>
        <v>#DIV/0!</v>
      </c>
      <c r="AE166" s="30" t="e">
        <f t="shared" ref="AE166" si="3800">SUM(H145:S145)/SUM(H144:S149)</f>
        <v>#DIV/0!</v>
      </c>
      <c r="AF166" s="30" t="e">
        <f t="shared" ref="AF166" si="3801">SUM(I145:T145)/SUM(I144:T149)</f>
        <v>#DIV/0!</v>
      </c>
      <c r="AG166" s="30" t="e">
        <f t="shared" ref="AG166" si="3802">SUM(J145:U145)/SUM(J144:U149)</f>
        <v>#DIV/0!</v>
      </c>
      <c r="AH166" s="30"/>
      <c r="AI166" s="30"/>
      <c r="AJ166" s="30"/>
      <c r="AK166" s="30"/>
      <c r="AL166" s="30"/>
      <c r="AM166" s="30"/>
      <c r="AN166" s="30"/>
      <c r="AO166" s="30"/>
      <c r="AP166" s="1"/>
      <c r="AQ166" s="1"/>
      <c r="AR166" s="1"/>
      <c r="AS166" s="1"/>
      <c r="AT166" s="29">
        <v>12</v>
      </c>
      <c r="AU166" s="30" t="e">
        <f>SUM(B146:M146)/SUM(B144:M149)</f>
        <v>#DIV/0!</v>
      </c>
      <c r="AV166" s="30" t="e">
        <f t="shared" ref="AV166" si="3803">SUM(C146:N146)/SUM(C144:N149)</f>
        <v>#DIV/0!</v>
      </c>
      <c r="AW166" s="30" t="e">
        <f t="shared" ref="AW166" si="3804">SUM(D146:O146)/SUM(D144:O149)</f>
        <v>#DIV/0!</v>
      </c>
      <c r="AX166" s="30" t="e">
        <f t="shared" ref="AX166" si="3805">SUM(E146:P146)/SUM(E144:P149)</f>
        <v>#DIV/0!</v>
      </c>
      <c r="AY166" s="30" t="e">
        <f t="shared" ref="AY166" si="3806">SUM(F146:Q146)/SUM(F144:Q149)</f>
        <v>#DIV/0!</v>
      </c>
      <c r="AZ166" s="30" t="e">
        <f t="shared" ref="AZ166" si="3807">SUM(G146:R146)/SUM(G144:R149)</f>
        <v>#DIV/0!</v>
      </c>
      <c r="BA166" s="30" t="e">
        <f t="shared" ref="BA166" si="3808">SUM(H146:S146)/SUM(H144:S149)</f>
        <v>#DIV/0!</v>
      </c>
      <c r="BB166" s="30" t="e">
        <f t="shared" ref="BB166" si="3809">SUM(I146:T146)/SUM(I144:T149)</f>
        <v>#DIV/0!</v>
      </c>
      <c r="BC166" s="30" t="e">
        <f t="shared" ref="BC166" si="3810">SUM(J146:U146)/SUM(J144:U149)</f>
        <v>#DIV/0!</v>
      </c>
      <c r="BD166" s="30"/>
      <c r="BE166" s="30"/>
      <c r="BF166" s="30"/>
      <c r="BG166" s="30"/>
      <c r="BH166" s="30"/>
      <c r="BI166" s="30"/>
      <c r="BJ166" s="30"/>
      <c r="BK166" s="30"/>
      <c r="BL166" s="30"/>
      <c r="BM166" s="30"/>
      <c r="BN166" s="30"/>
      <c r="BO166" s="1"/>
      <c r="BP166" s="29">
        <v>12</v>
      </c>
      <c r="BQ166" s="30" t="e">
        <f>SUM(B147:M147)/SUM(B144:M149)</f>
        <v>#DIV/0!</v>
      </c>
      <c r="BR166" s="30" t="e">
        <f t="shared" ref="BR166" si="3811">SUM(C147:N147)/SUM(C144:N149)</f>
        <v>#DIV/0!</v>
      </c>
      <c r="BS166" s="30" t="e">
        <f t="shared" ref="BS166" si="3812">SUM(D147:O147)/SUM(D144:O149)</f>
        <v>#DIV/0!</v>
      </c>
      <c r="BT166" s="30" t="e">
        <f t="shared" ref="BT166" si="3813">SUM(E147:P147)/SUM(E144:P149)</f>
        <v>#DIV/0!</v>
      </c>
      <c r="BU166" s="30" t="e">
        <f t="shared" ref="BU166" si="3814">SUM(F147:Q147)/SUM(F144:Q149)</f>
        <v>#DIV/0!</v>
      </c>
      <c r="BV166" s="30" t="e">
        <f t="shared" ref="BV166" si="3815">SUM(G147:R147)/SUM(G144:R149)</f>
        <v>#DIV/0!</v>
      </c>
      <c r="BW166" s="30" t="e">
        <f t="shared" ref="BW166" si="3816">SUM(H147:S147)/SUM(H144:S149)</f>
        <v>#DIV/0!</v>
      </c>
      <c r="BX166" s="30" t="e">
        <f t="shared" ref="BX166" si="3817">SUM(I147:T147)/SUM(I144:T149)</f>
        <v>#DIV/0!</v>
      </c>
      <c r="BY166" s="30" t="e">
        <f t="shared" ref="BY166" si="3818">SUM(J147:U147)/SUM(J144:U149)</f>
        <v>#DIV/0!</v>
      </c>
      <c r="BZ166" s="30"/>
      <c r="CA166" s="30"/>
      <c r="CB166" s="30"/>
      <c r="CC166" s="30"/>
      <c r="CD166" s="30"/>
      <c r="CE166" s="30"/>
      <c r="CF166" s="30"/>
      <c r="CG166" s="30"/>
      <c r="CH166" s="30"/>
      <c r="CI166" s="30"/>
      <c r="CJ166" s="30"/>
      <c r="CK166" s="1"/>
      <c r="CL166" s="29">
        <v>12</v>
      </c>
      <c r="CM166" s="30" t="e">
        <f>SUM(B148:M148)/SUM(B144:M149)</f>
        <v>#DIV/0!</v>
      </c>
      <c r="CN166" s="30" t="e">
        <f t="shared" ref="CN166" si="3819">SUM(C148:N148)/SUM(C144:N149)</f>
        <v>#DIV/0!</v>
      </c>
      <c r="CO166" s="30" t="e">
        <f t="shared" ref="CO166" si="3820">SUM(D148:O148)/SUM(D144:O149)</f>
        <v>#DIV/0!</v>
      </c>
      <c r="CP166" s="30" t="e">
        <f t="shared" ref="CP166" si="3821">SUM(E148:P148)/SUM(E144:P149)</f>
        <v>#DIV/0!</v>
      </c>
      <c r="CQ166" s="30" t="e">
        <f t="shared" ref="CQ166" si="3822">SUM(F148:Q148)/SUM(F144:Q149)</f>
        <v>#DIV/0!</v>
      </c>
      <c r="CR166" s="30" t="e">
        <f t="shared" ref="CR166" si="3823">SUM(G148:R148)/SUM(G144:R149)</f>
        <v>#DIV/0!</v>
      </c>
      <c r="CS166" s="30" t="e">
        <f t="shared" ref="CS166" si="3824">SUM(H148:S148)/SUM(H144:S149)</f>
        <v>#DIV/0!</v>
      </c>
      <c r="CT166" s="30" t="e">
        <f t="shared" ref="CT166" si="3825">SUM(I148:T148)/SUM(I144:T149)</f>
        <v>#DIV/0!</v>
      </c>
      <c r="CU166" s="30" t="e">
        <f t="shared" ref="CU166" si="3826">SUM(J148:U148)/SUM(J144:U149)</f>
        <v>#DIV/0!</v>
      </c>
      <c r="CV166" s="30"/>
      <c r="CW166" s="30"/>
      <c r="CX166" s="30"/>
      <c r="CY166" s="30"/>
      <c r="CZ166" s="30"/>
      <c r="DA166" s="30"/>
      <c r="DB166" s="30"/>
      <c r="DC166" s="30"/>
      <c r="DD166" s="30"/>
      <c r="DE166" s="30"/>
      <c r="DF166" s="30"/>
      <c r="DG166" s="1"/>
      <c r="DH166" s="29">
        <v>12</v>
      </c>
      <c r="DI166" s="30" t="e">
        <f>SUM(B149:M149)/SUM(B144:M149)</f>
        <v>#DIV/0!</v>
      </c>
      <c r="DJ166" s="30" t="e">
        <f t="shared" ref="DJ166" si="3827">SUM(C149:N149)/SUM(C144:N149)</f>
        <v>#DIV/0!</v>
      </c>
      <c r="DK166" s="30" t="e">
        <f t="shared" ref="DK166" si="3828">SUM(D149:O149)/SUM(D144:O149)</f>
        <v>#DIV/0!</v>
      </c>
      <c r="DL166" s="30" t="e">
        <f t="shared" ref="DL166" si="3829">SUM(E149:P149)/SUM(E144:P149)</f>
        <v>#DIV/0!</v>
      </c>
      <c r="DM166" s="30" t="e">
        <f t="shared" ref="DM166" si="3830">SUM(F149:Q149)/SUM(F144:Q149)</f>
        <v>#DIV/0!</v>
      </c>
      <c r="DN166" s="30" t="e">
        <f t="shared" ref="DN166" si="3831">SUM(G149:R149)/SUM(G144:R149)</f>
        <v>#DIV/0!</v>
      </c>
      <c r="DO166" s="30" t="e">
        <f t="shared" ref="DO166" si="3832">SUM(H149:S149)/SUM(H144:S149)</f>
        <v>#DIV/0!</v>
      </c>
      <c r="DP166" s="30" t="e">
        <f t="shared" ref="DP166" si="3833">SUM(I149:T149)/SUM(I144:T149)</f>
        <v>#DIV/0!</v>
      </c>
      <c r="DQ166" s="30" t="e">
        <f t="shared" ref="DQ166" si="3834">SUM(J149:U149)/SUM(J144:U149)</f>
        <v>#DIV/0!</v>
      </c>
      <c r="DR166" s="30"/>
      <c r="DS166" s="30"/>
      <c r="DT166" s="30"/>
      <c r="DU166" s="30"/>
      <c r="DV166" s="30"/>
      <c r="DW166" s="30"/>
      <c r="DX166" s="30"/>
      <c r="DY166" s="30"/>
      <c r="DZ166" s="30"/>
      <c r="EA166" s="30"/>
      <c r="EB166" s="30"/>
    </row>
    <row r="167" spans="1:132" x14ac:dyDescent="0.3">
      <c r="A167" s="29">
        <v>13</v>
      </c>
      <c r="B167" s="30" t="e">
        <f>SUM($B144:N144)/SUM($B144:N149)</f>
        <v>#DIV/0!</v>
      </c>
      <c r="C167" s="30" t="e">
        <f t="shared" ref="C167:I167" si="3835">SUM(C144:O144)/SUM(C144:O149)</f>
        <v>#DIV/0!</v>
      </c>
      <c r="D167" s="30" t="e">
        <f t="shared" si="3835"/>
        <v>#DIV/0!</v>
      </c>
      <c r="E167" s="30" t="e">
        <f t="shared" si="3835"/>
        <v>#DIV/0!</v>
      </c>
      <c r="F167" s="30" t="e">
        <f t="shared" si="3835"/>
        <v>#DIV/0!</v>
      </c>
      <c r="G167" s="30" t="e">
        <f t="shared" si="3835"/>
        <v>#DIV/0!</v>
      </c>
      <c r="H167" s="30" t="e">
        <f t="shared" si="3835"/>
        <v>#DIV/0!</v>
      </c>
      <c r="I167" s="30" t="e">
        <f t="shared" si="3835"/>
        <v>#DIV/0!</v>
      </c>
      <c r="J167" s="30"/>
      <c r="K167" s="30"/>
      <c r="L167" s="30"/>
      <c r="M167" s="30"/>
      <c r="N167" s="30"/>
      <c r="O167" s="1"/>
      <c r="P167" s="1"/>
      <c r="Q167" s="1"/>
      <c r="R167" s="1"/>
      <c r="S167" s="1"/>
      <c r="T167" s="1"/>
      <c r="U167" s="1"/>
      <c r="V167" s="66">
        <v>13</v>
      </c>
      <c r="W167" s="69">
        <f>SUM('Raw Data'!B163:J163,'Raw Data'!K184:N184)</f>
        <v>63</v>
      </c>
      <c r="X167" s="29">
        <v>13</v>
      </c>
      <c r="Y167" s="30" t="e">
        <f>SUM(B145:N145)/SUM(B144:N149)</f>
        <v>#DIV/0!</v>
      </c>
      <c r="Z167" s="30" t="e">
        <f>SUM(C145:O145)/SUM(C144:O149)</f>
        <v>#DIV/0!</v>
      </c>
      <c r="AA167" s="30" t="e">
        <f t="shared" ref="AA167" si="3836">SUM(D145:P145)/SUM(D144:P149)</f>
        <v>#DIV/0!</v>
      </c>
      <c r="AB167" s="30" t="e">
        <f t="shared" ref="AB167" si="3837">SUM(E145:Q145)/SUM(E144:Q149)</f>
        <v>#DIV/0!</v>
      </c>
      <c r="AC167" s="30" t="e">
        <f t="shared" ref="AC167" si="3838">SUM(F145:R145)/SUM(F144:R149)</f>
        <v>#DIV/0!</v>
      </c>
      <c r="AD167" s="30" t="e">
        <f t="shared" ref="AD167" si="3839">SUM(G145:S145)/SUM(G144:S149)</f>
        <v>#DIV/0!</v>
      </c>
      <c r="AE167" s="30" t="e">
        <f t="shared" ref="AE167" si="3840">SUM(H145:T145)/SUM(H144:T149)</f>
        <v>#DIV/0!</v>
      </c>
      <c r="AF167" s="30" t="e">
        <f t="shared" ref="AF167" si="3841">SUM(I145:U145)/SUM(I144:U149)</f>
        <v>#DIV/0!</v>
      </c>
      <c r="AG167" s="30"/>
      <c r="AH167" s="30"/>
      <c r="AI167" s="30"/>
      <c r="AJ167" s="30"/>
      <c r="AK167" s="30"/>
      <c r="AL167" s="30"/>
      <c r="AM167" s="30"/>
      <c r="AN167" s="30"/>
      <c r="AO167" s="30"/>
      <c r="AP167" s="1"/>
      <c r="AQ167" s="1"/>
      <c r="AR167" s="1"/>
      <c r="AS167" s="1"/>
      <c r="AT167" s="29">
        <v>13</v>
      </c>
      <c r="AU167" s="30" t="e">
        <f>SUM(B146:N146)/SUM(B144:N149)</f>
        <v>#DIV/0!</v>
      </c>
      <c r="AV167" s="30" t="e">
        <f t="shared" ref="AV167" si="3842">SUM(C146:O146)/SUM(C144:O149)</f>
        <v>#DIV/0!</v>
      </c>
      <c r="AW167" s="30" t="e">
        <f t="shared" ref="AW167" si="3843">SUM(D146:P146)/SUM(D144:P149)</f>
        <v>#DIV/0!</v>
      </c>
      <c r="AX167" s="30" t="e">
        <f t="shared" ref="AX167" si="3844">SUM(E146:Q146)/SUM(E144:Q149)</f>
        <v>#DIV/0!</v>
      </c>
      <c r="AY167" s="30" t="e">
        <f t="shared" ref="AY167" si="3845">SUM(F146:R146)/SUM(F144:R149)</f>
        <v>#DIV/0!</v>
      </c>
      <c r="AZ167" s="30" t="e">
        <f t="shared" ref="AZ167" si="3846">SUM(G146:S146)/SUM(G144:S149)</f>
        <v>#DIV/0!</v>
      </c>
      <c r="BA167" s="30" t="e">
        <f t="shared" ref="BA167" si="3847">SUM(H146:T146)/SUM(H144:T149)</f>
        <v>#DIV/0!</v>
      </c>
      <c r="BB167" s="30" t="e">
        <f t="shared" ref="BB167" si="3848">SUM(I146:U146)/SUM(I144:U149)</f>
        <v>#DIV/0!</v>
      </c>
      <c r="BC167" s="30"/>
      <c r="BD167" s="30"/>
      <c r="BE167" s="30"/>
      <c r="BF167" s="30"/>
      <c r="BG167" s="30"/>
      <c r="BH167" s="30"/>
      <c r="BI167" s="30"/>
      <c r="BJ167" s="30"/>
      <c r="BK167" s="30"/>
      <c r="BL167" s="30"/>
      <c r="BM167" s="30"/>
      <c r="BN167" s="30"/>
      <c r="BO167" s="1"/>
      <c r="BP167" s="29">
        <v>13</v>
      </c>
      <c r="BQ167" s="30" t="e">
        <f>SUM(B147:N147)/SUM(B144:N149)</f>
        <v>#DIV/0!</v>
      </c>
      <c r="BR167" s="30" t="e">
        <f t="shared" ref="BR167" si="3849">SUM(C147:O147)/SUM(C144:O149)</f>
        <v>#DIV/0!</v>
      </c>
      <c r="BS167" s="30" t="e">
        <f t="shared" ref="BS167" si="3850">SUM(D147:P147)/SUM(D144:P149)</f>
        <v>#DIV/0!</v>
      </c>
      <c r="BT167" s="30" t="e">
        <f t="shared" ref="BT167" si="3851">SUM(E147:Q147)/SUM(E144:Q149)</f>
        <v>#DIV/0!</v>
      </c>
      <c r="BU167" s="30" t="e">
        <f t="shared" ref="BU167" si="3852">SUM(F147:R147)/SUM(F144:R149)</f>
        <v>#DIV/0!</v>
      </c>
      <c r="BV167" s="30" t="e">
        <f t="shared" ref="BV167" si="3853">SUM(G147:S147)/SUM(G144:S149)</f>
        <v>#DIV/0!</v>
      </c>
      <c r="BW167" s="30" t="e">
        <f t="shared" ref="BW167" si="3854">SUM(H147:T147)/SUM(H144:T149)</f>
        <v>#DIV/0!</v>
      </c>
      <c r="BX167" s="30" t="e">
        <f t="shared" ref="BX167" si="3855">SUM(I147:U147)/SUM(I144:U149)</f>
        <v>#DIV/0!</v>
      </c>
      <c r="BY167" s="30"/>
      <c r="BZ167" s="30"/>
      <c r="CA167" s="30"/>
      <c r="CB167" s="30"/>
      <c r="CC167" s="30"/>
      <c r="CD167" s="30"/>
      <c r="CE167" s="30"/>
      <c r="CF167" s="30"/>
      <c r="CG167" s="30"/>
      <c r="CH167" s="30"/>
      <c r="CI167" s="30"/>
      <c r="CJ167" s="30"/>
      <c r="CK167" s="1"/>
      <c r="CL167" s="29">
        <v>13</v>
      </c>
      <c r="CM167" s="30" t="e">
        <f>SUM(B148:N148)/SUM(B144:N149)</f>
        <v>#DIV/0!</v>
      </c>
      <c r="CN167" s="30" t="e">
        <f t="shared" ref="CN167" si="3856">SUM(C148:O148)/SUM(C144:O149)</f>
        <v>#DIV/0!</v>
      </c>
      <c r="CO167" s="30" t="e">
        <f t="shared" ref="CO167" si="3857">SUM(D148:P148)/SUM(D144:P149)</f>
        <v>#DIV/0!</v>
      </c>
      <c r="CP167" s="30" t="e">
        <f t="shared" ref="CP167" si="3858">SUM(E148:Q148)/SUM(E144:Q149)</f>
        <v>#DIV/0!</v>
      </c>
      <c r="CQ167" s="30" t="e">
        <f t="shared" ref="CQ167" si="3859">SUM(F148:R148)/SUM(F144:R149)</f>
        <v>#DIV/0!</v>
      </c>
      <c r="CR167" s="30" t="e">
        <f t="shared" ref="CR167" si="3860">SUM(G148:S148)/SUM(G144:S149)</f>
        <v>#DIV/0!</v>
      </c>
      <c r="CS167" s="30" t="e">
        <f t="shared" ref="CS167" si="3861">SUM(H148:T148)/SUM(H144:T149)</f>
        <v>#DIV/0!</v>
      </c>
      <c r="CT167" s="30" t="e">
        <f t="shared" ref="CT167" si="3862">SUM(I148:U148)/SUM(I144:U149)</f>
        <v>#DIV/0!</v>
      </c>
      <c r="CU167" s="30"/>
      <c r="CV167" s="30"/>
      <c r="CW167" s="30"/>
      <c r="CX167" s="30"/>
      <c r="CY167" s="30"/>
      <c r="CZ167" s="30"/>
      <c r="DA167" s="30"/>
      <c r="DB167" s="30"/>
      <c r="DC167" s="30"/>
      <c r="DD167" s="30"/>
      <c r="DE167" s="30"/>
      <c r="DF167" s="30"/>
      <c r="DG167" s="1"/>
      <c r="DH167" s="29">
        <v>13</v>
      </c>
      <c r="DI167" s="30" t="e">
        <f>SUM(B149:N149)/SUM(B144:N149)</f>
        <v>#DIV/0!</v>
      </c>
      <c r="DJ167" s="30" t="e">
        <f t="shared" ref="DJ167" si="3863">SUM(C149:O149)/SUM(C144:O149)</f>
        <v>#DIV/0!</v>
      </c>
      <c r="DK167" s="30" t="e">
        <f t="shared" ref="DK167" si="3864">SUM(D149:P149)/SUM(D144:P149)</f>
        <v>#DIV/0!</v>
      </c>
      <c r="DL167" s="30" t="e">
        <f t="shared" ref="DL167" si="3865">SUM(E149:Q149)/SUM(E144:Q149)</f>
        <v>#DIV/0!</v>
      </c>
      <c r="DM167" s="30" t="e">
        <f t="shared" ref="DM167" si="3866">SUM(F149:R149)/SUM(F144:R149)</f>
        <v>#DIV/0!</v>
      </c>
      <c r="DN167" s="30" t="e">
        <f t="shared" ref="DN167" si="3867">SUM(G149:S149)/SUM(G144:S149)</f>
        <v>#DIV/0!</v>
      </c>
      <c r="DO167" s="30" t="e">
        <f t="shared" ref="DO167" si="3868">SUM(H149:T149)/SUM(H144:T149)</f>
        <v>#DIV/0!</v>
      </c>
      <c r="DP167" s="30" t="e">
        <f t="shared" ref="DP167" si="3869">SUM(I149:U149)/SUM(I144:U149)</f>
        <v>#DIV/0!</v>
      </c>
      <c r="DQ167" s="30"/>
      <c r="DR167" s="30"/>
      <c r="DS167" s="30"/>
      <c r="DT167" s="30"/>
      <c r="DU167" s="30"/>
      <c r="DV167" s="30"/>
      <c r="DW167" s="30"/>
      <c r="DX167" s="30"/>
      <c r="DY167" s="30"/>
      <c r="DZ167" s="30"/>
      <c r="EA167" s="30"/>
      <c r="EB167" s="30"/>
    </row>
    <row r="168" spans="1:132" x14ac:dyDescent="0.3">
      <c r="A168" s="29">
        <v>14</v>
      </c>
      <c r="B168" s="30" t="e">
        <f>SUM($B144:O144)/SUM($B144:O149)</f>
        <v>#DIV/0!</v>
      </c>
      <c r="C168" s="30" t="e">
        <f t="shared" ref="C168:H168" si="3870">SUM(C144:P144)/SUM(C144:P149)</f>
        <v>#DIV/0!</v>
      </c>
      <c r="D168" s="30" t="e">
        <f t="shared" si="3870"/>
        <v>#DIV/0!</v>
      </c>
      <c r="E168" s="30" t="e">
        <f t="shared" si="3870"/>
        <v>#DIV/0!</v>
      </c>
      <c r="F168" s="30" t="e">
        <f t="shared" si="3870"/>
        <v>#DIV/0!</v>
      </c>
      <c r="G168" s="30" t="e">
        <f t="shared" si="3870"/>
        <v>#DIV/0!</v>
      </c>
      <c r="H168" s="30" t="e">
        <f t="shared" si="3870"/>
        <v>#DIV/0!</v>
      </c>
      <c r="I168" s="30"/>
      <c r="J168" s="30"/>
      <c r="K168" s="30"/>
      <c r="L168" s="30"/>
      <c r="M168" s="30"/>
      <c r="N168" s="30"/>
      <c r="O168" s="1"/>
      <c r="P168" s="1"/>
      <c r="Q168" s="1"/>
      <c r="R168" s="1"/>
      <c r="S168" s="1"/>
      <c r="T168" s="71" t="s">
        <v>77</v>
      </c>
      <c r="U168" s="72" t="s">
        <v>78</v>
      </c>
      <c r="V168" s="66">
        <v>14</v>
      </c>
      <c r="W168" s="69">
        <f>SUM('Raw Data'!B163:J163,'Raw Data'!K184:O184)</f>
        <v>63</v>
      </c>
      <c r="X168" s="29">
        <v>14</v>
      </c>
      <c r="Y168" s="30" t="e">
        <f>SUM(B145:O145)/SUM(B144:O149)</f>
        <v>#DIV/0!</v>
      </c>
      <c r="Z168" s="30" t="e">
        <f>SUM(C145:P145)/SUM(C144:P149)</f>
        <v>#DIV/0!</v>
      </c>
      <c r="AA168" s="30" t="e">
        <f t="shared" ref="AA168" si="3871">SUM(D145:Q145)/SUM(D144:Q149)</f>
        <v>#DIV/0!</v>
      </c>
      <c r="AB168" s="30" t="e">
        <f t="shared" ref="AB168" si="3872">SUM(E145:R145)/SUM(E144:R149)</f>
        <v>#DIV/0!</v>
      </c>
      <c r="AC168" s="30" t="e">
        <f t="shared" ref="AC168" si="3873">SUM(F145:S145)/SUM(F144:S149)</f>
        <v>#DIV/0!</v>
      </c>
      <c r="AD168" s="30" t="e">
        <f t="shared" ref="AD168" si="3874">SUM(G145:T145)/SUM(G144:T149)</f>
        <v>#DIV/0!</v>
      </c>
      <c r="AE168" s="30" t="e">
        <f t="shared" ref="AE168" si="3875">SUM(H145:U145)/SUM(H144:U149)</f>
        <v>#DIV/0!</v>
      </c>
      <c r="AF168" s="30"/>
      <c r="AG168" s="30"/>
      <c r="AH168" s="30"/>
      <c r="AI168" s="30"/>
      <c r="AJ168" s="30"/>
      <c r="AK168" s="30"/>
      <c r="AL168" s="30"/>
      <c r="AM168" s="30"/>
      <c r="AN168" s="30"/>
      <c r="AO168" s="30"/>
      <c r="AP168" s="1"/>
      <c r="AQ168" s="1"/>
      <c r="AR168" s="1"/>
      <c r="AS168" s="1"/>
      <c r="AT168" s="29">
        <v>14</v>
      </c>
      <c r="AU168" s="30" t="e">
        <f>SUM(B146:O146)/SUM(B144:O149)</f>
        <v>#DIV/0!</v>
      </c>
      <c r="AV168" s="30" t="e">
        <f t="shared" ref="AV168" si="3876">SUM(C146:P146)/SUM(C144:P149)</f>
        <v>#DIV/0!</v>
      </c>
      <c r="AW168" s="30" t="e">
        <f t="shared" ref="AW168" si="3877">SUM(D146:Q146)/SUM(D144:Q149)</f>
        <v>#DIV/0!</v>
      </c>
      <c r="AX168" s="30" t="e">
        <f t="shared" ref="AX168" si="3878">SUM(E146:R146)/SUM(E144:R149)</f>
        <v>#DIV/0!</v>
      </c>
      <c r="AY168" s="30" t="e">
        <f t="shared" ref="AY168" si="3879">SUM(F146:S146)/SUM(F144:S149)</f>
        <v>#DIV/0!</v>
      </c>
      <c r="AZ168" s="30" t="e">
        <f t="shared" ref="AZ168" si="3880">SUM(G146:T146)/SUM(G144:T149)</f>
        <v>#DIV/0!</v>
      </c>
      <c r="BA168" s="30" t="e">
        <f t="shared" ref="BA168" si="3881">SUM(H146:U146)/SUM(H144:U149)</f>
        <v>#DIV/0!</v>
      </c>
      <c r="BB168" s="30"/>
      <c r="BC168" s="30"/>
      <c r="BD168" s="30"/>
      <c r="BE168" s="30"/>
      <c r="BF168" s="30"/>
      <c r="BG168" s="30"/>
      <c r="BH168" s="30"/>
      <c r="BI168" s="30"/>
      <c r="BJ168" s="30"/>
      <c r="BK168" s="30"/>
      <c r="BL168" s="30"/>
      <c r="BM168" s="30"/>
      <c r="BN168" s="30"/>
      <c r="BO168" s="1"/>
      <c r="BP168" s="29">
        <v>14</v>
      </c>
      <c r="BQ168" s="30" t="e">
        <f>SUM(B147:O147)/SUM(B144:O149)</f>
        <v>#DIV/0!</v>
      </c>
      <c r="BR168" s="30" t="e">
        <f t="shared" ref="BR168" si="3882">SUM(C147:P147)/SUM(C144:P149)</f>
        <v>#DIV/0!</v>
      </c>
      <c r="BS168" s="30" t="e">
        <f t="shared" ref="BS168" si="3883">SUM(D147:Q147)/SUM(D144:Q149)</f>
        <v>#DIV/0!</v>
      </c>
      <c r="BT168" s="30" t="e">
        <f t="shared" ref="BT168" si="3884">SUM(E147:R147)/SUM(E144:R149)</f>
        <v>#DIV/0!</v>
      </c>
      <c r="BU168" s="30" t="e">
        <f t="shared" ref="BU168" si="3885">SUM(F147:S147)/SUM(F144:S149)</f>
        <v>#DIV/0!</v>
      </c>
      <c r="BV168" s="30" t="e">
        <f t="shared" ref="BV168" si="3886">SUM(G147:T147)/SUM(G144:T149)</f>
        <v>#DIV/0!</v>
      </c>
      <c r="BW168" s="30" t="e">
        <f t="shared" ref="BW168" si="3887">SUM(H147:U147)/SUM(H144:U149)</f>
        <v>#DIV/0!</v>
      </c>
      <c r="BX168" s="30"/>
      <c r="BY168" s="30"/>
      <c r="BZ168" s="30"/>
      <c r="CA168" s="30"/>
      <c r="CB168" s="30"/>
      <c r="CC168" s="30"/>
      <c r="CD168" s="30"/>
      <c r="CE168" s="30"/>
      <c r="CF168" s="30"/>
      <c r="CG168" s="30"/>
      <c r="CH168" s="30"/>
      <c r="CI168" s="30"/>
      <c r="CJ168" s="30"/>
      <c r="CK168" s="1"/>
      <c r="CL168" s="29">
        <v>14</v>
      </c>
      <c r="CM168" s="30" t="e">
        <f>SUM(B148:O148)/SUM(B144:O149)</f>
        <v>#DIV/0!</v>
      </c>
      <c r="CN168" s="30" t="e">
        <f t="shared" ref="CN168" si="3888">SUM(C148:P148)/SUM(C144:P149)</f>
        <v>#DIV/0!</v>
      </c>
      <c r="CO168" s="30" t="e">
        <f t="shared" ref="CO168" si="3889">SUM(D148:Q148)/SUM(D144:Q149)</f>
        <v>#DIV/0!</v>
      </c>
      <c r="CP168" s="30" t="e">
        <f t="shared" ref="CP168" si="3890">SUM(E148:R148)/SUM(E144:R149)</f>
        <v>#DIV/0!</v>
      </c>
      <c r="CQ168" s="30" t="e">
        <f t="shared" ref="CQ168" si="3891">SUM(F148:S148)/SUM(F144:S149)</f>
        <v>#DIV/0!</v>
      </c>
      <c r="CR168" s="30" t="e">
        <f t="shared" ref="CR168" si="3892">SUM(G148:T148)/SUM(G144:T149)</f>
        <v>#DIV/0!</v>
      </c>
      <c r="CS168" s="30" t="e">
        <f t="shared" ref="CS168" si="3893">SUM(H148:U148)/SUM(H144:U149)</f>
        <v>#DIV/0!</v>
      </c>
      <c r="CT168" s="30"/>
      <c r="CU168" s="30"/>
      <c r="CV168" s="30"/>
      <c r="CW168" s="30"/>
      <c r="CX168" s="30"/>
      <c r="CY168" s="30"/>
      <c r="CZ168" s="30"/>
      <c r="DA168" s="30"/>
      <c r="DB168" s="30"/>
      <c r="DC168" s="30"/>
      <c r="DD168" s="30"/>
      <c r="DE168" s="30"/>
      <c r="DF168" s="30"/>
      <c r="DG168" s="1"/>
      <c r="DH168" s="29">
        <v>14</v>
      </c>
      <c r="DI168" s="30" t="e">
        <f>SUM(B149:O149)/SUM(B144:O149)</f>
        <v>#DIV/0!</v>
      </c>
      <c r="DJ168" s="30" t="e">
        <f t="shared" ref="DJ168" si="3894">SUM(C149:P149)/SUM(C144:P149)</f>
        <v>#DIV/0!</v>
      </c>
      <c r="DK168" s="30" t="e">
        <f t="shared" ref="DK168" si="3895">SUM(D149:Q149)/SUM(D144:Q149)</f>
        <v>#DIV/0!</v>
      </c>
      <c r="DL168" s="30" t="e">
        <f t="shared" ref="DL168" si="3896">SUM(E149:R149)/SUM(E144:R149)</f>
        <v>#DIV/0!</v>
      </c>
      <c r="DM168" s="30" t="e">
        <f t="shared" ref="DM168" si="3897">SUM(F149:S149)/SUM(F144:S149)</f>
        <v>#DIV/0!</v>
      </c>
      <c r="DN168" s="30" t="e">
        <f t="shared" ref="DN168" si="3898">SUM(G149:T149)/SUM(G144:T149)</f>
        <v>#DIV/0!</v>
      </c>
      <c r="DO168" s="30" t="e">
        <f t="shared" ref="DO168" si="3899">SUM(H149:U149)/SUM(H144:U149)</f>
        <v>#DIV/0!</v>
      </c>
      <c r="DP168" s="30"/>
      <c r="DQ168" s="30"/>
      <c r="DR168" s="30"/>
      <c r="DS168" s="30"/>
      <c r="DT168" s="30"/>
      <c r="DU168" s="30"/>
      <c r="DV168" s="30"/>
      <c r="DW168" s="30"/>
      <c r="DX168" s="30"/>
      <c r="DY168" s="30"/>
      <c r="DZ168" s="30"/>
      <c r="EA168" s="30"/>
      <c r="EB168" s="30"/>
    </row>
    <row r="169" spans="1:132" x14ac:dyDescent="0.3">
      <c r="A169" s="29">
        <v>15</v>
      </c>
      <c r="B169" s="30" t="e">
        <f>SUM($B144:P144)/SUM($B144:P149)</f>
        <v>#DIV/0!</v>
      </c>
      <c r="C169" s="30" t="e">
        <f>SUM(C144:Q144)/SUM(C144:Q149)</f>
        <v>#DIV/0!</v>
      </c>
      <c r="D169" s="30" t="e">
        <f>SUM(D144:R144)/SUM(D144:R149)</f>
        <v>#DIV/0!</v>
      </c>
      <c r="E169" s="30" t="e">
        <f>SUM(E144:S144)/SUM(E144:S149)</f>
        <v>#DIV/0!</v>
      </c>
      <c r="F169" s="30" t="e">
        <f>SUM(F144:T144)/SUM(F144:T149)</f>
        <v>#DIV/0!</v>
      </c>
      <c r="G169" s="30" t="e">
        <f>SUM(G144:U144)/SUM(G144:U149)</f>
        <v>#DIV/0!</v>
      </c>
      <c r="H169" s="30"/>
      <c r="I169" s="30"/>
      <c r="J169" s="30"/>
      <c r="K169" s="30"/>
      <c r="L169" s="30"/>
      <c r="M169" s="30"/>
      <c r="N169" s="30"/>
      <c r="O169" s="1"/>
      <c r="P169" s="1"/>
      <c r="Q169" s="1"/>
      <c r="R169" s="1"/>
      <c r="S169" s="1"/>
      <c r="T169" s="73" t="s">
        <v>8</v>
      </c>
      <c r="U169" s="74" t="e">
        <f>1.96*SQRT((LSBlaEggs*(1-LSBlaEggs))/VLOOKUP(LSIT,V155:W174,2))</f>
        <v>#DIV/0!</v>
      </c>
      <c r="V169" s="66">
        <v>15</v>
      </c>
      <c r="W169" s="69">
        <f>SUM('Raw Data'!B163:J163,'Raw Data'!K184:P184)</f>
        <v>63</v>
      </c>
      <c r="X169" s="29">
        <v>15</v>
      </c>
      <c r="Y169" s="30" t="e">
        <f>SUM(B145:P145)/SUM(B144:P149)</f>
        <v>#DIV/0!</v>
      </c>
      <c r="Z169" s="30" t="e">
        <f>SUM(C145:Q145)/SUM(C144:Q149)</f>
        <v>#DIV/0!</v>
      </c>
      <c r="AA169" s="30" t="e">
        <f t="shared" ref="AA169" si="3900">SUM(D145:R145)/SUM(D144:R149)</f>
        <v>#DIV/0!</v>
      </c>
      <c r="AB169" s="30" t="e">
        <f t="shared" ref="AB169" si="3901">SUM(E145:S145)/SUM(E144:S149)</f>
        <v>#DIV/0!</v>
      </c>
      <c r="AC169" s="30" t="e">
        <f t="shared" ref="AC169" si="3902">SUM(F145:T145)/SUM(F144:T149)</f>
        <v>#DIV/0!</v>
      </c>
      <c r="AD169" s="30" t="e">
        <f t="shared" ref="AD169" si="3903">SUM(G145:U145)/SUM(G144:U149)</f>
        <v>#DIV/0!</v>
      </c>
      <c r="AE169" s="30"/>
      <c r="AF169" s="30"/>
      <c r="AG169" s="30"/>
      <c r="AH169" s="30"/>
      <c r="AI169" s="30"/>
      <c r="AJ169" s="30"/>
      <c r="AK169" s="30"/>
      <c r="AL169" s="30"/>
      <c r="AM169" s="30"/>
      <c r="AN169" s="30"/>
      <c r="AO169" s="30"/>
      <c r="AP169" s="1"/>
      <c r="AQ169" s="1"/>
      <c r="AR169" s="1"/>
      <c r="AS169" s="1"/>
      <c r="AT169" s="29">
        <v>15</v>
      </c>
      <c r="AU169" s="30" t="e">
        <f>SUM(B146:P146)/SUM(B144:P149)</f>
        <v>#DIV/0!</v>
      </c>
      <c r="AV169" s="30" t="e">
        <f t="shared" ref="AV169" si="3904">SUM(C146:Q146)/SUM(C144:Q149)</f>
        <v>#DIV/0!</v>
      </c>
      <c r="AW169" s="30" t="e">
        <f t="shared" ref="AW169" si="3905">SUM(D146:R146)/SUM(D144:R149)</f>
        <v>#DIV/0!</v>
      </c>
      <c r="AX169" s="30" t="e">
        <f t="shared" ref="AX169" si="3906">SUM(E146:S146)/SUM(E144:S149)</f>
        <v>#DIV/0!</v>
      </c>
      <c r="AY169" s="30" t="e">
        <f t="shared" ref="AY169" si="3907">SUM(F146:T146)/SUM(F144:T149)</f>
        <v>#DIV/0!</v>
      </c>
      <c r="AZ169" s="30" t="e">
        <f t="shared" ref="AZ169" si="3908">SUM(G146:U146)/SUM(G144:U149)</f>
        <v>#DIV/0!</v>
      </c>
      <c r="BA169" s="30"/>
      <c r="BB169" s="30"/>
      <c r="BC169" s="30"/>
      <c r="BD169" s="30"/>
      <c r="BE169" s="30"/>
      <c r="BF169" s="30"/>
      <c r="BG169" s="30"/>
      <c r="BH169" s="30"/>
      <c r="BI169" s="30"/>
      <c r="BJ169" s="30"/>
      <c r="BK169" s="30"/>
      <c r="BL169" s="30"/>
      <c r="BM169" s="30"/>
      <c r="BN169" s="30"/>
      <c r="BO169" s="1"/>
      <c r="BP169" s="29">
        <v>15</v>
      </c>
      <c r="BQ169" s="30" t="e">
        <f>SUM(B147:P147)/SUM(B144:P149)</f>
        <v>#DIV/0!</v>
      </c>
      <c r="BR169" s="30" t="e">
        <f t="shared" ref="BR169" si="3909">SUM(C147:Q147)/SUM(C144:Q149)</f>
        <v>#DIV/0!</v>
      </c>
      <c r="BS169" s="30" t="e">
        <f t="shared" ref="BS169" si="3910">SUM(D147:R147)/SUM(D144:R149)</f>
        <v>#DIV/0!</v>
      </c>
      <c r="BT169" s="30" t="e">
        <f t="shared" ref="BT169" si="3911">SUM(E147:S147)/SUM(E144:S149)</f>
        <v>#DIV/0!</v>
      </c>
      <c r="BU169" s="30" t="e">
        <f t="shared" ref="BU169" si="3912">SUM(F147:T147)/SUM(F144:T149)</f>
        <v>#DIV/0!</v>
      </c>
      <c r="BV169" s="30" t="e">
        <f t="shared" ref="BV169" si="3913">SUM(G147:U147)/SUM(G144:U149)</f>
        <v>#DIV/0!</v>
      </c>
      <c r="BW169" s="30"/>
      <c r="BX169" s="30"/>
      <c r="BY169" s="30"/>
      <c r="BZ169" s="30"/>
      <c r="CA169" s="30"/>
      <c r="CB169" s="30"/>
      <c r="CC169" s="30"/>
      <c r="CD169" s="30"/>
      <c r="CE169" s="30"/>
      <c r="CF169" s="30"/>
      <c r="CG169" s="30"/>
      <c r="CH169" s="30"/>
      <c r="CI169" s="30"/>
      <c r="CJ169" s="30"/>
      <c r="CK169" s="1"/>
      <c r="CL169" s="29">
        <v>15</v>
      </c>
      <c r="CM169" s="30" t="e">
        <f>SUM(B148:P148)/SUM(B144:P149)</f>
        <v>#DIV/0!</v>
      </c>
      <c r="CN169" s="30" t="e">
        <f t="shared" ref="CN169" si="3914">SUM(C148:Q148)/SUM(C144:Q149)</f>
        <v>#DIV/0!</v>
      </c>
      <c r="CO169" s="30" t="e">
        <f t="shared" ref="CO169" si="3915">SUM(D148:R148)/SUM(D144:R149)</f>
        <v>#DIV/0!</v>
      </c>
      <c r="CP169" s="30" t="e">
        <f t="shared" ref="CP169" si="3916">SUM(E148:S148)/SUM(E144:S149)</f>
        <v>#DIV/0!</v>
      </c>
      <c r="CQ169" s="30" t="e">
        <f t="shared" ref="CQ169" si="3917">SUM(F148:T148)/SUM(F144:T149)</f>
        <v>#DIV/0!</v>
      </c>
      <c r="CR169" s="30" t="e">
        <f t="shared" ref="CR169" si="3918">SUM(G148:U148)/SUM(G144:U149)</f>
        <v>#DIV/0!</v>
      </c>
      <c r="CS169" s="30"/>
      <c r="CT169" s="30"/>
      <c r="CU169" s="30"/>
      <c r="CV169" s="30"/>
      <c r="CW169" s="30"/>
      <c r="CX169" s="30"/>
      <c r="CY169" s="30"/>
      <c r="CZ169" s="30"/>
      <c r="DA169" s="30"/>
      <c r="DB169" s="30"/>
      <c r="DC169" s="30"/>
      <c r="DD169" s="30"/>
      <c r="DE169" s="30"/>
      <c r="DF169" s="30"/>
      <c r="DG169" s="1"/>
      <c r="DH169" s="29">
        <v>15</v>
      </c>
      <c r="DI169" s="30" t="e">
        <f>SUM(B149:P149)/SUM(B144:P149)</f>
        <v>#DIV/0!</v>
      </c>
      <c r="DJ169" s="30" t="e">
        <f t="shared" ref="DJ169" si="3919">SUM(C149:Q149)/SUM(C144:Q149)</f>
        <v>#DIV/0!</v>
      </c>
      <c r="DK169" s="30" t="e">
        <f t="shared" ref="DK169" si="3920">SUM(D149:R149)/SUM(D144:R149)</f>
        <v>#DIV/0!</v>
      </c>
      <c r="DL169" s="30" t="e">
        <f t="shared" ref="DL169" si="3921">SUM(E149:S149)/SUM(E144:S149)</f>
        <v>#DIV/0!</v>
      </c>
      <c r="DM169" s="30" t="e">
        <f t="shared" ref="DM169" si="3922">SUM(F149:T149)/SUM(F144:T149)</f>
        <v>#DIV/0!</v>
      </c>
      <c r="DN169" s="30" t="e">
        <f t="shared" ref="DN169" si="3923">SUM(G149:U149)/SUM(G144:U149)</f>
        <v>#DIV/0!</v>
      </c>
      <c r="DO169" s="30"/>
      <c r="DP169" s="30"/>
      <c r="DQ169" s="30"/>
      <c r="DR169" s="30"/>
      <c r="DS169" s="30"/>
      <c r="DT169" s="30"/>
      <c r="DU169" s="30"/>
      <c r="DV169" s="30"/>
      <c r="DW169" s="30"/>
      <c r="DX169" s="30"/>
      <c r="DY169" s="30"/>
      <c r="DZ169" s="30"/>
      <c r="EA169" s="30"/>
      <c r="EB169" s="30"/>
    </row>
    <row r="170" spans="1:132" x14ac:dyDescent="0.3">
      <c r="A170" s="29">
        <v>16</v>
      </c>
      <c r="B170" s="30" t="e">
        <f>SUM($B144:Q144)/SUM($B144:Q149)</f>
        <v>#DIV/0!</v>
      </c>
      <c r="C170" s="30" t="e">
        <f>SUM(C144:R144)/SUM(C144:R149)</f>
        <v>#DIV/0!</v>
      </c>
      <c r="D170" s="30" t="e">
        <f>SUM(D144:S144)/SUM(D144:S149)</f>
        <v>#DIV/0!</v>
      </c>
      <c r="E170" s="30" t="e">
        <f>SUM(E144:T144)/SUM(E144:T149)</f>
        <v>#DIV/0!</v>
      </c>
      <c r="F170" s="30" t="e">
        <f>SUM(F144:U144)/SUM(F144:U149)</f>
        <v>#DIV/0!</v>
      </c>
      <c r="G170" s="30"/>
      <c r="H170" s="30"/>
      <c r="I170" s="30"/>
      <c r="J170" s="30"/>
      <c r="K170" s="30"/>
      <c r="L170" s="30"/>
      <c r="M170" s="30"/>
      <c r="N170" s="30"/>
      <c r="O170" s="1"/>
      <c r="P170" s="1"/>
      <c r="Q170" s="1"/>
      <c r="R170" s="1"/>
      <c r="S170" s="1"/>
      <c r="T170" s="58" t="s">
        <v>25</v>
      </c>
      <c r="U170" s="75" t="e">
        <f>1.96*SQRT((LSBla1st*(1-LSBla1st))/VLOOKUP(LSIT,V155:W174,2))</f>
        <v>#DIV/0!</v>
      </c>
      <c r="V170" s="66">
        <v>16</v>
      </c>
      <c r="W170" s="69">
        <f>SUM('Raw Data'!B163:J163,'Raw Data'!K184:Q184)</f>
        <v>63</v>
      </c>
      <c r="X170" s="29">
        <v>16</v>
      </c>
      <c r="Y170" s="30" t="e">
        <f>SUM(B145:Q145)/SUM(B144:Q149)</f>
        <v>#DIV/0!</v>
      </c>
      <c r="Z170" s="30" t="e">
        <f>SUM(C145:R145)/SUM(C144:R149)</f>
        <v>#DIV/0!</v>
      </c>
      <c r="AA170" s="30" t="e">
        <f t="shared" ref="AA170" si="3924">SUM(D145:S145)/SUM(D144:S149)</f>
        <v>#DIV/0!</v>
      </c>
      <c r="AB170" s="30" t="e">
        <f t="shared" ref="AB170" si="3925">SUM(E145:T145)/SUM(E144:T149)</f>
        <v>#DIV/0!</v>
      </c>
      <c r="AC170" s="30" t="e">
        <f t="shared" ref="AC170" si="3926">SUM(F145:U145)/SUM(F144:U149)</f>
        <v>#DIV/0!</v>
      </c>
      <c r="AD170" s="30"/>
      <c r="AE170" s="30"/>
      <c r="AF170" s="30"/>
      <c r="AG170" s="30"/>
      <c r="AH170" s="30"/>
      <c r="AI170" s="30"/>
      <c r="AJ170" s="30"/>
      <c r="AK170" s="30"/>
      <c r="AL170" s="30"/>
      <c r="AM170" s="30"/>
      <c r="AN170" s="30"/>
      <c r="AO170" s="30"/>
      <c r="AP170" s="1"/>
      <c r="AQ170" s="1"/>
      <c r="AR170" s="1"/>
      <c r="AS170" s="1"/>
      <c r="AT170" s="29">
        <v>16</v>
      </c>
      <c r="AU170" s="30" t="e">
        <f>SUM(B146:Q146)/SUM(B144:Q149)</f>
        <v>#DIV/0!</v>
      </c>
      <c r="AV170" s="30" t="e">
        <f t="shared" ref="AV170" si="3927">SUM(C146:R146)/SUM(C144:R149)</f>
        <v>#DIV/0!</v>
      </c>
      <c r="AW170" s="30" t="e">
        <f t="shared" ref="AW170" si="3928">SUM(D146:S146)/SUM(D144:S149)</f>
        <v>#DIV/0!</v>
      </c>
      <c r="AX170" s="30" t="e">
        <f t="shared" ref="AX170" si="3929">SUM(E146:T146)/SUM(E144:T149)</f>
        <v>#DIV/0!</v>
      </c>
      <c r="AY170" s="30" t="e">
        <f t="shared" ref="AY170" si="3930">SUM(F146:U146)/SUM(F144:U149)</f>
        <v>#DIV/0!</v>
      </c>
      <c r="AZ170" s="30"/>
      <c r="BA170" s="30"/>
      <c r="BB170" s="30"/>
      <c r="BC170" s="30"/>
      <c r="BD170" s="30"/>
      <c r="BE170" s="30"/>
      <c r="BF170" s="30"/>
      <c r="BG170" s="30"/>
      <c r="BH170" s="30"/>
      <c r="BI170" s="30"/>
      <c r="BJ170" s="30"/>
      <c r="BK170" s="30"/>
      <c r="BL170" s="30"/>
      <c r="BM170" s="30"/>
      <c r="BN170" s="30"/>
      <c r="BO170" s="1"/>
      <c r="BP170" s="29">
        <v>16</v>
      </c>
      <c r="BQ170" s="30" t="e">
        <f>SUM(B147:Q147)/SUM(B144:Q149)</f>
        <v>#DIV/0!</v>
      </c>
      <c r="BR170" s="30" t="e">
        <f t="shared" ref="BR170" si="3931">SUM(C147:R147)/SUM(C144:R149)</f>
        <v>#DIV/0!</v>
      </c>
      <c r="BS170" s="30" t="e">
        <f t="shared" ref="BS170" si="3932">SUM(D147:S147)/SUM(D144:S149)</f>
        <v>#DIV/0!</v>
      </c>
      <c r="BT170" s="30" t="e">
        <f t="shared" ref="BT170" si="3933">SUM(E147:T147)/SUM(E144:T149)</f>
        <v>#DIV/0!</v>
      </c>
      <c r="BU170" s="30" t="e">
        <f t="shared" ref="BU170" si="3934">SUM(F147:U147)/SUM(F144:U149)</f>
        <v>#DIV/0!</v>
      </c>
      <c r="BV170" s="30"/>
      <c r="BW170" s="30"/>
      <c r="BX170" s="30"/>
      <c r="BY170" s="30"/>
      <c r="BZ170" s="30"/>
      <c r="CA170" s="30"/>
      <c r="CB170" s="30"/>
      <c r="CC170" s="30"/>
      <c r="CD170" s="30"/>
      <c r="CE170" s="30"/>
      <c r="CF170" s="30"/>
      <c r="CG170" s="30"/>
      <c r="CH170" s="30"/>
      <c r="CI170" s="30"/>
      <c r="CJ170" s="30"/>
      <c r="CK170" s="1"/>
      <c r="CL170" s="29">
        <v>16</v>
      </c>
      <c r="CM170" s="30" t="e">
        <f>SUM(B148:Q148)/SUM(B144:Q149)</f>
        <v>#DIV/0!</v>
      </c>
      <c r="CN170" s="30" t="e">
        <f t="shared" ref="CN170" si="3935">SUM(C148:R148)/SUM(C144:R149)</f>
        <v>#DIV/0!</v>
      </c>
      <c r="CO170" s="30" t="e">
        <f t="shared" ref="CO170" si="3936">SUM(D148:S148)/SUM(D144:S149)</f>
        <v>#DIV/0!</v>
      </c>
      <c r="CP170" s="30" t="e">
        <f t="shared" ref="CP170" si="3937">SUM(E148:T148)/SUM(E144:T149)</f>
        <v>#DIV/0!</v>
      </c>
      <c r="CQ170" s="30" t="e">
        <f t="shared" ref="CQ170" si="3938">SUM(F148:U148)/SUM(F144:U149)</f>
        <v>#DIV/0!</v>
      </c>
      <c r="CR170" s="30"/>
      <c r="CS170" s="30"/>
      <c r="CT170" s="30"/>
      <c r="CU170" s="30"/>
      <c r="CV170" s="30"/>
      <c r="CW170" s="30"/>
      <c r="CX170" s="30"/>
      <c r="CY170" s="30"/>
      <c r="CZ170" s="30"/>
      <c r="DA170" s="30"/>
      <c r="DB170" s="30"/>
      <c r="DC170" s="30"/>
      <c r="DD170" s="30"/>
      <c r="DE170" s="30"/>
      <c r="DF170" s="30"/>
      <c r="DG170" s="1"/>
      <c r="DH170" s="29">
        <v>16</v>
      </c>
      <c r="DI170" s="30" t="e">
        <f>SUM(B149:Q149)/SUM(B144:Q149)</f>
        <v>#DIV/0!</v>
      </c>
      <c r="DJ170" s="30" t="e">
        <f t="shared" ref="DJ170" si="3939">SUM(C149:R149)/SUM(C144:R149)</f>
        <v>#DIV/0!</v>
      </c>
      <c r="DK170" s="30" t="e">
        <f t="shared" ref="DK170" si="3940">SUM(D149:S149)/SUM(D144:S149)</f>
        <v>#DIV/0!</v>
      </c>
      <c r="DL170" s="30" t="e">
        <f t="shared" ref="DL170" si="3941">SUM(E149:T149)/SUM(E144:T149)</f>
        <v>#DIV/0!</v>
      </c>
      <c r="DM170" s="30" t="e">
        <f t="shared" ref="DM170" si="3942">SUM(F149:U149)/SUM(F144:U149)</f>
        <v>#DIV/0!</v>
      </c>
      <c r="DN170" s="30"/>
      <c r="DO170" s="30"/>
      <c r="DP170" s="30"/>
      <c r="DQ170" s="30"/>
      <c r="DR170" s="30"/>
      <c r="DS170" s="30"/>
      <c r="DT170" s="30"/>
      <c r="DU170" s="30"/>
      <c r="DV170" s="30"/>
      <c r="DW170" s="30"/>
      <c r="DX170" s="30"/>
      <c r="DY170" s="30"/>
      <c r="DZ170" s="30"/>
      <c r="EA170" s="30"/>
      <c r="EB170" s="30"/>
    </row>
    <row r="171" spans="1:132" x14ac:dyDescent="0.3">
      <c r="A171" s="29">
        <v>17</v>
      </c>
      <c r="B171" s="30" t="e">
        <f>SUM($B144:R144)/SUM($B144:R149)</f>
        <v>#DIV/0!</v>
      </c>
      <c r="C171" s="30" t="e">
        <f>SUM(C144:S144)/SUM(C144:S149)</f>
        <v>#DIV/0!</v>
      </c>
      <c r="D171" s="30" t="e">
        <f>SUM(D144:T144)/SUM(D144:T149)</f>
        <v>#DIV/0!</v>
      </c>
      <c r="E171" s="30" t="e">
        <f>SUM(E144:U144)/SUM(E144:U149)</f>
        <v>#DIV/0!</v>
      </c>
      <c r="F171" s="30"/>
      <c r="G171" s="30"/>
      <c r="H171" s="30"/>
      <c r="I171" s="30"/>
      <c r="J171" s="30"/>
      <c r="K171" s="30"/>
      <c r="L171" s="30"/>
      <c r="M171" s="30"/>
      <c r="N171" s="30"/>
      <c r="O171" s="1"/>
      <c r="P171" s="1"/>
      <c r="Q171" s="1"/>
      <c r="R171" s="1"/>
      <c r="S171" s="1"/>
      <c r="T171" s="58" t="s">
        <v>26</v>
      </c>
      <c r="U171" s="75" t="e">
        <f>1.96*SQRT((LSBla2nd*(1-LSBla2nd))/VLOOKUP(LSIT,V155:W174,2))</f>
        <v>#DIV/0!</v>
      </c>
      <c r="V171" s="66">
        <v>17</v>
      </c>
      <c r="W171" s="69">
        <f>W$30</f>
        <v>4523</v>
      </c>
      <c r="X171" s="29">
        <v>17</v>
      </c>
      <c r="Y171" s="30" t="e">
        <f>SUM(B145:R145)/SUM(B144:R149)</f>
        <v>#DIV/0!</v>
      </c>
      <c r="Z171" s="30" t="e">
        <f>SUM(C145:S145)/SUM(C144:S149)</f>
        <v>#DIV/0!</v>
      </c>
      <c r="AA171" s="30" t="e">
        <f t="shared" ref="AA171" si="3943">SUM(D145:T145)/SUM(D144:T149)</f>
        <v>#DIV/0!</v>
      </c>
      <c r="AB171" s="30" t="e">
        <f t="shared" ref="AB171" si="3944">SUM(E145:U145)/SUM(E144:U149)</f>
        <v>#DIV/0!</v>
      </c>
      <c r="AC171" s="30"/>
      <c r="AD171" s="30"/>
      <c r="AE171" s="30"/>
      <c r="AF171" s="30"/>
      <c r="AG171" s="30"/>
      <c r="AH171" s="30"/>
      <c r="AI171" s="30"/>
      <c r="AJ171" s="30"/>
      <c r="AK171" s="30"/>
      <c r="AL171" s="30"/>
      <c r="AM171" s="30"/>
      <c r="AN171" s="30"/>
      <c r="AO171" s="30"/>
      <c r="AP171" s="1"/>
      <c r="AQ171" s="1"/>
      <c r="AR171" s="1"/>
      <c r="AS171" s="1"/>
      <c r="AT171" s="29">
        <v>17</v>
      </c>
      <c r="AU171" s="30" t="e">
        <f>SUM(B146:R146)/SUM(B144:R149)</f>
        <v>#DIV/0!</v>
      </c>
      <c r="AV171" s="30" t="e">
        <f t="shared" ref="AV171" si="3945">SUM(C146:S146)/SUM(C144:S149)</f>
        <v>#DIV/0!</v>
      </c>
      <c r="AW171" s="30" t="e">
        <f t="shared" ref="AW171" si="3946">SUM(D146:T146)/SUM(D144:T149)</f>
        <v>#DIV/0!</v>
      </c>
      <c r="AX171" s="30" t="e">
        <f t="shared" ref="AX171" si="3947">SUM(E146:U146)/SUM(E144:U149)</f>
        <v>#DIV/0!</v>
      </c>
      <c r="AY171" s="30"/>
      <c r="AZ171" s="30"/>
      <c r="BA171" s="30"/>
      <c r="BB171" s="30"/>
      <c r="BC171" s="30"/>
      <c r="BD171" s="30"/>
      <c r="BE171" s="30"/>
      <c r="BF171" s="30"/>
      <c r="BG171" s="30"/>
      <c r="BH171" s="30"/>
      <c r="BI171" s="30"/>
      <c r="BJ171" s="30"/>
      <c r="BK171" s="30"/>
      <c r="BL171" s="30"/>
      <c r="BM171" s="30"/>
      <c r="BN171" s="30"/>
      <c r="BO171" s="1"/>
      <c r="BP171" s="29">
        <v>17</v>
      </c>
      <c r="BQ171" s="30" t="e">
        <f>SUM(B147:R147)/SUM(B144:R149)</f>
        <v>#DIV/0!</v>
      </c>
      <c r="BR171" s="30" t="e">
        <f t="shared" ref="BR171" si="3948">SUM(C147:S147)/SUM(C144:S149)</f>
        <v>#DIV/0!</v>
      </c>
      <c r="BS171" s="30" t="e">
        <f t="shared" ref="BS171" si="3949">SUM(D147:T147)/SUM(D144:T149)</f>
        <v>#DIV/0!</v>
      </c>
      <c r="BT171" s="30" t="e">
        <f t="shared" ref="BT171" si="3950">SUM(E147:U147)/SUM(E144:U149)</f>
        <v>#DIV/0!</v>
      </c>
      <c r="BU171" s="30"/>
      <c r="BV171" s="30"/>
      <c r="BW171" s="30"/>
      <c r="BX171" s="30"/>
      <c r="BY171" s="30"/>
      <c r="BZ171" s="30"/>
      <c r="CA171" s="30"/>
      <c r="CB171" s="30"/>
      <c r="CC171" s="30"/>
      <c r="CD171" s="30"/>
      <c r="CE171" s="30"/>
      <c r="CF171" s="30"/>
      <c r="CG171" s="30"/>
      <c r="CH171" s="30"/>
      <c r="CI171" s="30"/>
      <c r="CJ171" s="30"/>
      <c r="CK171" s="1"/>
      <c r="CL171" s="29">
        <v>17</v>
      </c>
      <c r="CM171" s="30" t="e">
        <f>SUM(B148:R148)/SUM(B144:R149)</f>
        <v>#DIV/0!</v>
      </c>
      <c r="CN171" s="30" t="e">
        <f t="shared" ref="CN171" si="3951">SUM(C148:S148)/SUM(C144:S149)</f>
        <v>#DIV/0!</v>
      </c>
      <c r="CO171" s="30" t="e">
        <f t="shared" ref="CO171" si="3952">SUM(D148:T148)/SUM(D144:T149)</f>
        <v>#DIV/0!</v>
      </c>
      <c r="CP171" s="30" t="e">
        <f t="shared" ref="CP171" si="3953">SUM(E148:U148)/SUM(E144:U149)</f>
        <v>#DIV/0!</v>
      </c>
      <c r="CQ171" s="30"/>
      <c r="CR171" s="30"/>
      <c r="CS171" s="30"/>
      <c r="CT171" s="30"/>
      <c r="CU171" s="30"/>
      <c r="CV171" s="30"/>
      <c r="CW171" s="30"/>
      <c r="CX171" s="30"/>
      <c r="CY171" s="30"/>
      <c r="CZ171" s="30"/>
      <c r="DA171" s="30"/>
      <c r="DB171" s="30"/>
      <c r="DC171" s="30"/>
      <c r="DD171" s="30"/>
      <c r="DE171" s="30"/>
      <c r="DF171" s="30"/>
      <c r="DG171" s="1"/>
      <c r="DH171" s="29">
        <v>17</v>
      </c>
      <c r="DI171" s="30" t="e">
        <f>SUM(B149:R149)/SUM(B144:R149)</f>
        <v>#DIV/0!</v>
      </c>
      <c r="DJ171" s="30" t="e">
        <f t="shared" ref="DJ171" si="3954">SUM(C149:S149)/SUM(C144:S149)</f>
        <v>#DIV/0!</v>
      </c>
      <c r="DK171" s="30" t="e">
        <f t="shared" ref="DK171" si="3955">SUM(D149:T149)/SUM(D144:T149)</f>
        <v>#DIV/0!</v>
      </c>
      <c r="DL171" s="30" t="e">
        <f t="shared" ref="DL171" si="3956">SUM(E149:U149)/SUM(E144:U149)</f>
        <v>#DIV/0!</v>
      </c>
      <c r="DM171" s="30"/>
      <c r="DN171" s="30"/>
      <c r="DO171" s="30"/>
      <c r="DP171" s="30"/>
      <c r="DQ171" s="30"/>
      <c r="DR171" s="30"/>
      <c r="DS171" s="30"/>
      <c r="DT171" s="30"/>
      <c r="DU171" s="30"/>
      <c r="DV171" s="30"/>
      <c r="DW171" s="30"/>
      <c r="DX171" s="30"/>
      <c r="DY171" s="30"/>
      <c r="DZ171" s="30"/>
      <c r="EA171" s="30"/>
      <c r="EB171" s="30"/>
    </row>
    <row r="172" spans="1:132" x14ac:dyDescent="0.3">
      <c r="A172" s="29">
        <v>18</v>
      </c>
      <c r="B172" s="30" t="e">
        <f>SUM($B144:S144)/SUM($B144:S149)</f>
        <v>#DIV/0!</v>
      </c>
      <c r="C172" s="30" t="e">
        <f>SUM(C144:T144)/SUM(C144:T149)</f>
        <v>#DIV/0!</v>
      </c>
      <c r="D172" s="30" t="e">
        <f>SUM(D144:U144)/SUM(D144:U149)</f>
        <v>#DIV/0!</v>
      </c>
      <c r="E172" s="30"/>
      <c r="F172" s="30"/>
      <c r="G172" s="30"/>
      <c r="H172" s="30"/>
      <c r="I172" s="30"/>
      <c r="J172" s="30"/>
      <c r="K172" s="30"/>
      <c r="L172" s="30"/>
      <c r="M172" s="30"/>
      <c r="N172" s="30"/>
      <c r="O172" s="1"/>
      <c r="P172" s="1"/>
      <c r="Q172" s="1"/>
      <c r="R172" s="1"/>
      <c r="S172" s="1"/>
      <c r="T172" s="58" t="s">
        <v>27</v>
      </c>
      <c r="U172" s="75" t="e">
        <f>1.96*SQRT((LSBla3rd*(1-LSBla3rd))/VLOOKUP(LSIT,V155:W174,2))</f>
        <v>#DIV/0!</v>
      </c>
      <c r="V172" s="66">
        <v>18</v>
      </c>
      <c r="W172" s="69">
        <f t="shared" ref="W172:W174" si="3957">W$30</f>
        <v>4523</v>
      </c>
      <c r="X172" s="29">
        <v>18</v>
      </c>
      <c r="Y172" s="30" t="e">
        <f>SUM(B145:S145)/SUM(B144:S149)</f>
        <v>#DIV/0!</v>
      </c>
      <c r="Z172" s="30" t="e">
        <f>SUM(C145:T145)/SUM(C144:T149)</f>
        <v>#DIV/0!</v>
      </c>
      <c r="AA172" s="30" t="e">
        <f t="shared" ref="AA172" si="3958">SUM(D145:U145)/SUM(D144:U149)</f>
        <v>#DIV/0!</v>
      </c>
      <c r="AB172" s="30"/>
      <c r="AC172" s="30"/>
      <c r="AD172" s="30"/>
      <c r="AE172" s="30"/>
      <c r="AF172" s="30"/>
      <c r="AG172" s="30"/>
      <c r="AH172" s="30"/>
      <c r="AI172" s="30"/>
      <c r="AJ172" s="30"/>
      <c r="AK172" s="30"/>
      <c r="AL172" s="30"/>
      <c r="AM172" s="30"/>
      <c r="AN172" s="30"/>
      <c r="AO172" s="30"/>
      <c r="AP172" s="1"/>
      <c r="AQ172" s="1"/>
      <c r="AR172" s="1"/>
      <c r="AS172" s="1"/>
      <c r="AT172" s="29">
        <v>18</v>
      </c>
      <c r="AU172" s="30" t="e">
        <f>SUM(B146:S146)/SUM(B144:S149)</f>
        <v>#DIV/0!</v>
      </c>
      <c r="AV172" s="30" t="e">
        <f t="shared" ref="AV172" si="3959">SUM(C146:T146)/SUM(C144:T149)</f>
        <v>#DIV/0!</v>
      </c>
      <c r="AW172" s="30" t="e">
        <f t="shared" ref="AW172" si="3960">SUM(D146:U146)/SUM(D144:U149)</f>
        <v>#DIV/0!</v>
      </c>
      <c r="AX172" s="30"/>
      <c r="AY172" s="30"/>
      <c r="AZ172" s="30"/>
      <c r="BA172" s="30"/>
      <c r="BB172" s="30"/>
      <c r="BC172" s="30"/>
      <c r="BD172" s="30"/>
      <c r="BE172" s="30"/>
      <c r="BF172" s="30"/>
      <c r="BG172" s="30"/>
      <c r="BH172" s="30"/>
      <c r="BI172" s="30"/>
      <c r="BJ172" s="30"/>
      <c r="BK172" s="30"/>
      <c r="BL172" s="30"/>
      <c r="BM172" s="30"/>
      <c r="BN172" s="30"/>
      <c r="BO172" s="1"/>
      <c r="BP172" s="29">
        <v>18</v>
      </c>
      <c r="BQ172" s="30" t="e">
        <f>SUM(B147:S147)/SUM(B144:S149)</f>
        <v>#DIV/0!</v>
      </c>
      <c r="BR172" s="30" t="e">
        <f t="shared" ref="BR172" si="3961">SUM(C147:T147)/SUM(C144:T149)</f>
        <v>#DIV/0!</v>
      </c>
      <c r="BS172" s="30" t="e">
        <f t="shared" ref="BS172" si="3962">SUM(D147:U147)/SUM(D144:U149)</f>
        <v>#DIV/0!</v>
      </c>
      <c r="BT172" s="30"/>
      <c r="BU172" s="30"/>
      <c r="BV172" s="30"/>
      <c r="BW172" s="30"/>
      <c r="BX172" s="30"/>
      <c r="BY172" s="30"/>
      <c r="BZ172" s="30"/>
      <c r="CA172" s="30"/>
      <c r="CB172" s="30"/>
      <c r="CC172" s="30"/>
      <c r="CD172" s="30"/>
      <c r="CE172" s="30"/>
      <c r="CF172" s="30"/>
      <c r="CG172" s="30"/>
      <c r="CH172" s="30"/>
      <c r="CI172" s="30"/>
      <c r="CJ172" s="30"/>
      <c r="CK172" s="1"/>
      <c r="CL172" s="29">
        <v>18</v>
      </c>
      <c r="CM172" s="30" t="e">
        <f>SUM(B148:S148)/SUM(B144:S149)</f>
        <v>#DIV/0!</v>
      </c>
      <c r="CN172" s="30" t="e">
        <f t="shared" ref="CN172" si="3963">SUM(C148:T148)/SUM(C144:T149)</f>
        <v>#DIV/0!</v>
      </c>
      <c r="CO172" s="30" t="e">
        <f t="shared" ref="CO172" si="3964">SUM(D148:U148)/SUM(D144:U149)</f>
        <v>#DIV/0!</v>
      </c>
      <c r="CP172" s="30"/>
      <c r="CQ172" s="30"/>
      <c r="CR172" s="30"/>
      <c r="CS172" s="30"/>
      <c r="CT172" s="30"/>
      <c r="CU172" s="30"/>
      <c r="CV172" s="30"/>
      <c r="CW172" s="30"/>
      <c r="CX172" s="30"/>
      <c r="CY172" s="30"/>
      <c r="CZ172" s="30"/>
      <c r="DA172" s="30"/>
      <c r="DB172" s="30"/>
      <c r="DC172" s="30"/>
      <c r="DD172" s="30"/>
      <c r="DE172" s="30"/>
      <c r="DF172" s="30"/>
      <c r="DG172" s="1"/>
      <c r="DH172" s="29">
        <v>18</v>
      </c>
      <c r="DI172" s="30" t="e">
        <f>SUM(B149:S149)/SUM(B144:S149)</f>
        <v>#DIV/0!</v>
      </c>
      <c r="DJ172" s="30" t="e">
        <f t="shared" ref="DJ172" si="3965">SUM(C149:T149)/SUM(C144:T149)</f>
        <v>#DIV/0!</v>
      </c>
      <c r="DK172" s="30" t="e">
        <f t="shared" ref="DK172" si="3966">SUM(D149:U149)/SUM(D144:U149)</f>
        <v>#DIV/0!</v>
      </c>
      <c r="DL172" s="30"/>
      <c r="DM172" s="30"/>
      <c r="DN172" s="30"/>
      <c r="DO172" s="30"/>
      <c r="DP172" s="30"/>
      <c r="DQ172" s="30"/>
      <c r="DR172" s="30"/>
      <c r="DS172" s="30"/>
      <c r="DT172" s="30"/>
      <c r="DU172" s="30"/>
      <c r="DV172" s="30"/>
      <c r="DW172" s="30"/>
      <c r="DX172" s="30"/>
      <c r="DY172" s="30"/>
      <c r="DZ172" s="30"/>
      <c r="EA172" s="30"/>
      <c r="EB172" s="30"/>
    </row>
    <row r="173" spans="1:132" x14ac:dyDescent="0.3">
      <c r="A173" s="29">
        <v>19</v>
      </c>
      <c r="B173" s="30" t="e">
        <f>SUM($B144:T144)/SUM($B144:T149)</f>
        <v>#DIV/0!</v>
      </c>
      <c r="C173" s="30" t="e">
        <f>SUM(C144:U144)/SUM(C144:U149)</f>
        <v>#DIV/0!</v>
      </c>
      <c r="D173" s="30"/>
      <c r="E173" s="30"/>
      <c r="F173" s="30"/>
      <c r="G173" s="30"/>
      <c r="H173" s="30"/>
      <c r="I173" s="30"/>
      <c r="J173" s="30"/>
      <c r="K173" s="30"/>
      <c r="L173" s="30"/>
      <c r="M173" s="30"/>
      <c r="N173" s="30"/>
      <c r="O173" s="1"/>
      <c r="P173" s="1"/>
      <c r="Q173" s="1"/>
      <c r="R173" s="1"/>
      <c r="S173" s="1"/>
      <c r="T173" s="58" t="s">
        <v>12</v>
      </c>
      <c r="U173" s="75" t="e">
        <f>1.96*SQRT((LSBlaPupae*(1-LSBlaPupae))/VLOOKUP(LSIT,V155:W174,2))</f>
        <v>#DIV/0!</v>
      </c>
      <c r="V173" s="66">
        <v>19</v>
      </c>
      <c r="W173" s="69">
        <f t="shared" si="3957"/>
        <v>4523</v>
      </c>
      <c r="X173" s="29">
        <v>19</v>
      </c>
      <c r="Y173" s="30" t="e">
        <f>SUM(B145:T145)/SUM(B144:T149)</f>
        <v>#DIV/0!</v>
      </c>
      <c r="Z173" s="30" t="e">
        <f>SUM(C145:U145)/SUM(C144:U149)</f>
        <v>#DIV/0!</v>
      </c>
      <c r="AA173" s="30"/>
      <c r="AB173" s="30"/>
      <c r="AC173" s="30"/>
      <c r="AD173" s="30"/>
      <c r="AE173" s="30"/>
      <c r="AF173" s="30"/>
      <c r="AG173" s="30"/>
      <c r="AH173" s="30"/>
      <c r="AI173" s="30"/>
      <c r="AJ173" s="30"/>
      <c r="AK173" s="30"/>
      <c r="AL173" s="1"/>
      <c r="AM173" s="1"/>
      <c r="AN173" s="1"/>
      <c r="AO173" s="1"/>
      <c r="AP173" s="1"/>
      <c r="AQ173" s="1"/>
      <c r="AR173" s="1"/>
      <c r="AS173" s="1"/>
      <c r="AT173" s="29">
        <v>19</v>
      </c>
      <c r="AU173" s="30" t="e">
        <f>SUM(B146:T146)/SUM(B144:T149)</f>
        <v>#DIV/0!</v>
      </c>
      <c r="AV173" s="30" t="e">
        <f>SUM(C146:U146)/SUM(C144:U149)</f>
        <v>#DIV/0!</v>
      </c>
      <c r="AW173" s="30"/>
      <c r="AX173" s="30"/>
      <c r="AY173" s="30"/>
      <c r="AZ173" s="30"/>
      <c r="BA173" s="30"/>
      <c r="BB173" s="30"/>
      <c r="BC173" s="30"/>
      <c r="BD173" s="30"/>
      <c r="BE173" s="30"/>
      <c r="BF173" s="30"/>
      <c r="BG173" s="30"/>
      <c r="BH173" s="30"/>
      <c r="BI173" s="30"/>
      <c r="BJ173" s="30"/>
      <c r="BK173" s="30"/>
      <c r="BL173" s="30"/>
      <c r="BM173" s="30"/>
      <c r="BN173" s="30"/>
      <c r="BO173" s="1"/>
      <c r="BP173" s="29">
        <v>19</v>
      </c>
      <c r="BQ173" s="30" t="e">
        <f>SUM(B147:T147)/SUM(B144:T149)</f>
        <v>#DIV/0!</v>
      </c>
      <c r="BR173" s="30" t="e">
        <f t="shared" ref="BR173" si="3967">SUM(C147:U147)/SUM(C144:U149)</f>
        <v>#DIV/0!</v>
      </c>
      <c r="BS173" s="30"/>
      <c r="BT173" s="30"/>
      <c r="BU173" s="30"/>
      <c r="BV173" s="30"/>
      <c r="BW173" s="30"/>
      <c r="BX173" s="30"/>
      <c r="BY173" s="30"/>
      <c r="BZ173" s="30"/>
      <c r="CA173" s="30"/>
      <c r="CB173" s="30"/>
      <c r="CC173" s="30"/>
      <c r="CD173" s="30"/>
      <c r="CE173" s="30"/>
      <c r="CF173" s="30"/>
      <c r="CG173" s="30"/>
      <c r="CH173" s="30"/>
      <c r="CI173" s="30"/>
      <c r="CJ173" s="30"/>
      <c r="CK173" s="1"/>
      <c r="CL173" s="29">
        <v>19</v>
      </c>
      <c r="CM173" s="30" t="e">
        <f>SUM(B148:T148)/SUM(B144:T149)</f>
        <v>#DIV/0!</v>
      </c>
      <c r="CN173" s="30" t="e">
        <f t="shared" ref="CN173" si="3968">SUM(C148:U148)/SUM(C144:U149)</f>
        <v>#DIV/0!</v>
      </c>
      <c r="CO173" s="30"/>
      <c r="CP173" s="30"/>
      <c r="CQ173" s="30"/>
      <c r="CR173" s="30"/>
      <c r="CS173" s="30"/>
      <c r="CT173" s="30"/>
      <c r="CU173" s="30"/>
      <c r="CV173" s="30"/>
      <c r="CW173" s="30"/>
      <c r="CX173" s="30"/>
      <c r="CY173" s="30"/>
      <c r="CZ173" s="30"/>
      <c r="DA173" s="30"/>
      <c r="DB173" s="30"/>
      <c r="DC173" s="30"/>
      <c r="DD173" s="30"/>
      <c r="DE173" s="30"/>
      <c r="DF173" s="30"/>
      <c r="DG173" s="1"/>
      <c r="DH173" s="29">
        <v>19</v>
      </c>
      <c r="DI173" s="30" t="e">
        <f>SUM(B149:T149)/SUM(B144:T149)</f>
        <v>#DIV/0!</v>
      </c>
      <c r="DJ173" s="30" t="e">
        <f t="shared" ref="DJ173" si="3969">SUM(C149:U149)/SUM(C144:U149)</f>
        <v>#DIV/0!</v>
      </c>
      <c r="DK173" s="30"/>
      <c r="DL173" s="30"/>
      <c r="DM173" s="30"/>
      <c r="DN173" s="30"/>
      <c r="DO173" s="30"/>
      <c r="DP173" s="30"/>
      <c r="DQ173" s="30"/>
      <c r="DR173" s="30"/>
      <c r="DS173" s="30"/>
      <c r="DT173" s="30"/>
      <c r="DU173" s="30"/>
      <c r="DV173" s="30"/>
      <c r="DW173" s="30"/>
      <c r="DX173" s="30"/>
      <c r="DY173" s="30"/>
      <c r="DZ173" s="30"/>
      <c r="EA173" s="30"/>
      <c r="EB173" s="30"/>
    </row>
    <row r="174" spans="1:132" x14ac:dyDescent="0.3">
      <c r="A174" s="29">
        <v>20</v>
      </c>
      <c r="B174" s="30" t="e">
        <f>SUM($B144:U144)/SUM($B144:U149)</f>
        <v>#DIV/0!</v>
      </c>
      <c r="C174" s="30"/>
      <c r="D174" s="1"/>
      <c r="E174" s="1"/>
      <c r="F174" s="1"/>
      <c r="G174" s="1"/>
      <c r="H174" s="1"/>
      <c r="I174" s="1"/>
      <c r="J174" s="1"/>
      <c r="K174" s="1"/>
      <c r="L174" s="1"/>
      <c r="M174" s="1"/>
      <c r="N174" s="1"/>
      <c r="O174" s="1"/>
      <c r="P174" s="1"/>
      <c r="Q174" s="1"/>
      <c r="R174" s="1"/>
      <c r="S174" s="1"/>
      <c r="T174" s="59" t="s">
        <v>30</v>
      </c>
      <c r="U174" s="76" t="e">
        <f>1.96*SQRT((LSBlaAdults*(1-LSBlaAdults))/VLOOKUP(LSIT,V155:W174,2))</f>
        <v>#DIV/0!</v>
      </c>
      <c r="V174" s="67">
        <v>20</v>
      </c>
      <c r="W174" s="70">
        <f t="shared" si="3957"/>
        <v>4523</v>
      </c>
      <c r="X174" s="29">
        <v>20</v>
      </c>
      <c r="Y174" s="30" t="e">
        <f>SUM(B145:U145)/SUM(B144:U149)</f>
        <v>#DIV/0!</v>
      </c>
      <c r="Z174" s="30"/>
      <c r="AA174" s="1"/>
      <c r="AB174" s="1"/>
      <c r="AC174" s="1"/>
      <c r="AD174" s="1"/>
      <c r="AE174" s="1"/>
      <c r="AF174" s="1"/>
      <c r="AG174" s="1"/>
      <c r="AH174" s="1"/>
      <c r="AI174" s="1"/>
      <c r="AJ174" s="1"/>
      <c r="AK174" s="1"/>
      <c r="AL174" s="1"/>
      <c r="AM174" s="1"/>
      <c r="AN174" s="1"/>
      <c r="AO174" s="1"/>
      <c r="AP174" s="1"/>
      <c r="AQ174" s="1"/>
      <c r="AR174" s="1"/>
      <c r="AS174" s="1"/>
      <c r="AT174" s="29">
        <v>20</v>
      </c>
      <c r="AU174" s="30" t="e">
        <f>SUM(B146:U146)/SUM(B144:U149)</f>
        <v>#DIV/0!</v>
      </c>
      <c r="AV174" s="30"/>
      <c r="AW174" s="30"/>
      <c r="AX174" s="30"/>
      <c r="AY174" s="30"/>
      <c r="AZ174" s="30"/>
      <c r="BA174" s="30"/>
      <c r="BB174" s="30"/>
      <c r="BC174" s="30"/>
      <c r="BD174" s="30"/>
      <c r="BE174" s="30"/>
      <c r="BF174" s="30"/>
      <c r="BG174" s="30"/>
      <c r="BH174" s="30"/>
      <c r="BI174" s="30"/>
      <c r="BJ174" s="30"/>
      <c r="BK174" s="30"/>
      <c r="BL174" s="30"/>
      <c r="BM174" s="30"/>
      <c r="BN174" s="30"/>
      <c r="BO174" s="1"/>
      <c r="BP174" s="29">
        <v>20</v>
      </c>
      <c r="BQ174" s="30" t="e">
        <f>SUM(B147:U147)/SUM(B144:U149)</f>
        <v>#DIV/0!</v>
      </c>
      <c r="BR174" s="30"/>
      <c r="BS174" s="1"/>
      <c r="BT174" s="1"/>
      <c r="BU174" s="1"/>
      <c r="BV174" s="1"/>
      <c r="BW174" s="1"/>
      <c r="BX174" s="1"/>
      <c r="BY174" s="1"/>
      <c r="BZ174" s="1"/>
      <c r="CA174" s="1"/>
      <c r="CB174" s="1"/>
      <c r="CC174" s="1"/>
      <c r="CD174" s="1"/>
      <c r="CE174" s="1"/>
      <c r="CF174" s="1"/>
      <c r="CG174" s="1"/>
      <c r="CH174" s="1"/>
      <c r="CI174" s="1"/>
      <c r="CJ174" s="1"/>
      <c r="CK174" s="1"/>
      <c r="CL174" s="29">
        <v>20</v>
      </c>
      <c r="CM174" s="30" t="e">
        <f>SUM(B148:U148)/SUM(B144:U149)</f>
        <v>#DIV/0!</v>
      </c>
      <c r="CN174" s="30"/>
      <c r="CO174" s="1"/>
      <c r="CP174" s="1"/>
      <c r="CQ174" s="1"/>
      <c r="CR174" s="1"/>
      <c r="CS174" s="1"/>
      <c r="CT174" s="1"/>
      <c r="CU174" s="1"/>
      <c r="CV174" s="1"/>
      <c r="CW174" s="1"/>
      <c r="CX174" s="1"/>
      <c r="CY174" s="1"/>
      <c r="CZ174" s="1"/>
      <c r="DA174" s="1"/>
      <c r="DB174" s="1"/>
      <c r="DC174" s="1"/>
      <c r="DD174" s="1"/>
      <c r="DE174" s="1"/>
      <c r="DF174" s="1"/>
      <c r="DG174" s="1"/>
      <c r="DH174" s="29">
        <v>20</v>
      </c>
      <c r="DI174" s="30" t="e">
        <f>SUM(B149:U149)/SUM(B144:U149)</f>
        <v>#DIV/0!</v>
      </c>
      <c r="DJ174" s="30"/>
      <c r="DK174" s="1"/>
      <c r="DL174" s="1"/>
      <c r="DM174" s="1"/>
      <c r="DN174" s="1"/>
      <c r="DO174" s="1"/>
      <c r="DP174" s="1"/>
      <c r="DQ174" s="1"/>
      <c r="DR174" s="1"/>
      <c r="DS174" s="1"/>
      <c r="DT174" s="1"/>
      <c r="DU174" s="1"/>
      <c r="DV174" s="1"/>
      <c r="DW174" s="1"/>
      <c r="DX174" s="1"/>
      <c r="DY174" s="1"/>
      <c r="DZ174" s="1"/>
      <c r="EA174" s="1"/>
      <c r="EB174" s="1"/>
    </row>
    <row r="177" spans="1:132" x14ac:dyDescent="0.3">
      <c r="A177" s="11" t="s">
        <v>5</v>
      </c>
      <c r="B177" s="1"/>
      <c r="C177" s="1"/>
      <c r="D177" s="1"/>
      <c r="E177" s="1"/>
      <c r="F177" s="1"/>
      <c r="G177" s="1"/>
      <c r="H177" s="1"/>
      <c r="I177" s="1"/>
      <c r="J177" s="1"/>
      <c r="K177" s="1"/>
      <c r="L177" s="1"/>
      <c r="M177" s="1"/>
      <c r="N177" s="1"/>
      <c r="O177" s="1"/>
      <c r="P177" s="1"/>
      <c r="Q177" s="1"/>
      <c r="R177" s="1"/>
      <c r="S177" s="1"/>
      <c r="T177" s="1"/>
      <c r="U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row>
    <row r="178" spans="1:132" ht="43.2" x14ac:dyDescent="0.3">
      <c r="A178" s="35" t="s">
        <v>33</v>
      </c>
      <c r="B178" s="4">
        <v>1</v>
      </c>
      <c r="C178" s="4">
        <v>2</v>
      </c>
      <c r="D178" s="4">
        <v>3</v>
      </c>
      <c r="E178" s="4">
        <v>4</v>
      </c>
      <c r="F178" s="4">
        <v>5</v>
      </c>
      <c r="G178" s="4">
        <v>6</v>
      </c>
      <c r="H178" s="4">
        <v>7</v>
      </c>
      <c r="I178" s="4">
        <v>8</v>
      </c>
      <c r="J178" s="4">
        <v>9</v>
      </c>
      <c r="K178" s="4">
        <v>10</v>
      </c>
      <c r="L178" s="28">
        <v>11</v>
      </c>
      <c r="M178" s="28">
        <v>12</v>
      </c>
      <c r="N178" s="28">
        <v>13</v>
      </c>
      <c r="O178" s="28">
        <v>14</v>
      </c>
      <c r="P178" s="28">
        <v>15</v>
      </c>
      <c r="Q178" s="28">
        <v>16</v>
      </c>
      <c r="R178" s="28">
        <v>17</v>
      </c>
      <c r="S178" s="28">
        <v>18</v>
      </c>
      <c r="T178" s="28">
        <v>19</v>
      </c>
      <c r="U178" s="28">
        <v>20</v>
      </c>
      <c r="V178" s="60"/>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row>
    <row r="179" spans="1:132" x14ac:dyDescent="0.3">
      <c r="A179" s="19" t="s">
        <v>8</v>
      </c>
      <c r="B179" s="36">
        <f>SUM('Raw Data'!B253:B256)/'Raw Data'!B273</f>
        <v>0.90909090909090906</v>
      </c>
      <c r="C179" s="36">
        <f>SUM('Raw Data'!C253:C256)/'Raw Data'!C273</f>
        <v>1.1627906976744186E-2</v>
      </c>
      <c r="D179" s="36">
        <f>SUM('Raw Data'!D253:D256)/'Raw Data'!D273</f>
        <v>1.6393442622950821E-2</v>
      </c>
      <c r="E179" s="36">
        <f>SUM('Raw Data'!E253:E256)/'Raw Data'!E273</f>
        <v>0</v>
      </c>
      <c r="F179" s="36">
        <f>SUM('Raw Data'!F253:F256)/'Raw Data'!F273</f>
        <v>0</v>
      </c>
      <c r="G179" s="36">
        <f>SUM('Raw Data'!G253:G256)/'Raw Data'!G273</f>
        <v>0</v>
      </c>
      <c r="H179" s="36">
        <f>SUM('Raw Data'!H253:H256)/'Raw Data'!H273</f>
        <v>0</v>
      </c>
      <c r="I179" s="36">
        <v>0</v>
      </c>
      <c r="J179" s="36">
        <v>0</v>
      </c>
      <c r="K179" s="36">
        <v>0</v>
      </c>
      <c r="L179" s="36">
        <v>0</v>
      </c>
      <c r="M179" s="36">
        <v>0</v>
      </c>
      <c r="N179" s="36">
        <v>0</v>
      </c>
      <c r="O179" s="36">
        <v>0</v>
      </c>
      <c r="P179" s="36">
        <v>0</v>
      </c>
      <c r="Q179" s="36">
        <v>0</v>
      </c>
      <c r="R179" s="36">
        <v>0</v>
      </c>
      <c r="S179" s="36">
        <v>0</v>
      </c>
      <c r="T179" s="36">
        <v>0</v>
      </c>
      <c r="U179" s="36">
        <v>0</v>
      </c>
      <c r="V179" s="36"/>
      <c r="W179" s="1"/>
      <c r="X179" s="19" t="s">
        <v>8</v>
      </c>
      <c r="Y179" s="30">
        <f>HLOOKUP(LSHT,A189:U209,(LSIT+1))</f>
        <v>1.6393442622950821E-2</v>
      </c>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row>
    <row r="180" spans="1:132" x14ac:dyDescent="0.3">
      <c r="A180" s="19" t="s">
        <v>25</v>
      </c>
      <c r="B180" s="36">
        <f>SUM('Raw Data'!B257:B260)/'Raw Data'!B273</f>
        <v>2.0202020202020204E-2</v>
      </c>
      <c r="C180" s="36">
        <f>SUM('Raw Data'!C257:C260)/'Raw Data'!C273</f>
        <v>0.54651162790697672</v>
      </c>
      <c r="D180" s="36">
        <f>SUM('Raw Data'!D257:D260)/'Raw Data'!D273</f>
        <v>0.13114754098360656</v>
      </c>
      <c r="E180" s="36">
        <f>SUM('Raw Data'!E257:E260)/'Raw Data'!E273</f>
        <v>0</v>
      </c>
      <c r="F180" s="36">
        <f>SUM('Raw Data'!F257:F260)/'Raw Data'!F273</f>
        <v>0</v>
      </c>
      <c r="G180" s="36">
        <f>SUM('Raw Data'!G257:G260)/'Raw Data'!G273</f>
        <v>0</v>
      </c>
      <c r="H180" s="36">
        <f>SUM('Raw Data'!H257:H260)/'Raw Data'!H273</f>
        <v>0</v>
      </c>
      <c r="I180" s="36">
        <v>0</v>
      </c>
      <c r="J180" s="36">
        <v>0</v>
      </c>
      <c r="K180" s="36">
        <v>0</v>
      </c>
      <c r="L180" s="36">
        <v>0</v>
      </c>
      <c r="M180" s="36">
        <v>0</v>
      </c>
      <c r="N180" s="36">
        <v>0</v>
      </c>
      <c r="O180" s="36">
        <v>0</v>
      </c>
      <c r="P180" s="36">
        <v>0</v>
      </c>
      <c r="Q180" s="36">
        <v>0</v>
      </c>
      <c r="R180" s="36">
        <v>0</v>
      </c>
      <c r="S180" s="36">
        <v>0</v>
      </c>
      <c r="T180" s="36">
        <v>0</v>
      </c>
      <c r="U180" s="36">
        <v>0</v>
      </c>
      <c r="V180" s="36"/>
      <c r="W180" s="1"/>
      <c r="X180" s="19" t="s">
        <v>25</v>
      </c>
      <c r="Y180" s="30">
        <f>HLOOKUP(LSHT,X189:AR209,(LSIT+1))</f>
        <v>0.13114754098360656</v>
      </c>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row>
    <row r="181" spans="1:132" x14ac:dyDescent="0.3">
      <c r="A181" s="19" t="s">
        <v>26</v>
      </c>
      <c r="B181" s="36">
        <f>SUM('Raw Data'!B261:B264)/'Raw Data'!B273</f>
        <v>7.0707070707070704E-2</v>
      </c>
      <c r="C181" s="36">
        <f>SUM('Raw Data'!C261:C264)/'Raw Data'!C273</f>
        <v>0.44186046511627908</v>
      </c>
      <c r="D181" s="36">
        <f>SUM('Raw Data'!D261:D264)/'Raw Data'!D273</f>
        <v>0.69672131147540983</v>
      </c>
      <c r="E181" s="36">
        <f>SUM('Raw Data'!E261:E264)/'Raw Data'!E273</f>
        <v>7.0707070707070704E-2</v>
      </c>
      <c r="F181" s="36">
        <f>SUM('Raw Data'!F261:F264)/'Raw Data'!F273</f>
        <v>1.0752688172043012E-2</v>
      </c>
      <c r="G181" s="36">
        <f>SUM('Raw Data'!G261:G264)/'Raw Data'!G273</f>
        <v>0</v>
      </c>
      <c r="H181" s="36">
        <f>SUM('Raw Data'!H261:H264)/'Raw Data'!H273</f>
        <v>0</v>
      </c>
      <c r="I181" s="36">
        <v>0</v>
      </c>
      <c r="J181" s="36">
        <v>0</v>
      </c>
      <c r="K181" s="36">
        <v>0</v>
      </c>
      <c r="L181" s="36">
        <v>0</v>
      </c>
      <c r="M181" s="36">
        <v>0</v>
      </c>
      <c r="N181" s="36">
        <v>0</v>
      </c>
      <c r="O181" s="36">
        <v>0</v>
      </c>
      <c r="P181" s="36">
        <v>0</v>
      </c>
      <c r="Q181" s="36">
        <v>0</v>
      </c>
      <c r="R181" s="36">
        <v>0</v>
      </c>
      <c r="S181" s="36">
        <v>0</v>
      </c>
      <c r="T181" s="36">
        <v>0</v>
      </c>
      <c r="U181" s="36">
        <v>0</v>
      </c>
      <c r="V181" s="36"/>
      <c r="W181" s="1"/>
      <c r="X181" s="19" t="s">
        <v>26</v>
      </c>
      <c r="Y181" s="30">
        <f>HLOOKUP(LSHT,AT189:BN209,(LSIT+1))</f>
        <v>0.69672131147540983</v>
      </c>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row>
    <row r="182" spans="1:132" x14ac:dyDescent="0.3">
      <c r="A182" s="19" t="s">
        <v>27</v>
      </c>
      <c r="B182" s="36">
        <f>SUM('Raw Data'!B265:B268)/'Raw Data'!B273</f>
        <v>0</v>
      </c>
      <c r="C182" s="36">
        <f>SUM('Raw Data'!C265:C268)/'Raw Data'!C273</f>
        <v>0</v>
      </c>
      <c r="D182" s="36">
        <f>SUM('Raw Data'!D265:D268)/'Raw Data'!D273</f>
        <v>0.15573770491803279</v>
      </c>
      <c r="E182" s="36">
        <f>SUM('Raw Data'!E265:E268)/'Raw Data'!E273</f>
        <v>0.90909090909090906</v>
      </c>
      <c r="F182" s="36">
        <f>SUM('Raw Data'!F265:F268)/'Raw Data'!F273</f>
        <v>0.978494623655914</v>
      </c>
      <c r="G182" s="36">
        <f>SUM('Raw Data'!G265:G268)/'Raw Data'!G273</f>
        <v>0.53793103448275859</v>
      </c>
      <c r="H182" s="36">
        <f>SUM('Raw Data'!H265:H268)/'Raw Data'!H273</f>
        <v>0</v>
      </c>
      <c r="I182" s="36">
        <v>0</v>
      </c>
      <c r="J182" s="36">
        <v>0</v>
      </c>
      <c r="K182" s="36">
        <v>0</v>
      </c>
      <c r="L182" s="36">
        <v>0</v>
      </c>
      <c r="M182" s="36">
        <v>0</v>
      </c>
      <c r="N182" s="36">
        <v>0</v>
      </c>
      <c r="O182" s="36">
        <v>0</v>
      </c>
      <c r="P182" s="36">
        <v>0</v>
      </c>
      <c r="Q182" s="36">
        <v>0</v>
      </c>
      <c r="R182" s="36">
        <v>0</v>
      </c>
      <c r="S182" s="36">
        <v>0</v>
      </c>
      <c r="T182" s="36">
        <v>0</v>
      </c>
      <c r="U182" s="36">
        <v>0</v>
      </c>
      <c r="V182" s="36"/>
      <c r="W182" s="1"/>
      <c r="X182" s="19" t="s">
        <v>27</v>
      </c>
      <c r="Y182" s="30">
        <f>HLOOKUP(LSHT,BP189:CJ209,(LSIT+1))</f>
        <v>0.15573770491803279</v>
      </c>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row>
    <row r="183" spans="1:132" x14ac:dyDescent="0.3">
      <c r="A183" s="53" t="s">
        <v>12</v>
      </c>
      <c r="B183" s="39">
        <f>SUM('Raw Data'!B269:B272)/'Raw Data'!B273</f>
        <v>0</v>
      </c>
      <c r="C183" s="39">
        <f>SUM('Raw Data'!C269:C272)/'Raw Data'!C273</f>
        <v>0</v>
      </c>
      <c r="D183" s="39">
        <f>SUM('Raw Data'!D269:D272)/'Raw Data'!D273</f>
        <v>0</v>
      </c>
      <c r="E183" s="39">
        <f>SUM('Raw Data'!E269:E272)/'Raw Data'!E273</f>
        <v>2.0202020202020204E-2</v>
      </c>
      <c r="F183" s="39">
        <f>SUM('Raw Data'!F269:F272)/'Raw Data'!F273</f>
        <v>1.0752688172043012E-2</v>
      </c>
      <c r="G183" s="39">
        <f>SUM('Raw Data'!G269:G272)/'Raw Data'!G273</f>
        <v>0.46206896551724136</v>
      </c>
      <c r="H183" s="39">
        <f>SUM('Raw Data'!H269:H272)/'Raw Data'!H273</f>
        <v>1</v>
      </c>
      <c r="I183" s="39">
        <f>I186</f>
        <v>0.94012311135982096</v>
      </c>
      <c r="J183" s="39">
        <f t="shared" ref="J183:U183" si="3970">J186</f>
        <v>0.38947957470621153</v>
      </c>
      <c r="K183" s="39">
        <f t="shared" si="3970"/>
        <v>7.6105204252937875E-2</v>
      </c>
      <c r="L183" s="39">
        <f t="shared" si="3970"/>
        <v>3.5814213766088399E-2</v>
      </c>
      <c r="M183" s="39">
        <f t="shared" si="3970"/>
        <v>9.513150531617276E-3</v>
      </c>
      <c r="N183" s="39">
        <f t="shared" si="3970"/>
        <v>3.9171796306659568E-3</v>
      </c>
      <c r="O183" s="39">
        <f t="shared" si="3970"/>
        <v>2.7979854504756041E-3</v>
      </c>
      <c r="P183" s="39">
        <f t="shared" si="3970"/>
        <v>1.6787912702853625E-3</v>
      </c>
      <c r="Q183" s="39">
        <f t="shared" si="3970"/>
        <v>5.5959709009512082E-4</v>
      </c>
      <c r="R183" s="39">
        <f t="shared" si="3970"/>
        <v>0</v>
      </c>
      <c r="S183" s="39">
        <f t="shared" si="3970"/>
        <v>0</v>
      </c>
      <c r="T183" s="39">
        <f t="shared" si="3970"/>
        <v>0</v>
      </c>
      <c r="U183" s="39">
        <f t="shared" si="3970"/>
        <v>0</v>
      </c>
      <c r="V183" s="61"/>
      <c r="W183" s="1"/>
      <c r="X183" s="37" t="s">
        <v>12</v>
      </c>
      <c r="Y183" s="30">
        <f>HLOOKUP(LSHT,CL189:DF209,(LSIT+1))</f>
        <v>0</v>
      </c>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row>
    <row r="184" spans="1:132" x14ac:dyDescent="0.3">
      <c r="A184" s="40" t="s">
        <v>30</v>
      </c>
      <c r="B184" s="54">
        <f>'Raw Data'!B293/'Raw Data'!$V293</f>
        <v>0</v>
      </c>
      <c r="C184" s="54">
        <f>'Raw Data'!C293/'Raw Data'!$V293</f>
        <v>0</v>
      </c>
      <c r="D184" s="54">
        <f>'Raw Data'!D293/'Raw Data'!$V293</f>
        <v>0</v>
      </c>
      <c r="E184" s="54">
        <f>'Raw Data'!E293/'Raw Data'!$V293</f>
        <v>0</v>
      </c>
      <c r="F184" s="54">
        <f>'Raw Data'!F293/'Raw Data'!$V293</f>
        <v>0</v>
      </c>
      <c r="G184" s="54">
        <f>'Raw Data'!G293/'Raw Data'!$V293</f>
        <v>0</v>
      </c>
      <c r="H184" s="54">
        <f>'Raw Data'!H293/'Raw Data'!$V293</f>
        <v>0</v>
      </c>
      <c r="I184" s="54">
        <f>1-I183</f>
        <v>5.9876888640179038E-2</v>
      </c>
      <c r="J184" s="54">
        <f t="shared" ref="J184:U184" si="3971">1-J183</f>
        <v>0.61052042529378847</v>
      </c>
      <c r="K184" s="54">
        <f t="shared" si="3971"/>
        <v>0.92389479574706213</v>
      </c>
      <c r="L184" s="54">
        <f t="shared" si="3971"/>
        <v>0.9641857862339116</v>
      </c>
      <c r="M184" s="54">
        <f t="shared" si="3971"/>
        <v>0.99048684946838272</v>
      </c>
      <c r="N184" s="54">
        <f t="shared" si="3971"/>
        <v>0.99608282036933404</v>
      </c>
      <c r="O184" s="54">
        <f t="shared" si="3971"/>
        <v>0.9972020145495244</v>
      </c>
      <c r="P184" s="54">
        <f t="shared" si="3971"/>
        <v>0.99832120872971464</v>
      </c>
      <c r="Q184" s="54">
        <f t="shared" si="3971"/>
        <v>0.99944040290990488</v>
      </c>
      <c r="R184" s="54">
        <f t="shared" si="3971"/>
        <v>1</v>
      </c>
      <c r="S184" s="54">
        <f t="shared" si="3971"/>
        <v>1</v>
      </c>
      <c r="T184" s="54">
        <f t="shared" si="3971"/>
        <v>1</v>
      </c>
      <c r="U184" s="54">
        <f t="shared" si="3971"/>
        <v>1</v>
      </c>
      <c r="V184" s="62"/>
      <c r="W184" s="1"/>
      <c r="X184" s="40" t="s">
        <v>30</v>
      </c>
      <c r="Y184" s="30">
        <f>HLOOKUP(LSHT,DH189:EB209,(LSIT+1))</f>
        <v>0</v>
      </c>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row>
    <row r="185" spans="1:132" x14ac:dyDescent="0.3">
      <c r="A185" s="32" t="s">
        <v>31</v>
      </c>
      <c r="B185" s="33">
        <f>'Raw Data'!B293/'Raw Data'!$V293</f>
        <v>0</v>
      </c>
      <c r="C185" s="33">
        <f>SUM('Raw Data'!$B293:C293)/'Raw Data'!$V293</f>
        <v>0</v>
      </c>
      <c r="D185" s="33">
        <f>SUM('Raw Data'!$B293:D293)/'Raw Data'!$V293</f>
        <v>0</v>
      </c>
      <c r="E185" s="33">
        <f>SUM('Raw Data'!$B293:E293)/'Raw Data'!$V293</f>
        <v>0</v>
      </c>
      <c r="F185" s="33">
        <f>SUM('Raw Data'!$B293:F293)/'Raw Data'!$V293</f>
        <v>0</v>
      </c>
      <c r="G185" s="33">
        <f>SUM('Raw Data'!$B293:G293)/'Raw Data'!$V293</f>
        <v>0</v>
      </c>
      <c r="H185" s="33">
        <f>SUM('Raw Data'!$B293:H293)/'Raw Data'!$V293</f>
        <v>0</v>
      </c>
      <c r="I185" s="33">
        <f>SUM('Raw Data'!$B293:I293)/'Raw Data'!$V293</f>
        <v>5.9876888640179073E-2</v>
      </c>
      <c r="J185" s="33">
        <f>SUM('Raw Data'!$B293:J293)/'Raw Data'!$V293</f>
        <v>0.61052042529378847</v>
      </c>
      <c r="K185" s="33">
        <f>SUM('Raw Data'!$B293:K293)/'Raw Data'!$V293</f>
        <v>0.92389479574706213</v>
      </c>
      <c r="L185" s="33">
        <f>SUM('Raw Data'!$B293:L293)/'Raw Data'!$V293</f>
        <v>0.9641857862339116</v>
      </c>
      <c r="M185" s="33">
        <f>SUM('Raw Data'!$B293:M293)/'Raw Data'!$V293</f>
        <v>0.99048684946838272</v>
      </c>
      <c r="N185" s="33">
        <f>SUM('Raw Data'!$B293:N293)/'Raw Data'!$V293</f>
        <v>0.99608282036933404</v>
      </c>
      <c r="O185" s="33">
        <f>SUM('Raw Data'!$B293:O293)/'Raw Data'!$V293</f>
        <v>0.9972020145495244</v>
      </c>
      <c r="P185" s="33">
        <f>SUM('Raw Data'!$B293:P293)/'Raw Data'!$V293</f>
        <v>0.99832120872971464</v>
      </c>
      <c r="Q185" s="33">
        <f>SUM('Raw Data'!$B293:Q293)/'Raw Data'!$V293</f>
        <v>0.99944040290990488</v>
      </c>
      <c r="R185" s="33">
        <f>SUM('Raw Data'!$B293:R293)/'Raw Data'!$V293</f>
        <v>1</v>
      </c>
      <c r="S185" s="33">
        <f>SUM('Raw Data'!$B293:S293)/'Raw Data'!$V293</f>
        <v>1</v>
      </c>
      <c r="T185" s="33">
        <f>SUM('Raw Data'!$B293:T293)/'Raw Data'!$V293</f>
        <v>1</v>
      </c>
      <c r="U185" s="33">
        <f>SUM('Raw Data'!$B293:U293)/'Raw Data'!$V293</f>
        <v>1</v>
      </c>
      <c r="V185" s="33"/>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row>
    <row r="186" spans="1:132" ht="28.8" x14ac:dyDescent="0.3">
      <c r="A186" s="34" t="s">
        <v>32</v>
      </c>
      <c r="B186" s="31">
        <f>1-B185</f>
        <v>1</v>
      </c>
      <c r="C186" s="31">
        <f t="shared" ref="C186" si="3972">1-C185</f>
        <v>1</v>
      </c>
      <c r="D186" s="31">
        <f t="shared" ref="D186" si="3973">1-D185</f>
        <v>1</v>
      </c>
      <c r="E186" s="31">
        <f t="shared" ref="E186" si="3974">1-E185</f>
        <v>1</v>
      </c>
      <c r="F186" s="31">
        <f t="shared" ref="F186" si="3975">1-F185</f>
        <v>1</v>
      </c>
      <c r="G186" s="31">
        <f t="shared" ref="G186" si="3976">1-G185</f>
        <v>1</v>
      </c>
      <c r="H186" s="31">
        <f t="shared" ref="H186" si="3977">1-H185</f>
        <v>1</v>
      </c>
      <c r="I186" s="31">
        <f t="shared" ref="I186" si="3978">1-I185</f>
        <v>0.94012311135982096</v>
      </c>
      <c r="J186" s="31">
        <f t="shared" ref="J186" si="3979">1-J185</f>
        <v>0.38947957470621153</v>
      </c>
      <c r="K186" s="31">
        <f t="shared" ref="K186" si="3980">1-K185</f>
        <v>7.6105204252937875E-2</v>
      </c>
      <c r="L186" s="31">
        <f t="shared" ref="L186" si="3981">1-L185</f>
        <v>3.5814213766088399E-2</v>
      </c>
      <c r="M186" s="31">
        <f t="shared" ref="M186" si="3982">1-M185</f>
        <v>9.513150531617276E-3</v>
      </c>
      <c r="N186" s="31">
        <f t="shared" ref="N186" si="3983">1-N185</f>
        <v>3.9171796306659568E-3</v>
      </c>
      <c r="O186" s="31">
        <f t="shared" ref="O186" si="3984">1-O185</f>
        <v>2.7979854504756041E-3</v>
      </c>
      <c r="P186" s="31">
        <f t="shared" ref="P186" si="3985">1-P185</f>
        <v>1.6787912702853625E-3</v>
      </c>
      <c r="Q186" s="31">
        <f t="shared" ref="Q186" si="3986">1-Q185</f>
        <v>5.5959709009512082E-4</v>
      </c>
      <c r="R186" s="31">
        <f t="shared" ref="R186" si="3987">1-R185</f>
        <v>0</v>
      </c>
      <c r="S186" s="31">
        <f t="shared" ref="S186" si="3988">1-S185</f>
        <v>0</v>
      </c>
      <c r="T186" s="31">
        <f t="shared" ref="T186" si="3989">1-T185</f>
        <v>0</v>
      </c>
      <c r="U186" s="31">
        <f t="shared" ref="U186" si="3990">1-U185</f>
        <v>0</v>
      </c>
      <c r="V186" s="30"/>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row>
    <row r="187" spans="1:132" x14ac:dyDescent="0.3">
      <c r="A187" s="13"/>
      <c r="B187" s="13"/>
      <c r="C187" s="13"/>
      <c r="D187" s="13"/>
      <c r="E187" s="13"/>
      <c r="F187" s="13"/>
      <c r="G187" s="13"/>
      <c r="H187" s="1"/>
      <c r="I187" s="1"/>
      <c r="J187" s="1"/>
      <c r="K187" s="1"/>
      <c r="L187" s="1"/>
      <c r="M187" s="1"/>
      <c r="N187" s="1"/>
      <c r="O187" s="1"/>
      <c r="P187" s="1"/>
      <c r="Q187" s="1"/>
      <c r="R187" s="1"/>
      <c r="S187" s="1"/>
      <c r="T187" s="1"/>
      <c r="U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row>
    <row r="188" spans="1:132" x14ac:dyDescent="0.3">
      <c r="A188" s="13" t="s">
        <v>64</v>
      </c>
      <c r="B188" s="13" t="s">
        <v>38</v>
      </c>
      <c r="C188" s="13"/>
      <c r="D188" s="13"/>
      <c r="E188" s="1"/>
      <c r="F188" s="1"/>
      <c r="G188" s="1"/>
      <c r="H188" s="1"/>
      <c r="I188" s="1"/>
      <c r="J188" s="1"/>
      <c r="K188" s="1"/>
      <c r="L188" s="1"/>
      <c r="M188" s="1"/>
      <c r="N188" s="1"/>
      <c r="O188" s="1"/>
      <c r="P188" s="1"/>
      <c r="Q188" s="1"/>
      <c r="R188" s="1"/>
      <c r="S188" s="1"/>
      <c r="T188" s="1"/>
      <c r="U188" s="1"/>
      <c r="W188" s="1"/>
      <c r="X188" s="13" t="s">
        <v>65</v>
      </c>
      <c r="Y188" s="13" t="s">
        <v>38</v>
      </c>
      <c r="Z188" s="13"/>
      <c r="AA188" s="13"/>
      <c r="AB188" s="1"/>
      <c r="AC188" s="1"/>
      <c r="AD188" s="1"/>
      <c r="AE188" s="1"/>
      <c r="AF188" s="1"/>
      <c r="AG188" s="1"/>
      <c r="AH188" s="1"/>
      <c r="AI188" s="1"/>
      <c r="AJ188" s="1"/>
      <c r="AK188" s="1"/>
      <c r="AL188" s="1"/>
      <c r="AM188" s="1"/>
      <c r="AN188" s="1"/>
      <c r="AO188" s="1"/>
      <c r="AP188" s="1"/>
      <c r="AQ188" s="1"/>
      <c r="AR188" s="1"/>
      <c r="AS188" s="1"/>
      <c r="AT188" s="13" t="s">
        <v>66</v>
      </c>
      <c r="AU188" s="13" t="s">
        <v>38</v>
      </c>
      <c r="AV188" s="13"/>
      <c r="AW188" s="13"/>
      <c r="AX188" s="1"/>
      <c r="AY188" s="1"/>
      <c r="AZ188" s="1"/>
      <c r="BA188" s="1"/>
      <c r="BB188" s="1"/>
      <c r="BC188" s="1"/>
      <c r="BD188" s="1"/>
      <c r="BE188" s="1"/>
      <c r="BF188" s="1"/>
      <c r="BG188" s="1"/>
      <c r="BH188" s="1"/>
      <c r="BI188" s="1"/>
      <c r="BJ188" s="1"/>
      <c r="BK188" s="1"/>
      <c r="BL188" s="1"/>
      <c r="BM188" s="1"/>
      <c r="BN188" s="1"/>
      <c r="BO188" s="1"/>
      <c r="BP188" s="13" t="s">
        <v>67</v>
      </c>
      <c r="BQ188" s="13" t="s">
        <v>38</v>
      </c>
      <c r="BR188" s="13"/>
      <c r="BS188" s="13"/>
      <c r="BT188" s="1"/>
      <c r="BU188" s="1"/>
      <c r="BV188" s="1"/>
      <c r="BW188" s="1"/>
      <c r="BX188" s="1"/>
      <c r="BY188" s="1"/>
      <c r="BZ188" s="1"/>
      <c r="CA188" s="1"/>
      <c r="CB188" s="1"/>
      <c r="CC188" s="1"/>
      <c r="CD188" s="1"/>
      <c r="CE188" s="1"/>
      <c r="CF188" s="1"/>
      <c r="CG188" s="1"/>
      <c r="CH188" s="1"/>
      <c r="CI188" s="1"/>
      <c r="CJ188" s="1"/>
      <c r="CK188" s="1"/>
      <c r="CL188" s="13" t="s">
        <v>68</v>
      </c>
      <c r="CM188" s="13" t="s">
        <v>38</v>
      </c>
      <c r="CN188" s="13"/>
      <c r="CO188" s="13"/>
      <c r="CP188" s="1"/>
      <c r="CQ188" s="1"/>
      <c r="CR188" s="1"/>
      <c r="CS188" s="1"/>
      <c r="CT188" s="1"/>
      <c r="CU188" s="1"/>
      <c r="CV188" s="1"/>
      <c r="CW188" s="1"/>
      <c r="CX188" s="1"/>
      <c r="CY188" s="1"/>
      <c r="CZ188" s="1"/>
      <c r="DA188" s="1"/>
      <c r="DB188" s="1"/>
      <c r="DC188" s="1"/>
      <c r="DD188" s="1"/>
      <c r="DE188" s="1"/>
      <c r="DF188" s="1"/>
      <c r="DG188" s="1"/>
      <c r="DH188" s="13" t="s">
        <v>69</v>
      </c>
      <c r="DI188" s="13" t="s">
        <v>38</v>
      </c>
      <c r="DJ188" s="13"/>
      <c r="DK188" s="13"/>
      <c r="DL188" s="1"/>
      <c r="DM188" s="1"/>
      <c r="DN188" s="1"/>
      <c r="DO188" s="1"/>
      <c r="DP188" s="1"/>
      <c r="DQ188" s="1"/>
      <c r="DR188" s="1"/>
      <c r="DS188" s="1"/>
      <c r="DT188" s="1"/>
      <c r="DU188" s="1"/>
      <c r="DV188" s="1"/>
      <c r="DW188" s="1"/>
      <c r="DX188" s="1"/>
      <c r="DY188" s="1"/>
      <c r="DZ188" s="1"/>
      <c r="EA188" s="1"/>
      <c r="EB188" s="1"/>
    </row>
    <row r="189" spans="1:132" x14ac:dyDescent="0.3">
      <c r="A189" s="13" t="s">
        <v>39</v>
      </c>
      <c r="B189" s="13">
        <v>0</v>
      </c>
      <c r="C189" s="13">
        <v>1</v>
      </c>
      <c r="D189" s="13">
        <v>2</v>
      </c>
      <c r="E189" s="29">
        <v>3</v>
      </c>
      <c r="F189" s="29">
        <v>4</v>
      </c>
      <c r="G189" s="29">
        <v>5</v>
      </c>
      <c r="H189" s="29">
        <v>6</v>
      </c>
      <c r="I189" s="29">
        <v>7</v>
      </c>
      <c r="J189" s="29">
        <v>8</v>
      </c>
      <c r="K189" s="29">
        <v>9</v>
      </c>
      <c r="L189" s="29">
        <v>10</v>
      </c>
      <c r="M189" s="29">
        <v>11</v>
      </c>
      <c r="N189" s="29">
        <v>12</v>
      </c>
      <c r="O189" s="29">
        <v>13</v>
      </c>
      <c r="P189" s="29">
        <v>14</v>
      </c>
      <c r="Q189" s="29">
        <v>15</v>
      </c>
      <c r="R189" s="29">
        <v>16</v>
      </c>
      <c r="S189" s="29">
        <v>17</v>
      </c>
      <c r="T189" s="29">
        <v>18</v>
      </c>
      <c r="U189" s="29">
        <v>19</v>
      </c>
      <c r="V189" s="68" t="s">
        <v>39</v>
      </c>
      <c r="W189" s="68" t="s">
        <v>76</v>
      </c>
      <c r="X189" s="13" t="s">
        <v>39</v>
      </c>
      <c r="Y189" s="13">
        <v>0</v>
      </c>
      <c r="Z189" s="13">
        <v>1</v>
      </c>
      <c r="AA189" s="13">
        <v>2</v>
      </c>
      <c r="AB189" s="29">
        <v>3</v>
      </c>
      <c r="AC189" s="29">
        <v>4</v>
      </c>
      <c r="AD189" s="29">
        <v>5</v>
      </c>
      <c r="AE189" s="29">
        <v>6</v>
      </c>
      <c r="AF189" s="29">
        <v>7</v>
      </c>
      <c r="AG189" s="29">
        <v>8</v>
      </c>
      <c r="AH189" s="29">
        <v>9</v>
      </c>
      <c r="AI189" s="29">
        <v>10</v>
      </c>
      <c r="AJ189" s="29">
        <v>11</v>
      </c>
      <c r="AK189" s="29">
        <v>12</v>
      </c>
      <c r="AL189" s="29">
        <v>13</v>
      </c>
      <c r="AM189" s="29">
        <v>14</v>
      </c>
      <c r="AN189" s="29">
        <v>15</v>
      </c>
      <c r="AO189" s="29">
        <v>16</v>
      </c>
      <c r="AP189" s="29">
        <v>17</v>
      </c>
      <c r="AQ189" s="29">
        <v>18</v>
      </c>
      <c r="AR189" s="29">
        <v>19</v>
      </c>
      <c r="AS189" s="1"/>
      <c r="AT189" s="13" t="s">
        <v>39</v>
      </c>
      <c r="AU189" s="13">
        <v>0</v>
      </c>
      <c r="AV189" s="13">
        <v>1</v>
      </c>
      <c r="AW189" s="13">
        <v>2</v>
      </c>
      <c r="AX189" s="29">
        <v>3</v>
      </c>
      <c r="AY189" s="29">
        <v>4</v>
      </c>
      <c r="AZ189" s="29">
        <v>5</v>
      </c>
      <c r="BA189" s="29">
        <v>6</v>
      </c>
      <c r="BB189" s="29">
        <v>7</v>
      </c>
      <c r="BC189" s="29">
        <v>8</v>
      </c>
      <c r="BD189" s="29">
        <v>9</v>
      </c>
      <c r="BE189" s="29">
        <v>10</v>
      </c>
      <c r="BF189" s="29">
        <v>11</v>
      </c>
      <c r="BG189" s="29">
        <v>12</v>
      </c>
      <c r="BH189" s="29">
        <v>13</v>
      </c>
      <c r="BI189" s="29">
        <v>14</v>
      </c>
      <c r="BJ189" s="29">
        <v>15</v>
      </c>
      <c r="BK189" s="29">
        <v>16</v>
      </c>
      <c r="BL189" s="29">
        <v>17</v>
      </c>
      <c r="BM189" s="29">
        <v>18</v>
      </c>
      <c r="BN189" s="29">
        <v>19</v>
      </c>
      <c r="BO189" s="1"/>
      <c r="BP189" s="13" t="s">
        <v>39</v>
      </c>
      <c r="BQ189" s="13">
        <v>0</v>
      </c>
      <c r="BR189" s="13">
        <v>1</v>
      </c>
      <c r="BS189" s="13">
        <v>2</v>
      </c>
      <c r="BT189" s="29">
        <v>3</v>
      </c>
      <c r="BU189" s="29">
        <v>4</v>
      </c>
      <c r="BV189" s="29">
        <v>5</v>
      </c>
      <c r="BW189" s="29">
        <v>6</v>
      </c>
      <c r="BX189" s="29">
        <v>7</v>
      </c>
      <c r="BY189" s="29">
        <v>8</v>
      </c>
      <c r="BZ189" s="29">
        <v>9</v>
      </c>
      <c r="CA189" s="29">
        <v>10</v>
      </c>
      <c r="CB189" s="29">
        <v>11</v>
      </c>
      <c r="CC189" s="29">
        <v>12</v>
      </c>
      <c r="CD189" s="29">
        <v>13</v>
      </c>
      <c r="CE189" s="29">
        <v>14</v>
      </c>
      <c r="CF189" s="29">
        <v>15</v>
      </c>
      <c r="CG189" s="29">
        <v>16</v>
      </c>
      <c r="CH189" s="29">
        <v>17</v>
      </c>
      <c r="CI189" s="29">
        <v>18</v>
      </c>
      <c r="CJ189" s="29">
        <v>19</v>
      </c>
      <c r="CK189" s="1"/>
      <c r="CL189" s="13" t="s">
        <v>39</v>
      </c>
      <c r="CM189" s="13">
        <v>0</v>
      </c>
      <c r="CN189" s="13">
        <v>1</v>
      </c>
      <c r="CO189" s="13">
        <v>2</v>
      </c>
      <c r="CP189" s="29">
        <v>3</v>
      </c>
      <c r="CQ189" s="29">
        <v>4</v>
      </c>
      <c r="CR189" s="29">
        <v>5</v>
      </c>
      <c r="CS189" s="29">
        <v>6</v>
      </c>
      <c r="CT189" s="29">
        <v>7</v>
      </c>
      <c r="CU189" s="29">
        <v>8</v>
      </c>
      <c r="CV189" s="29">
        <v>9</v>
      </c>
      <c r="CW189" s="29">
        <v>10</v>
      </c>
      <c r="CX189" s="29">
        <v>11</v>
      </c>
      <c r="CY189" s="29">
        <v>12</v>
      </c>
      <c r="CZ189" s="29">
        <v>13</v>
      </c>
      <c r="DA189" s="29">
        <v>14</v>
      </c>
      <c r="DB189" s="29">
        <v>15</v>
      </c>
      <c r="DC189" s="29">
        <v>16</v>
      </c>
      <c r="DD189" s="29">
        <v>17</v>
      </c>
      <c r="DE189" s="29">
        <v>18</v>
      </c>
      <c r="DF189" s="29">
        <v>19</v>
      </c>
      <c r="DG189" s="1"/>
      <c r="DH189" s="13" t="s">
        <v>39</v>
      </c>
      <c r="DI189" s="13">
        <v>0</v>
      </c>
      <c r="DJ189" s="13">
        <v>1</v>
      </c>
      <c r="DK189" s="13">
        <v>2</v>
      </c>
      <c r="DL189" s="29">
        <v>3</v>
      </c>
      <c r="DM189" s="29">
        <v>4</v>
      </c>
      <c r="DN189" s="29">
        <v>5</v>
      </c>
      <c r="DO189" s="29">
        <v>6</v>
      </c>
      <c r="DP189" s="29">
        <v>7</v>
      </c>
      <c r="DQ189" s="29">
        <v>8</v>
      </c>
      <c r="DR189" s="29">
        <v>9</v>
      </c>
      <c r="DS189" s="29">
        <v>10</v>
      </c>
      <c r="DT189" s="29">
        <v>11</v>
      </c>
      <c r="DU189" s="29">
        <v>12</v>
      </c>
      <c r="DV189" s="29">
        <v>13</v>
      </c>
      <c r="DW189" s="29">
        <v>14</v>
      </c>
      <c r="DX189" s="29">
        <v>15</v>
      </c>
      <c r="DY189" s="29">
        <v>16</v>
      </c>
      <c r="DZ189" s="29">
        <v>17</v>
      </c>
      <c r="EA189" s="29">
        <v>18</v>
      </c>
      <c r="EB189" s="29">
        <v>19</v>
      </c>
    </row>
    <row r="190" spans="1:132" x14ac:dyDescent="0.3">
      <c r="A190" s="13">
        <v>1</v>
      </c>
      <c r="B190" s="30">
        <f t="shared" ref="B190:U190" si="3991">B179</f>
        <v>0.90909090909090906</v>
      </c>
      <c r="C190" s="30">
        <f t="shared" si="3991"/>
        <v>1.1627906976744186E-2</v>
      </c>
      <c r="D190" s="30">
        <f t="shared" si="3991"/>
        <v>1.6393442622950821E-2</v>
      </c>
      <c r="E190" s="30">
        <f t="shared" si="3991"/>
        <v>0</v>
      </c>
      <c r="F190" s="30">
        <f t="shared" si="3991"/>
        <v>0</v>
      </c>
      <c r="G190" s="30">
        <f t="shared" si="3991"/>
        <v>0</v>
      </c>
      <c r="H190" s="30">
        <f t="shared" si="3991"/>
        <v>0</v>
      </c>
      <c r="I190" s="30">
        <f t="shared" si="3991"/>
        <v>0</v>
      </c>
      <c r="J190" s="30">
        <f t="shared" si="3991"/>
        <v>0</v>
      </c>
      <c r="K190" s="30">
        <f t="shared" si="3991"/>
        <v>0</v>
      </c>
      <c r="L190" s="30">
        <f t="shared" si="3991"/>
        <v>0</v>
      </c>
      <c r="M190" s="30">
        <f t="shared" si="3991"/>
        <v>0</v>
      </c>
      <c r="N190" s="30">
        <f t="shared" si="3991"/>
        <v>0</v>
      </c>
      <c r="O190" s="30">
        <f t="shared" si="3991"/>
        <v>0</v>
      </c>
      <c r="P190" s="30">
        <f t="shared" si="3991"/>
        <v>0</v>
      </c>
      <c r="Q190" s="30">
        <f t="shared" si="3991"/>
        <v>0</v>
      </c>
      <c r="R190" s="30">
        <f t="shared" si="3991"/>
        <v>0</v>
      </c>
      <c r="S190" s="30">
        <f t="shared" si="3991"/>
        <v>0</v>
      </c>
      <c r="T190" s="30">
        <f t="shared" si="3991"/>
        <v>0</v>
      </c>
      <c r="U190" s="30">
        <f t="shared" si="3991"/>
        <v>0</v>
      </c>
      <c r="V190" s="65">
        <v>1</v>
      </c>
      <c r="W190" s="69">
        <f>'Raw Data'!B273</f>
        <v>99</v>
      </c>
      <c r="X190" s="13">
        <v>1</v>
      </c>
      <c r="Y190" s="30">
        <f>B180</f>
        <v>2.0202020202020204E-2</v>
      </c>
      <c r="Z190" s="30">
        <f>C180</f>
        <v>0.54651162790697672</v>
      </c>
      <c r="AA190" s="30">
        <f t="shared" ref="AA190" si="3992">D180</f>
        <v>0.13114754098360656</v>
      </c>
      <c r="AB190" s="30">
        <f t="shared" ref="AB190" si="3993">E180</f>
        <v>0</v>
      </c>
      <c r="AC190" s="30">
        <f t="shared" ref="AC190" si="3994">F180</f>
        <v>0</v>
      </c>
      <c r="AD190" s="30">
        <f t="shared" ref="AD190" si="3995">G180</f>
        <v>0</v>
      </c>
      <c r="AE190" s="30">
        <f t="shared" ref="AE190" si="3996">H180</f>
        <v>0</v>
      </c>
      <c r="AF190" s="30">
        <f t="shared" ref="AF190" si="3997">I180</f>
        <v>0</v>
      </c>
      <c r="AG190" s="30">
        <f t="shared" ref="AG190" si="3998">J180</f>
        <v>0</v>
      </c>
      <c r="AH190" s="30">
        <f t="shared" ref="AH190" si="3999">K180</f>
        <v>0</v>
      </c>
      <c r="AI190" s="30">
        <f t="shared" ref="AI190" si="4000">L180</f>
        <v>0</v>
      </c>
      <c r="AJ190" s="30">
        <f t="shared" ref="AJ190" si="4001">M180</f>
        <v>0</v>
      </c>
      <c r="AK190" s="30">
        <f t="shared" ref="AK190" si="4002">N180</f>
        <v>0</v>
      </c>
      <c r="AL190" s="30">
        <f t="shared" ref="AL190" si="4003">O180</f>
        <v>0</v>
      </c>
      <c r="AM190" s="30">
        <f t="shared" ref="AM190" si="4004">P180</f>
        <v>0</v>
      </c>
      <c r="AN190" s="30">
        <f t="shared" ref="AN190" si="4005">Q180</f>
        <v>0</v>
      </c>
      <c r="AO190" s="30">
        <f t="shared" ref="AO190" si="4006">R180</f>
        <v>0</v>
      </c>
      <c r="AP190" s="30">
        <f t="shared" ref="AP190" si="4007">S180</f>
        <v>0</v>
      </c>
      <c r="AQ190" s="30">
        <f t="shared" ref="AQ190" si="4008">T180</f>
        <v>0</v>
      </c>
      <c r="AR190" s="30">
        <f t="shared" ref="AR190" si="4009">U180</f>
        <v>0</v>
      </c>
      <c r="AS190" s="1"/>
      <c r="AT190" s="13">
        <v>1</v>
      </c>
      <c r="AU190" s="30">
        <f>B181</f>
        <v>7.0707070707070704E-2</v>
      </c>
      <c r="AV190" s="30">
        <f t="shared" ref="AV190" si="4010">C181</f>
        <v>0.44186046511627908</v>
      </c>
      <c r="AW190" s="30">
        <f t="shared" ref="AW190" si="4011">D181</f>
        <v>0.69672131147540983</v>
      </c>
      <c r="AX190" s="30">
        <f t="shared" ref="AX190" si="4012">E181</f>
        <v>7.0707070707070704E-2</v>
      </c>
      <c r="AY190" s="30">
        <f t="shared" ref="AY190" si="4013">F181</f>
        <v>1.0752688172043012E-2</v>
      </c>
      <c r="AZ190" s="30">
        <f t="shared" ref="AZ190" si="4014">G181</f>
        <v>0</v>
      </c>
      <c r="BA190" s="30">
        <f t="shared" ref="BA190" si="4015">H181</f>
        <v>0</v>
      </c>
      <c r="BB190" s="30">
        <f t="shared" ref="BB190" si="4016">I181</f>
        <v>0</v>
      </c>
      <c r="BC190" s="30">
        <f t="shared" ref="BC190" si="4017">J181</f>
        <v>0</v>
      </c>
      <c r="BD190" s="30">
        <f t="shared" ref="BD190" si="4018">K181</f>
        <v>0</v>
      </c>
      <c r="BE190" s="30">
        <f t="shared" ref="BE190" si="4019">L181</f>
        <v>0</v>
      </c>
      <c r="BF190" s="30">
        <f t="shared" ref="BF190" si="4020">M181</f>
        <v>0</v>
      </c>
      <c r="BG190" s="30">
        <f t="shared" ref="BG190" si="4021">N181</f>
        <v>0</v>
      </c>
      <c r="BH190" s="30">
        <f t="shared" ref="BH190" si="4022">O181</f>
        <v>0</v>
      </c>
      <c r="BI190" s="30">
        <f t="shared" ref="BI190" si="4023">P181</f>
        <v>0</v>
      </c>
      <c r="BJ190" s="30">
        <f t="shared" ref="BJ190" si="4024">Q181</f>
        <v>0</v>
      </c>
      <c r="BK190" s="30">
        <f t="shared" ref="BK190" si="4025">R181</f>
        <v>0</v>
      </c>
      <c r="BL190" s="30">
        <f t="shared" ref="BL190" si="4026">S181</f>
        <v>0</v>
      </c>
      <c r="BM190" s="30">
        <f t="shared" ref="BM190" si="4027">T181</f>
        <v>0</v>
      </c>
      <c r="BN190" s="30">
        <f t="shared" ref="BN190" si="4028">U181</f>
        <v>0</v>
      </c>
      <c r="BO190" s="1"/>
      <c r="BP190" s="13">
        <v>1</v>
      </c>
      <c r="BQ190" s="30">
        <f>B182</f>
        <v>0</v>
      </c>
      <c r="BR190" s="30">
        <f t="shared" ref="BR190" si="4029">C182</f>
        <v>0</v>
      </c>
      <c r="BS190" s="30">
        <f t="shared" ref="BS190" si="4030">D182</f>
        <v>0.15573770491803279</v>
      </c>
      <c r="BT190" s="30">
        <f t="shared" ref="BT190" si="4031">E182</f>
        <v>0.90909090909090906</v>
      </c>
      <c r="BU190" s="30">
        <f t="shared" ref="BU190" si="4032">F182</f>
        <v>0.978494623655914</v>
      </c>
      <c r="BV190" s="30">
        <f t="shared" ref="BV190" si="4033">G182</f>
        <v>0.53793103448275859</v>
      </c>
      <c r="BW190" s="30">
        <f t="shared" ref="BW190" si="4034">H182</f>
        <v>0</v>
      </c>
      <c r="BX190" s="30">
        <f t="shared" ref="BX190" si="4035">I182</f>
        <v>0</v>
      </c>
      <c r="BY190" s="30">
        <f t="shared" ref="BY190" si="4036">J182</f>
        <v>0</v>
      </c>
      <c r="BZ190" s="30">
        <f t="shared" ref="BZ190" si="4037">K182</f>
        <v>0</v>
      </c>
      <c r="CA190" s="30">
        <f t="shared" ref="CA190" si="4038">L182</f>
        <v>0</v>
      </c>
      <c r="CB190" s="30">
        <f t="shared" ref="CB190" si="4039">M182</f>
        <v>0</v>
      </c>
      <c r="CC190" s="30">
        <f t="shared" ref="CC190" si="4040">N182</f>
        <v>0</v>
      </c>
      <c r="CD190" s="30">
        <f t="shared" ref="CD190" si="4041">O182</f>
        <v>0</v>
      </c>
      <c r="CE190" s="30">
        <f t="shared" ref="CE190" si="4042">P182</f>
        <v>0</v>
      </c>
      <c r="CF190" s="30">
        <f t="shared" ref="CF190" si="4043">Q182</f>
        <v>0</v>
      </c>
      <c r="CG190" s="30">
        <f t="shared" ref="CG190" si="4044">R182</f>
        <v>0</v>
      </c>
      <c r="CH190" s="30">
        <f t="shared" ref="CH190" si="4045">S182</f>
        <v>0</v>
      </c>
      <c r="CI190" s="30">
        <f t="shared" ref="CI190" si="4046">T182</f>
        <v>0</v>
      </c>
      <c r="CJ190" s="30">
        <f t="shared" ref="CJ190" si="4047">U182</f>
        <v>0</v>
      </c>
      <c r="CK190" s="1"/>
      <c r="CL190" s="13">
        <v>1</v>
      </c>
      <c r="CM190" s="30">
        <f>B183</f>
        <v>0</v>
      </c>
      <c r="CN190" s="30">
        <f t="shared" ref="CN190" si="4048">C183</f>
        <v>0</v>
      </c>
      <c r="CO190" s="30">
        <f t="shared" ref="CO190" si="4049">D183</f>
        <v>0</v>
      </c>
      <c r="CP190" s="30">
        <f t="shared" ref="CP190" si="4050">E183</f>
        <v>2.0202020202020204E-2</v>
      </c>
      <c r="CQ190" s="30">
        <f t="shared" ref="CQ190" si="4051">F183</f>
        <v>1.0752688172043012E-2</v>
      </c>
      <c r="CR190" s="30">
        <f t="shared" ref="CR190" si="4052">G183</f>
        <v>0.46206896551724136</v>
      </c>
      <c r="CS190" s="30">
        <f t="shared" ref="CS190" si="4053">H183</f>
        <v>1</v>
      </c>
      <c r="CT190" s="30">
        <f t="shared" ref="CT190" si="4054">I183</f>
        <v>0.94012311135982096</v>
      </c>
      <c r="CU190" s="30">
        <f t="shared" ref="CU190" si="4055">J183</f>
        <v>0.38947957470621153</v>
      </c>
      <c r="CV190" s="30">
        <f t="shared" ref="CV190" si="4056">K183</f>
        <v>7.6105204252937875E-2</v>
      </c>
      <c r="CW190" s="30">
        <f t="shared" ref="CW190" si="4057">L183</f>
        <v>3.5814213766088399E-2</v>
      </c>
      <c r="CX190" s="30">
        <f t="shared" ref="CX190" si="4058">M183</f>
        <v>9.513150531617276E-3</v>
      </c>
      <c r="CY190" s="30">
        <f t="shared" ref="CY190" si="4059">N183</f>
        <v>3.9171796306659568E-3</v>
      </c>
      <c r="CZ190" s="30">
        <f t="shared" ref="CZ190" si="4060">O183</f>
        <v>2.7979854504756041E-3</v>
      </c>
      <c r="DA190" s="30">
        <f t="shared" ref="DA190" si="4061">P183</f>
        <v>1.6787912702853625E-3</v>
      </c>
      <c r="DB190" s="30">
        <f t="shared" ref="DB190" si="4062">Q183</f>
        <v>5.5959709009512082E-4</v>
      </c>
      <c r="DC190" s="30">
        <f t="shared" ref="DC190" si="4063">R183</f>
        <v>0</v>
      </c>
      <c r="DD190" s="30">
        <f t="shared" ref="DD190" si="4064">S183</f>
        <v>0</v>
      </c>
      <c r="DE190" s="30">
        <f t="shared" ref="DE190" si="4065">T183</f>
        <v>0</v>
      </c>
      <c r="DF190" s="30">
        <f t="shared" ref="DF190" si="4066">U183</f>
        <v>0</v>
      </c>
      <c r="DG190" s="1"/>
      <c r="DH190" s="13">
        <v>1</v>
      </c>
      <c r="DI190" s="30">
        <f>B184</f>
        <v>0</v>
      </c>
      <c r="DJ190" s="30">
        <f t="shared" ref="DJ190" si="4067">C184</f>
        <v>0</v>
      </c>
      <c r="DK190" s="30">
        <f t="shared" ref="DK190" si="4068">D184</f>
        <v>0</v>
      </c>
      <c r="DL190" s="30">
        <f t="shared" ref="DL190" si="4069">E184</f>
        <v>0</v>
      </c>
      <c r="DM190" s="30">
        <f t="shared" ref="DM190" si="4070">F184</f>
        <v>0</v>
      </c>
      <c r="DN190" s="30">
        <f t="shared" ref="DN190" si="4071">G184</f>
        <v>0</v>
      </c>
      <c r="DO190" s="30">
        <f t="shared" ref="DO190" si="4072">H184</f>
        <v>0</v>
      </c>
      <c r="DP190" s="30">
        <f t="shared" ref="DP190" si="4073">I184</f>
        <v>5.9876888640179038E-2</v>
      </c>
      <c r="DQ190" s="30">
        <f t="shared" ref="DQ190" si="4074">J184</f>
        <v>0.61052042529378847</v>
      </c>
      <c r="DR190" s="30">
        <f t="shared" ref="DR190" si="4075">K184</f>
        <v>0.92389479574706213</v>
      </c>
      <c r="DS190" s="30">
        <f t="shared" ref="DS190" si="4076">L184</f>
        <v>0.9641857862339116</v>
      </c>
      <c r="DT190" s="30">
        <f t="shared" ref="DT190" si="4077">M184</f>
        <v>0.99048684946838272</v>
      </c>
      <c r="DU190" s="30">
        <f t="shared" ref="DU190" si="4078">N184</f>
        <v>0.99608282036933404</v>
      </c>
      <c r="DV190" s="30">
        <f t="shared" ref="DV190" si="4079">O184</f>
        <v>0.9972020145495244</v>
      </c>
      <c r="DW190" s="30">
        <f t="shared" ref="DW190" si="4080">P184</f>
        <v>0.99832120872971464</v>
      </c>
      <c r="DX190" s="30">
        <f t="shared" ref="DX190" si="4081">Q184</f>
        <v>0.99944040290990488</v>
      </c>
      <c r="DY190" s="30">
        <f t="shared" ref="DY190" si="4082">R184</f>
        <v>1</v>
      </c>
      <c r="DZ190" s="30">
        <f t="shared" ref="DZ190" si="4083">S184</f>
        <v>1</v>
      </c>
      <c r="EA190" s="30">
        <f t="shared" ref="EA190" si="4084">T184</f>
        <v>1</v>
      </c>
      <c r="EB190" s="30">
        <f t="shared" ref="EB190" si="4085">U184</f>
        <v>1</v>
      </c>
    </row>
    <row r="191" spans="1:132" x14ac:dyDescent="0.3">
      <c r="A191" s="13">
        <v>2</v>
      </c>
      <c r="B191" s="30">
        <f>SUM($B179:C179)/SUM($B179:C184)</f>
        <v>0.46035940803382663</v>
      </c>
      <c r="C191" s="30">
        <f>SUM($C179:D179)/SUM($C179:D184)</f>
        <v>1.4010674799847503E-2</v>
      </c>
      <c r="D191" s="30">
        <f t="shared" ref="D191:T191" si="4086">SUM(D179:E179)/SUM(D179:E184)</f>
        <v>8.196721311475412E-3</v>
      </c>
      <c r="E191" s="30">
        <f t="shared" si="4086"/>
        <v>0</v>
      </c>
      <c r="F191" s="30">
        <f t="shared" si="4086"/>
        <v>0</v>
      </c>
      <c r="G191" s="30">
        <f t="shared" si="4086"/>
        <v>0</v>
      </c>
      <c r="H191" s="30">
        <f t="shared" si="4086"/>
        <v>0</v>
      </c>
      <c r="I191" s="30">
        <f t="shared" si="4086"/>
        <v>0</v>
      </c>
      <c r="J191" s="30">
        <f t="shared" si="4086"/>
        <v>0</v>
      </c>
      <c r="K191" s="30">
        <f t="shared" si="4086"/>
        <v>0</v>
      </c>
      <c r="L191" s="30">
        <f t="shared" si="4086"/>
        <v>0</v>
      </c>
      <c r="M191" s="30">
        <f t="shared" si="4086"/>
        <v>0</v>
      </c>
      <c r="N191" s="30">
        <f t="shared" si="4086"/>
        <v>0</v>
      </c>
      <c r="O191" s="30">
        <f t="shared" si="4086"/>
        <v>0</v>
      </c>
      <c r="P191" s="30">
        <f t="shared" si="4086"/>
        <v>0</v>
      </c>
      <c r="Q191" s="30">
        <f t="shared" si="4086"/>
        <v>0</v>
      </c>
      <c r="R191" s="30">
        <f t="shared" si="4086"/>
        <v>0</v>
      </c>
      <c r="S191" s="30">
        <f t="shared" si="4086"/>
        <v>0</v>
      </c>
      <c r="T191" s="30">
        <f t="shared" si="4086"/>
        <v>0</v>
      </c>
      <c r="U191" s="30"/>
      <c r="V191" s="65">
        <v>2</v>
      </c>
      <c r="W191" s="69">
        <f>SUM('Raw Data'!B273:C273)</f>
        <v>185</v>
      </c>
      <c r="X191" s="13">
        <v>2</v>
      </c>
      <c r="Y191" s="30">
        <f>SUM(B180:C180)/SUM(B179:C184)</f>
        <v>0.28335682405449847</v>
      </c>
      <c r="Z191" s="30">
        <f t="shared" ref="Z191" si="4087">SUM(C180:D180)/SUM(C179:D184)</f>
        <v>0.33882958444529165</v>
      </c>
      <c r="AA191" s="30">
        <f t="shared" ref="AA191" si="4088">SUM(D180:E180)/SUM(D179:E184)</f>
        <v>6.5573770491803296E-2</v>
      </c>
      <c r="AB191" s="30">
        <f t="shared" ref="AB191" si="4089">SUM(E180:F180)/SUM(E179:F184)</f>
        <v>0</v>
      </c>
      <c r="AC191" s="30">
        <f t="shared" ref="AC191" si="4090">SUM(F180:G180)/SUM(F179:G184)</f>
        <v>0</v>
      </c>
      <c r="AD191" s="30">
        <f t="shared" ref="AD191" si="4091">SUM(G180:H180)/SUM(G179:H184)</f>
        <v>0</v>
      </c>
      <c r="AE191" s="30">
        <f t="shared" ref="AE191" si="4092">SUM(H180:I180)/SUM(H179:I184)</f>
        <v>0</v>
      </c>
      <c r="AF191" s="30">
        <f t="shared" ref="AF191" si="4093">SUM(I180:J180)/SUM(I179:J184)</f>
        <v>0</v>
      </c>
      <c r="AG191" s="30">
        <f t="shared" ref="AG191" si="4094">SUM(J180:K180)/SUM(J179:K184)</f>
        <v>0</v>
      </c>
      <c r="AH191" s="30">
        <f t="shared" ref="AH191" si="4095">SUM(K180:L180)/SUM(K179:L184)</f>
        <v>0</v>
      </c>
      <c r="AI191" s="30">
        <f t="shared" ref="AI191" si="4096">SUM(L180:M180)/SUM(L179:M184)</f>
        <v>0</v>
      </c>
      <c r="AJ191" s="30">
        <f t="shared" ref="AJ191" si="4097">SUM(M180:N180)/SUM(M179:N184)</f>
        <v>0</v>
      </c>
      <c r="AK191" s="30">
        <f t="shared" ref="AK191" si="4098">SUM(N180:O180)/SUM(N179:O184)</f>
        <v>0</v>
      </c>
      <c r="AL191" s="30">
        <f t="shared" ref="AL191" si="4099">SUM(O180:P180)/SUM(O179:P184)</f>
        <v>0</v>
      </c>
      <c r="AM191" s="30">
        <f t="shared" ref="AM191" si="4100">SUM(P180:Q180)/SUM(P179:Q184)</f>
        <v>0</v>
      </c>
      <c r="AN191" s="30">
        <f t="shared" ref="AN191" si="4101">SUM(Q180:R180)/SUM(Q179:R184)</f>
        <v>0</v>
      </c>
      <c r="AO191" s="30">
        <f t="shared" ref="AO191" si="4102">SUM(R180:S180)/SUM(R179:S184)</f>
        <v>0</v>
      </c>
      <c r="AP191" s="30">
        <f t="shared" ref="AP191" si="4103">SUM(S180:T180)/SUM(S179:T184)</f>
        <v>0</v>
      </c>
      <c r="AQ191" s="30">
        <f t="shared" ref="AQ191" si="4104">SUM(T180:U180)/SUM(T179:U184)</f>
        <v>0</v>
      </c>
      <c r="AR191" s="30"/>
      <c r="AS191" s="1"/>
      <c r="AT191" s="13">
        <v>2</v>
      </c>
      <c r="AU191" s="30">
        <f>SUM(B181:C181)/SUM(B179:C184)</f>
        <v>0.2562837679116749</v>
      </c>
      <c r="AV191" s="30">
        <f t="shared" ref="AV191" si="4105">SUM(C181:D181)/SUM(C179:D184)</f>
        <v>0.56929088829584451</v>
      </c>
      <c r="AW191" s="30">
        <f t="shared" ref="AW191" si="4106">SUM(D181:E181)/SUM(D179:E184)</f>
        <v>0.38371419109124033</v>
      </c>
      <c r="AX191" s="30">
        <f t="shared" ref="AX191" si="4107">SUM(E181:F181)/SUM(E179:F184)</f>
        <v>4.0729879439556867E-2</v>
      </c>
      <c r="AY191" s="30">
        <f t="shared" ref="AY191" si="4108">SUM(F181:G181)/SUM(F179:G184)</f>
        <v>5.3763440860215058E-3</v>
      </c>
      <c r="AZ191" s="30">
        <f t="shared" ref="AZ191" si="4109">SUM(G181:H181)/SUM(G179:H184)</f>
        <v>0</v>
      </c>
      <c r="BA191" s="30">
        <f t="shared" ref="BA191" si="4110">SUM(H181:I181)/SUM(H179:I184)</f>
        <v>0</v>
      </c>
      <c r="BB191" s="30">
        <f t="shared" ref="BB191" si="4111">SUM(I181:J181)/SUM(I179:J184)</f>
        <v>0</v>
      </c>
      <c r="BC191" s="30">
        <f t="shared" ref="BC191" si="4112">SUM(J181:K181)/SUM(J179:K184)</f>
        <v>0</v>
      </c>
      <c r="BD191" s="30">
        <f t="shared" ref="BD191" si="4113">SUM(K181:L181)/SUM(K179:L184)</f>
        <v>0</v>
      </c>
      <c r="BE191" s="30">
        <f t="shared" ref="BE191" si="4114">SUM(L181:M181)/SUM(L179:M184)</f>
        <v>0</v>
      </c>
      <c r="BF191" s="30">
        <f t="shared" ref="BF191" si="4115">SUM(M181:N181)/SUM(M179:N184)</f>
        <v>0</v>
      </c>
      <c r="BG191" s="30">
        <f t="shared" ref="BG191" si="4116">SUM(N181:O181)/SUM(N179:O184)</f>
        <v>0</v>
      </c>
      <c r="BH191" s="30">
        <f t="shared" ref="BH191" si="4117">SUM(O181:P181)/SUM(O179:P184)</f>
        <v>0</v>
      </c>
      <c r="BI191" s="30">
        <f t="shared" ref="BI191" si="4118">SUM(P181:Q181)/SUM(P179:Q184)</f>
        <v>0</v>
      </c>
      <c r="BJ191" s="30">
        <f t="shared" ref="BJ191" si="4119">SUM(Q181:R181)/SUM(Q179:R184)</f>
        <v>0</v>
      </c>
      <c r="BK191" s="30">
        <f t="shared" ref="BK191" si="4120">SUM(R181:S181)/SUM(R179:S184)</f>
        <v>0</v>
      </c>
      <c r="BL191" s="30">
        <f t="shared" ref="BL191" si="4121">SUM(S181:T181)/SUM(S179:T184)</f>
        <v>0</v>
      </c>
      <c r="BM191" s="30">
        <f t="shared" ref="BM191" si="4122">SUM(T181:U181)/SUM(T179:U184)</f>
        <v>0</v>
      </c>
      <c r="BN191" s="30"/>
      <c r="BO191" s="1"/>
      <c r="BP191" s="13">
        <v>2</v>
      </c>
      <c r="BQ191" s="30">
        <f>SUM(B182:C182)/SUM(B179:C184)</f>
        <v>0</v>
      </c>
      <c r="BR191" s="30">
        <f t="shared" ref="BR191" si="4123">SUM(C182:D182)/SUM(C179:D184)</f>
        <v>7.7868852459016397E-2</v>
      </c>
      <c r="BS191" s="30">
        <f t="shared" ref="BS191" si="4124">SUM(D182:E182)/SUM(D179:E184)</f>
        <v>0.53241430700447101</v>
      </c>
      <c r="BT191" s="30">
        <f t="shared" ref="BT191" si="4125">SUM(E182:F182)/SUM(E179:F184)</f>
        <v>0.9437927663734117</v>
      </c>
      <c r="BU191" s="30">
        <f t="shared" ref="BU191" si="4126">SUM(F182:G182)/SUM(F179:G184)</f>
        <v>0.75821282906933629</v>
      </c>
      <c r="BV191" s="30">
        <f t="shared" ref="BV191" si="4127">SUM(G182:H182)/SUM(G179:H184)</f>
        <v>0.26896551724137929</v>
      </c>
      <c r="BW191" s="30">
        <f t="shared" ref="BW191" si="4128">SUM(H182:I182)/SUM(H179:I184)</f>
        <v>0</v>
      </c>
      <c r="BX191" s="30">
        <f t="shared" ref="BX191" si="4129">SUM(I182:J182)/SUM(I179:J184)</f>
        <v>0</v>
      </c>
      <c r="BY191" s="30">
        <f t="shared" ref="BY191" si="4130">SUM(J182:K182)/SUM(J179:K184)</f>
        <v>0</v>
      </c>
      <c r="BZ191" s="30">
        <f t="shared" ref="BZ191" si="4131">SUM(K182:L182)/SUM(K179:L184)</f>
        <v>0</v>
      </c>
      <c r="CA191" s="30">
        <f t="shared" ref="CA191" si="4132">SUM(L182:M182)/SUM(L179:M184)</f>
        <v>0</v>
      </c>
      <c r="CB191" s="30">
        <f t="shared" ref="CB191" si="4133">SUM(M182:N182)/SUM(M179:N184)</f>
        <v>0</v>
      </c>
      <c r="CC191" s="30">
        <f t="shared" ref="CC191" si="4134">SUM(N182:O182)/SUM(N179:O184)</f>
        <v>0</v>
      </c>
      <c r="CD191" s="30">
        <f t="shared" ref="CD191" si="4135">SUM(O182:P182)/SUM(O179:P184)</f>
        <v>0</v>
      </c>
      <c r="CE191" s="30">
        <f t="shared" ref="CE191" si="4136">SUM(P182:Q182)/SUM(P179:Q184)</f>
        <v>0</v>
      </c>
      <c r="CF191" s="30">
        <f t="shared" ref="CF191" si="4137">SUM(Q182:R182)/SUM(Q179:R184)</f>
        <v>0</v>
      </c>
      <c r="CG191" s="30">
        <f t="shared" ref="CG191" si="4138">SUM(R182:S182)/SUM(R179:S184)</f>
        <v>0</v>
      </c>
      <c r="CH191" s="30">
        <f t="shared" ref="CH191" si="4139">SUM(S182:T182)/SUM(S179:T184)</f>
        <v>0</v>
      </c>
      <c r="CI191" s="30">
        <f t="shared" ref="CI191" si="4140">SUM(T182:U182)/SUM(T179:U184)</f>
        <v>0</v>
      </c>
      <c r="CJ191" s="30"/>
      <c r="CK191" s="1"/>
      <c r="CL191" s="13">
        <v>2</v>
      </c>
      <c r="CM191" s="30">
        <f>SUM(B183:C183)/SUM(B179:C184)</f>
        <v>0</v>
      </c>
      <c r="CN191" s="30">
        <f t="shared" ref="CN191" si="4141">SUM(C183:D183)/SUM(C179:D184)</f>
        <v>0</v>
      </c>
      <c r="CO191" s="30">
        <f t="shared" ref="CO191" si="4142">SUM(D183:E183)/SUM(D179:E184)</f>
        <v>1.0101010101010104E-2</v>
      </c>
      <c r="CP191" s="30">
        <f t="shared" ref="CP191" si="4143">SUM(E183:F183)/SUM(E179:F184)</f>
        <v>1.5477354187031609E-2</v>
      </c>
      <c r="CQ191" s="30">
        <f t="shared" ref="CQ191" si="4144">SUM(F183:G183)/SUM(F179:G184)</f>
        <v>0.23641082684464218</v>
      </c>
      <c r="CR191" s="30">
        <f t="shared" ref="CR191" si="4145">SUM(G183:H183)/SUM(G179:H184)</f>
        <v>0.73103448275862071</v>
      </c>
      <c r="CS191" s="30">
        <f t="shared" ref="CS191" si="4146">SUM(H183:I183)/SUM(H179:I184)</f>
        <v>0.97006155567991048</v>
      </c>
      <c r="CT191" s="30">
        <f t="shared" ref="CT191" si="4147">SUM(I183:J183)/SUM(I179:J184)</f>
        <v>0.66480134303301619</v>
      </c>
      <c r="CU191" s="30">
        <f t="shared" ref="CU191" si="4148">SUM(J183:K183)/SUM(J179:K184)</f>
        <v>0.2327923894795747</v>
      </c>
      <c r="CV191" s="30">
        <f t="shared" ref="CV191" si="4149">SUM(K183:L183)/SUM(K179:L184)</f>
        <v>5.5959709009513137E-2</v>
      </c>
      <c r="CW191" s="30">
        <f t="shared" ref="CW191" si="4150">SUM(L183:M183)/SUM(L179:M184)</f>
        <v>2.2663682148852837E-2</v>
      </c>
      <c r="CX191" s="30">
        <f t="shared" ref="CX191" si="4151">SUM(M183:N183)/SUM(M179:N184)</f>
        <v>6.7151650811416164E-3</v>
      </c>
      <c r="CY191" s="30">
        <f t="shared" ref="CY191" si="4152">SUM(N183:O183)/SUM(N179:O184)</f>
        <v>3.3575825405707804E-3</v>
      </c>
      <c r="CZ191" s="30">
        <f t="shared" ref="CZ191" si="4153">SUM(O183:P183)/SUM(O179:P184)</f>
        <v>2.2383883603804833E-3</v>
      </c>
      <c r="DA191" s="30">
        <f t="shared" ref="DA191" si="4154">SUM(P183:Q183)/SUM(P179:Q184)</f>
        <v>1.1191941801902416E-3</v>
      </c>
      <c r="DB191" s="30">
        <f t="shared" ref="DB191" si="4155">SUM(Q183:R183)/SUM(Q179:R184)</f>
        <v>2.7979854504756041E-4</v>
      </c>
      <c r="DC191" s="30">
        <f t="shared" ref="DC191" si="4156">SUM(R183:S183)/SUM(R179:S184)</f>
        <v>0</v>
      </c>
      <c r="DD191" s="30">
        <f t="shared" ref="DD191" si="4157">SUM(S183:T183)/SUM(S179:T184)</f>
        <v>0</v>
      </c>
      <c r="DE191" s="30">
        <f t="shared" ref="DE191" si="4158">SUM(T183:U183)/SUM(T179:U184)</f>
        <v>0</v>
      </c>
      <c r="DF191" s="30"/>
      <c r="DG191" s="1"/>
      <c r="DH191" s="13">
        <v>2</v>
      </c>
      <c r="DI191" s="30">
        <f>SUM(B184:C184)/SUM(B179:C184)</f>
        <v>0</v>
      </c>
      <c r="DJ191" s="30">
        <f t="shared" ref="DJ191" si="4159">SUM(C184:D184)/SUM(C179:D184)</f>
        <v>0</v>
      </c>
      <c r="DK191" s="30">
        <f t="shared" ref="DK191" si="4160">SUM(D184:E184)/SUM(D179:E184)</f>
        <v>0</v>
      </c>
      <c r="DL191" s="30">
        <f t="shared" ref="DL191" si="4161">SUM(E184:F184)/SUM(E179:F184)</f>
        <v>0</v>
      </c>
      <c r="DM191" s="30">
        <f t="shared" ref="DM191" si="4162">SUM(F184:G184)/SUM(F179:G184)</f>
        <v>0</v>
      </c>
      <c r="DN191" s="30">
        <f t="shared" ref="DN191" si="4163">SUM(G184:H184)/SUM(G179:H184)</f>
        <v>0</v>
      </c>
      <c r="DO191" s="30">
        <f t="shared" ref="DO191" si="4164">SUM(H184:I184)/SUM(H179:I184)</f>
        <v>2.9938444320089519E-2</v>
      </c>
      <c r="DP191" s="30">
        <f t="shared" ref="DP191" si="4165">SUM(I184:J184)/SUM(I179:J184)</f>
        <v>0.33519865696698375</v>
      </c>
      <c r="DQ191" s="30">
        <f t="shared" ref="DQ191" si="4166">SUM(J184:K184)/SUM(J179:K184)</f>
        <v>0.7672076105204253</v>
      </c>
      <c r="DR191" s="30">
        <f t="shared" ref="DR191" si="4167">SUM(K184:L184)/SUM(K179:L184)</f>
        <v>0.94404029099048681</v>
      </c>
      <c r="DS191" s="30">
        <f t="shared" ref="DS191" si="4168">SUM(L184:M184)/SUM(L179:M184)</f>
        <v>0.97733631785114716</v>
      </c>
      <c r="DT191" s="30">
        <f t="shared" ref="DT191" si="4169">SUM(M184:N184)/SUM(M179:N184)</f>
        <v>0.99328483491885833</v>
      </c>
      <c r="DU191" s="30">
        <f t="shared" ref="DU191" si="4170">SUM(N184:O184)/SUM(N179:O184)</f>
        <v>0.99664241745942928</v>
      </c>
      <c r="DV191" s="30">
        <f t="shared" ref="DV191" si="4171">SUM(O184:P184)/SUM(O179:P184)</f>
        <v>0.99776161163961952</v>
      </c>
      <c r="DW191" s="30">
        <f t="shared" ref="DW191" si="4172">SUM(P184:Q184)/SUM(P179:Q184)</f>
        <v>0.99888080581980976</v>
      </c>
      <c r="DX191" s="30">
        <f t="shared" ref="DX191" si="4173">SUM(Q184:R184)/SUM(Q179:R184)</f>
        <v>0.99972020145495244</v>
      </c>
      <c r="DY191" s="30">
        <f t="shared" ref="DY191" si="4174">SUM(R184:S184)/SUM(R179:S184)</f>
        <v>1</v>
      </c>
      <c r="DZ191" s="30">
        <f t="shared" ref="DZ191" si="4175">SUM(S184:T184)/SUM(S179:T184)</f>
        <v>1</v>
      </c>
      <c r="EA191" s="30">
        <f t="shared" ref="EA191" si="4176">SUM(T184:U184)/SUM(T179:U184)</f>
        <v>1</v>
      </c>
      <c r="EB191" s="30"/>
    </row>
    <row r="192" spans="1:132" x14ac:dyDescent="0.3">
      <c r="A192" s="13">
        <v>3</v>
      </c>
      <c r="B192" s="30">
        <f>SUM($B179:D179)/SUM($B179:D184)</f>
        <v>0.31237075289686805</v>
      </c>
      <c r="C192" s="30">
        <f t="shared" ref="C192:S192" si="4177">SUM(C179:E179)/SUM(C179:E184)</f>
        <v>9.3404498665650027E-3</v>
      </c>
      <c r="D192" s="30">
        <f t="shared" si="4177"/>
        <v>5.4644808743169399E-3</v>
      </c>
      <c r="E192" s="30">
        <f t="shared" si="4177"/>
        <v>0</v>
      </c>
      <c r="F192" s="30">
        <f t="shared" si="4177"/>
        <v>0</v>
      </c>
      <c r="G192" s="30">
        <f t="shared" si="4177"/>
        <v>0</v>
      </c>
      <c r="H192" s="30">
        <f t="shared" si="4177"/>
        <v>0</v>
      </c>
      <c r="I192" s="30">
        <f t="shared" si="4177"/>
        <v>0</v>
      </c>
      <c r="J192" s="30">
        <f t="shared" si="4177"/>
        <v>0</v>
      </c>
      <c r="K192" s="30">
        <f t="shared" si="4177"/>
        <v>0</v>
      </c>
      <c r="L192" s="30">
        <f t="shared" si="4177"/>
        <v>0</v>
      </c>
      <c r="M192" s="30">
        <f t="shared" si="4177"/>
        <v>0</v>
      </c>
      <c r="N192" s="30">
        <f t="shared" si="4177"/>
        <v>0</v>
      </c>
      <c r="O192" s="30">
        <f t="shared" si="4177"/>
        <v>0</v>
      </c>
      <c r="P192" s="30">
        <f t="shared" si="4177"/>
        <v>0</v>
      </c>
      <c r="Q192" s="30">
        <f t="shared" si="4177"/>
        <v>0</v>
      </c>
      <c r="R192" s="30">
        <f t="shared" si="4177"/>
        <v>0</v>
      </c>
      <c r="S192" s="30">
        <f t="shared" si="4177"/>
        <v>0</v>
      </c>
      <c r="T192" s="30"/>
      <c r="U192" s="30"/>
      <c r="V192" s="65">
        <v>3</v>
      </c>
      <c r="W192" s="69">
        <f>SUM('Raw Data'!B273:D273)</f>
        <v>307</v>
      </c>
      <c r="X192" s="13">
        <v>3</v>
      </c>
      <c r="Y192" s="30">
        <f>SUM(B180:D180)/SUM(B179:D184)</f>
        <v>0.23262039636420118</v>
      </c>
      <c r="Z192" s="30">
        <f t="shared" ref="Z192" si="4178">SUM(C180:E180)/SUM(C179:E184)</f>
        <v>0.22588638963019445</v>
      </c>
      <c r="AA192" s="30">
        <f t="shared" ref="AA192" si="4179">SUM(D180:F180)/SUM(D179:F184)</f>
        <v>4.3715846994535519E-2</v>
      </c>
      <c r="AB192" s="30">
        <f t="shared" ref="AB192" si="4180">SUM(E180:G180)/SUM(E179:G184)</f>
        <v>0</v>
      </c>
      <c r="AC192" s="30">
        <f t="shared" ref="AC192" si="4181">SUM(F180:H180)/SUM(F179:H184)</f>
        <v>0</v>
      </c>
      <c r="AD192" s="30">
        <f t="shared" ref="AD192" si="4182">SUM(G180:I180)/SUM(G179:I184)</f>
        <v>0</v>
      </c>
      <c r="AE192" s="30">
        <f t="shared" ref="AE192" si="4183">SUM(H180:J180)/SUM(H179:J184)</f>
        <v>0</v>
      </c>
      <c r="AF192" s="30">
        <f t="shared" ref="AF192" si="4184">SUM(I180:K180)/SUM(I179:K184)</f>
        <v>0</v>
      </c>
      <c r="AG192" s="30">
        <f t="shared" ref="AG192" si="4185">SUM(J180:L180)/SUM(J179:L184)</f>
        <v>0</v>
      </c>
      <c r="AH192" s="30">
        <f t="shared" ref="AH192" si="4186">SUM(K180:M180)/SUM(K179:M184)</f>
        <v>0</v>
      </c>
      <c r="AI192" s="30">
        <f t="shared" ref="AI192" si="4187">SUM(L180:N180)/SUM(L179:N184)</f>
        <v>0</v>
      </c>
      <c r="AJ192" s="30">
        <f t="shared" ref="AJ192" si="4188">SUM(M180:O180)/SUM(M179:O184)</f>
        <v>0</v>
      </c>
      <c r="AK192" s="30">
        <f t="shared" ref="AK192" si="4189">SUM(N180:P180)/SUM(N179:P184)</f>
        <v>0</v>
      </c>
      <c r="AL192" s="30">
        <f t="shared" ref="AL192" si="4190">SUM(O180:Q180)/SUM(O179:Q184)</f>
        <v>0</v>
      </c>
      <c r="AM192" s="30">
        <f t="shared" ref="AM192" si="4191">SUM(P180:R180)/SUM(P179:R184)</f>
        <v>0</v>
      </c>
      <c r="AN192" s="30">
        <f t="shared" ref="AN192" si="4192">SUM(Q180:S180)/SUM(Q179:S184)</f>
        <v>0</v>
      </c>
      <c r="AO192" s="30">
        <f t="shared" ref="AO192" si="4193">SUM(R180:T180)/SUM(R179:T184)</f>
        <v>0</v>
      </c>
      <c r="AP192" s="30">
        <f t="shared" ref="AP192" si="4194">SUM(S180:U180)/SUM(S179:U184)</f>
        <v>0</v>
      </c>
      <c r="AQ192" s="30"/>
      <c r="AR192" s="30"/>
      <c r="AS192" s="1"/>
      <c r="AT192" s="13">
        <v>3</v>
      </c>
      <c r="AU192" s="30">
        <f>SUM(B181:D181)/SUM(B179:D184)</f>
        <v>0.40309628243291984</v>
      </c>
      <c r="AV192" s="30">
        <f t="shared" ref="AV192" si="4195">SUM(C181:E181)/SUM(C179:E184)</f>
        <v>0.40309628243291989</v>
      </c>
      <c r="AW192" s="30">
        <f t="shared" ref="AW192" si="4196">SUM(D181:F181)/SUM(D179:F184)</f>
        <v>0.25939369011817454</v>
      </c>
      <c r="AX192" s="30">
        <f t="shared" ref="AX192" si="4197">SUM(E181:G181)/SUM(E179:G184)</f>
        <v>2.7153252959704572E-2</v>
      </c>
      <c r="AY192" s="30">
        <f t="shared" ref="AY192" si="4198">SUM(F181:H181)/SUM(F179:H184)</f>
        <v>3.584229390681004E-3</v>
      </c>
      <c r="AZ192" s="30">
        <f t="shared" ref="AZ192" si="4199">SUM(G181:I181)/SUM(G179:I184)</f>
        <v>0</v>
      </c>
      <c r="BA192" s="30">
        <f t="shared" ref="BA192" si="4200">SUM(H181:J181)/SUM(H179:J184)</f>
        <v>0</v>
      </c>
      <c r="BB192" s="30">
        <f t="shared" ref="BB192" si="4201">SUM(I181:K181)/SUM(I179:K184)</f>
        <v>0</v>
      </c>
      <c r="BC192" s="30">
        <f t="shared" ref="BC192" si="4202">SUM(J181:L181)/SUM(J179:L184)</f>
        <v>0</v>
      </c>
      <c r="BD192" s="30">
        <f t="shared" ref="BD192" si="4203">SUM(K181:M181)/SUM(K179:M184)</f>
        <v>0</v>
      </c>
      <c r="BE192" s="30">
        <f t="shared" ref="BE192" si="4204">SUM(L181:N181)/SUM(L179:N184)</f>
        <v>0</v>
      </c>
      <c r="BF192" s="30">
        <f t="shared" ref="BF192" si="4205">SUM(M181:O181)/SUM(M179:O184)</f>
        <v>0</v>
      </c>
      <c r="BG192" s="30">
        <f t="shared" ref="BG192" si="4206">SUM(N181:P181)/SUM(N179:P184)</f>
        <v>0</v>
      </c>
      <c r="BH192" s="30">
        <f t="shared" ref="BH192" si="4207">SUM(O181:Q181)/SUM(O179:Q184)</f>
        <v>0</v>
      </c>
      <c r="BI192" s="30">
        <f t="shared" ref="BI192" si="4208">SUM(P181:R181)/SUM(P179:R184)</f>
        <v>0</v>
      </c>
      <c r="BJ192" s="30">
        <f t="shared" ref="BJ192" si="4209">SUM(Q181:S181)/SUM(Q179:S184)</f>
        <v>0</v>
      </c>
      <c r="BK192" s="30">
        <f t="shared" ref="BK192" si="4210">SUM(R181:T181)/SUM(R179:T184)</f>
        <v>0</v>
      </c>
      <c r="BL192" s="30">
        <f t="shared" ref="BL192" si="4211">SUM(S181:U181)/SUM(S179:U184)</f>
        <v>0</v>
      </c>
      <c r="BM192" s="30"/>
      <c r="BN192" s="30"/>
      <c r="BO192" s="1"/>
      <c r="BP192" s="13">
        <v>3</v>
      </c>
      <c r="BQ192" s="30">
        <f>SUM(B182:D182)/SUM(B179:D184)</f>
        <v>5.1912568306010931E-2</v>
      </c>
      <c r="BR192" s="30">
        <f t="shared" ref="BR192" si="4212">SUM(C182:E182)/SUM(C179:E184)</f>
        <v>0.35494287133631391</v>
      </c>
      <c r="BS192" s="30">
        <f t="shared" ref="BS192" si="4213">SUM(D182:F182)/SUM(D179:F184)</f>
        <v>0.68110774588828527</v>
      </c>
      <c r="BT192" s="30">
        <f t="shared" ref="BT192" si="4214">SUM(E182:G182)/SUM(E179:G184)</f>
        <v>0.80850552240986051</v>
      </c>
      <c r="BU192" s="30">
        <f t="shared" ref="BU192" si="4215">SUM(F182:H182)/SUM(F179:H184)</f>
        <v>0.50547521937955753</v>
      </c>
      <c r="BV192" s="30">
        <f t="shared" ref="BV192" si="4216">SUM(G182:I182)/SUM(G179:I184)</f>
        <v>0.1793103448275862</v>
      </c>
      <c r="BW192" s="30">
        <f t="shared" ref="BW192" si="4217">SUM(H182:J182)/SUM(H179:J184)</f>
        <v>0</v>
      </c>
      <c r="BX192" s="30">
        <f t="shared" ref="BX192" si="4218">SUM(I182:K182)/SUM(I179:K184)</f>
        <v>0</v>
      </c>
      <c r="BY192" s="30">
        <f t="shared" ref="BY192" si="4219">SUM(J182:L182)/SUM(J179:L184)</f>
        <v>0</v>
      </c>
      <c r="BZ192" s="30">
        <f t="shared" ref="BZ192" si="4220">SUM(K182:M182)/SUM(K179:M184)</f>
        <v>0</v>
      </c>
      <c r="CA192" s="30">
        <f t="shared" ref="CA192" si="4221">SUM(L182:N182)/SUM(L179:N184)</f>
        <v>0</v>
      </c>
      <c r="CB192" s="30">
        <f t="shared" ref="CB192" si="4222">SUM(M182:O182)/SUM(M179:O184)</f>
        <v>0</v>
      </c>
      <c r="CC192" s="30">
        <f t="shared" ref="CC192" si="4223">SUM(N182:P182)/SUM(N179:P184)</f>
        <v>0</v>
      </c>
      <c r="CD192" s="30">
        <f t="shared" ref="CD192" si="4224">SUM(O182:Q182)/SUM(O179:Q184)</f>
        <v>0</v>
      </c>
      <c r="CE192" s="30">
        <f t="shared" ref="CE192" si="4225">SUM(P182:R182)/SUM(P179:R184)</f>
        <v>0</v>
      </c>
      <c r="CF192" s="30">
        <f t="shared" ref="CF192" si="4226">SUM(Q182:S182)/SUM(Q179:S184)</f>
        <v>0</v>
      </c>
      <c r="CG192" s="30">
        <f t="shared" ref="CG192" si="4227">SUM(R182:T182)/SUM(R179:T184)</f>
        <v>0</v>
      </c>
      <c r="CH192" s="30">
        <f t="shared" ref="CH192" si="4228">SUM(S182:U182)/SUM(S179:U184)</f>
        <v>0</v>
      </c>
      <c r="CI192" s="30"/>
      <c r="CJ192" s="30"/>
      <c r="CK192" s="1"/>
      <c r="CL192" s="13">
        <v>3</v>
      </c>
      <c r="CM192" s="30">
        <f>SUM(B183:D183)/SUM(B179:D184)</f>
        <v>0</v>
      </c>
      <c r="CN192" s="30">
        <f t="shared" ref="CN192" si="4229">SUM(C183:E183)/SUM(C179:E184)</f>
        <v>6.7340067340067346E-3</v>
      </c>
      <c r="CO192" s="30">
        <f t="shared" ref="CO192" si="4230">SUM(D183:F183)/SUM(D179:F184)</f>
        <v>1.0318236124687739E-2</v>
      </c>
      <c r="CP192" s="30">
        <f t="shared" ref="CP192" si="4231">SUM(E183:G183)/SUM(E179:G184)</f>
        <v>0.16434122463043485</v>
      </c>
      <c r="CQ192" s="30">
        <f t="shared" ref="CQ192" si="4232">SUM(F183:H183)/SUM(F179:H184)</f>
        <v>0.49094055122976149</v>
      </c>
      <c r="CR192" s="30">
        <f t="shared" ref="CR192" si="4233">SUM(G183:I183)/SUM(G179:I184)</f>
        <v>0.80073069229235416</v>
      </c>
      <c r="CS192" s="30">
        <f t="shared" ref="CS192" si="4234">SUM(H183:J183)/SUM(H179:J184)</f>
        <v>0.77653422868867761</v>
      </c>
      <c r="CT192" s="30">
        <f t="shared" ref="CT192" si="4235">SUM(I183:K183)/SUM(I179:K184)</f>
        <v>0.46856929677299003</v>
      </c>
      <c r="CU192" s="30">
        <f t="shared" ref="CU192" si="4236">SUM(J183:L183)/SUM(J179:L184)</f>
        <v>0.16713299757507927</v>
      </c>
      <c r="CV192" s="30">
        <f t="shared" ref="CV192" si="4237">SUM(K183:M183)/SUM(K179:M184)</f>
        <v>4.0477522850214519E-2</v>
      </c>
      <c r="CW192" s="30">
        <f t="shared" ref="CW192" si="4238">SUM(L183:N183)/SUM(L179:N184)</f>
        <v>1.6414847976123876E-2</v>
      </c>
      <c r="CX192" s="30">
        <f t="shared" ref="CX192" si="4239">SUM(M183:O183)/SUM(M179:O184)</f>
        <v>5.4094385375862792E-3</v>
      </c>
      <c r="CY192" s="30">
        <f t="shared" ref="CY192" si="4240">SUM(N183:P183)/SUM(N179:P184)</f>
        <v>2.797985450475641E-3</v>
      </c>
      <c r="CZ192" s="30">
        <f t="shared" ref="CZ192" si="4241">SUM(O183:Q183)/SUM(O179:Q184)</f>
        <v>1.6787912702853625E-3</v>
      </c>
      <c r="DA192" s="30">
        <f t="shared" ref="DA192" si="4242">SUM(P183:R183)/SUM(P179:R184)</f>
        <v>7.4612945346016113E-4</v>
      </c>
      <c r="DB192" s="30">
        <f t="shared" ref="DB192" si="4243">SUM(Q183:S183)/SUM(Q179:S184)</f>
        <v>1.8653236336504028E-4</v>
      </c>
      <c r="DC192" s="30">
        <f t="shared" ref="DC192" si="4244">SUM(R183:T183)/SUM(R179:T184)</f>
        <v>0</v>
      </c>
      <c r="DD192" s="30">
        <f t="shared" ref="DD192" si="4245">SUM(S183:U183)/SUM(S179:U184)</f>
        <v>0</v>
      </c>
      <c r="DE192" s="30"/>
      <c r="DF192" s="30"/>
      <c r="DG192" s="1"/>
      <c r="DH192" s="13">
        <v>3</v>
      </c>
      <c r="DI192" s="30">
        <f>SUM(B184:D184)/SUM(B179:D184)</f>
        <v>0</v>
      </c>
      <c r="DJ192" s="30">
        <f t="shared" ref="DJ192" si="4246">SUM(C184:E184)/SUM(C179:E184)</f>
        <v>0</v>
      </c>
      <c r="DK192" s="30">
        <f t="shared" ref="DK192" si="4247">SUM(D184:F184)/SUM(D179:F184)</f>
        <v>0</v>
      </c>
      <c r="DL192" s="30">
        <f t="shared" ref="DL192" si="4248">SUM(E184:G184)/SUM(E179:G184)</f>
        <v>0</v>
      </c>
      <c r="DM192" s="30">
        <f t="shared" ref="DM192" si="4249">SUM(F184:H184)/SUM(F179:H184)</f>
        <v>0</v>
      </c>
      <c r="DN192" s="30">
        <f t="shared" ref="DN192" si="4250">SUM(G184:I184)/SUM(G179:I184)</f>
        <v>1.9958962880059678E-2</v>
      </c>
      <c r="DO192" s="30">
        <f t="shared" ref="DO192" si="4251">SUM(H184:J184)/SUM(H179:J184)</f>
        <v>0.22346577131132253</v>
      </c>
      <c r="DP192" s="30">
        <f t="shared" ref="DP192" si="4252">SUM(I184:K184)/SUM(I179:K184)</f>
        <v>0.53143070322700992</v>
      </c>
      <c r="DQ192" s="30">
        <f t="shared" ref="DQ192" si="4253">SUM(J184:L184)/SUM(J179:L184)</f>
        <v>0.83286700242492062</v>
      </c>
      <c r="DR192" s="30">
        <f t="shared" ref="DR192" si="4254">SUM(K184:M184)/SUM(K179:M184)</f>
        <v>0.95952247714978556</v>
      </c>
      <c r="DS192" s="30">
        <f t="shared" ref="DS192" si="4255">SUM(L184:N184)/SUM(L179:N184)</f>
        <v>0.98358515202387597</v>
      </c>
      <c r="DT192" s="30">
        <f t="shared" ref="DT192" si="4256">SUM(M184:O184)/SUM(M179:O184)</f>
        <v>0.99459056146241365</v>
      </c>
      <c r="DU192" s="30">
        <f t="shared" ref="DU192" si="4257">SUM(N184:P184)/SUM(N179:P184)</f>
        <v>0.9972020145495244</v>
      </c>
      <c r="DV192" s="30">
        <f t="shared" ref="DV192" si="4258">SUM(O184:Q184)/SUM(O179:Q184)</f>
        <v>0.99832120872971464</v>
      </c>
      <c r="DW192" s="30">
        <f t="shared" ref="DW192" si="4259">SUM(P184:R184)/SUM(P179:R184)</f>
        <v>0.9992538705465398</v>
      </c>
      <c r="DX192" s="30">
        <f t="shared" ref="DX192" si="4260">SUM(Q184:S184)/SUM(Q179:S184)</f>
        <v>0.99981346763663492</v>
      </c>
      <c r="DY192" s="30">
        <f t="shared" ref="DY192" si="4261">SUM(R184:T184)/SUM(R179:T184)</f>
        <v>1</v>
      </c>
      <c r="DZ192" s="30">
        <f t="shared" ref="DZ192" si="4262">SUM(S184:U184)/SUM(S179:U184)</f>
        <v>1</v>
      </c>
      <c r="EA192" s="30"/>
      <c r="EB192" s="30"/>
    </row>
    <row r="193" spans="1:132" x14ac:dyDescent="0.3">
      <c r="A193" s="29">
        <v>4</v>
      </c>
      <c r="B193" s="30">
        <f>SUM($B179:E179)/SUM($B179:E184)</f>
        <v>0.23427806467265103</v>
      </c>
      <c r="C193" s="30">
        <f t="shared" ref="C193:R193" si="4263">SUM(C179:F179)/SUM(C179:F184)</f>
        <v>7.0053373999237516E-3</v>
      </c>
      <c r="D193" s="30">
        <f t="shared" si="4263"/>
        <v>4.0983606557377051E-3</v>
      </c>
      <c r="E193" s="30">
        <f t="shared" si="4263"/>
        <v>0</v>
      </c>
      <c r="F193" s="30">
        <f t="shared" si="4263"/>
        <v>0</v>
      </c>
      <c r="G193" s="30">
        <f t="shared" si="4263"/>
        <v>0</v>
      </c>
      <c r="H193" s="30">
        <f t="shared" si="4263"/>
        <v>0</v>
      </c>
      <c r="I193" s="30">
        <f t="shared" si="4263"/>
        <v>0</v>
      </c>
      <c r="J193" s="30">
        <f t="shared" si="4263"/>
        <v>0</v>
      </c>
      <c r="K193" s="30">
        <f t="shared" si="4263"/>
        <v>0</v>
      </c>
      <c r="L193" s="30">
        <f t="shared" si="4263"/>
        <v>0</v>
      </c>
      <c r="M193" s="30">
        <f t="shared" si="4263"/>
        <v>0</v>
      </c>
      <c r="N193" s="30">
        <f t="shared" si="4263"/>
        <v>0</v>
      </c>
      <c r="O193" s="30">
        <f t="shared" si="4263"/>
        <v>0</v>
      </c>
      <c r="P193" s="30">
        <f t="shared" si="4263"/>
        <v>0</v>
      </c>
      <c r="Q193" s="30">
        <f t="shared" si="4263"/>
        <v>0</v>
      </c>
      <c r="R193" s="30">
        <f t="shared" si="4263"/>
        <v>0</v>
      </c>
      <c r="S193" s="1"/>
      <c r="T193" s="1"/>
      <c r="U193" s="1"/>
      <c r="V193" s="66">
        <v>4</v>
      </c>
      <c r="W193" s="69">
        <f>SUM('Raw Data'!B273:E273)</f>
        <v>406</v>
      </c>
      <c r="X193" s="5">
        <v>4</v>
      </c>
      <c r="Y193" s="30">
        <f>SUM(B180:E180)/SUM(B179:E184)</f>
        <v>0.17446529727315088</v>
      </c>
      <c r="Z193" s="30">
        <f>SUM(C180:F180)/SUM(C179:F184)</f>
        <v>0.16941479222264583</v>
      </c>
      <c r="AA193" s="30">
        <f t="shared" ref="AA193" si="4264">SUM(D180:G180)/SUM(D179:G184)</f>
        <v>3.2786885245901641E-2</v>
      </c>
      <c r="AB193" s="30">
        <f t="shared" ref="AB193" si="4265">SUM(E180:H180)/SUM(E179:H184)</f>
        <v>0</v>
      </c>
      <c r="AC193" s="30">
        <f t="shared" ref="AC193" si="4266">SUM(F180:I180)/SUM(F179:I184)</f>
        <v>0</v>
      </c>
      <c r="AD193" s="30">
        <f t="shared" ref="AD193" si="4267">SUM(G180:J180)/SUM(G179:J184)</f>
        <v>0</v>
      </c>
      <c r="AE193" s="30">
        <f t="shared" ref="AE193" si="4268">SUM(H180:K180)/SUM(H179:K184)</f>
        <v>0</v>
      </c>
      <c r="AF193" s="30">
        <f t="shared" ref="AF193" si="4269">SUM(I180:L180)/SUM(I179:L184)</f>
        <v>0</v>
      </c>
      <c r="AG193" s="30">
        <f t="shared" ref="AG193" si="4270">SUM(J180:M180)/SUM(J179:M184)</f>
        <v>0</v>
      </c>
      <c r="AH193" s="30">
        <f t="shared" ref="AH193" si="4271">SUM(K180:N180)/SUM(K179:N184)</f>
        <v>0</v>
      </c>
      <c r="AI193" s="30">
        <f t="shared" ref="AI193" si="4272">SUM(L180:O180)/SUM(L179:O184)</f>
        <v>0</v>
      </c>
      <c r="AJ193" s="30">
        <f t="shared" ref="AJ193" si="4273">SUM(M180:P180)/SUM(M179:P184)</f>
        <v>0</v>
      </c>
      <c r="AK193" s="30">
        <f t="shared" ref="AK193" si="4274">SUM(N180:Q180)/SUM(N179:Q184)</f>
        <v>0</v>
      </c>
      <c r="AL193" s="30">
        <f t="shared" ref="AL193" si="4275">SUM(O180:R180)/SUM(O179:R184)</f>
        <v>0</v>
      </c>
      <c r="AM193" s="30">
        <f t="shared" ref="AM193" si="4276">SUM(P180:S180)/SUM(P179:S184)</f>
        <v>0</v>
      </c>
      <c r="AN193" s="30">
        <f t="shared" ref="AN193" si="4277">SUM(Q180:T180)/SUM(Q179:T184)</f>
        <v>0</v>
      </c>
      <c r="AO193" s="30">
        <f t="shared" ref="AO193" si="4278">SUM(R180:U180)/SUM(R179:U184)</f>
        <v>0</v>
      </c>
      <c r="AP193" s="1"/>
      <c r="AQ193" s="1"/>
      <c r="AR193" s="1"/>
      <c r="AS193" s="1"/>
      <c r="AT193" s="29">
        <v>4</v>
      </c>
      <c r="AU193" s="30">
        <f>SUM(B181:E181)/SUM(B179:E184)</f>
        <v>0.31999897950145756</v>
      </c>
      <c r="AV193" s="30">
        <f t="shared" ref="AV193" si="4279">SUM(C181:F181)/SUM(C179:F184)</f>
        <v>0.30501038386770069</v>
      </c>
      <c r="AW193" s="30">
        <f t="shared" ref="AW193" si="4280">SUM(D181:G181)/SUM(D179:G184)</f>
        <v>0.19454526758863089</v>
      </c>
      <c r="AX193" s="30">
        <f t="shared" ref="AX193" si="4281">SUM(E181:H181)/SUM(E179:H184)</f>
        <v>2.036493971977843E-2</v>
      </c>
      <c r="AY193" s="30">
        <f t="shared" ref="AY193" si="4282">SUM(F181:I181)/SUM(F179:I184)</f>
        <v>2.6881720430107529E-3</v>
      </c>
      <c r="AZ193" s="30">
        <f t="shared" ref="AZ193" si="4283">SUM(G181:J181)/SUM(G179:J184)</f>
        <v>0</v>
      </c>
      <c r="BA193" s="30">
        <f t="shared" ref="BA193" si="4284">SUM(H181:K181)/SUM(H179:K184)</f>
        <v>0</v>
      </c>
      <c r="BB193" s="30">
        <f t="shared" ref="BB193" si="4285">SUM(I181:L181)/SUM(I179:L184)</f>
        <v>0</v>
      </c>
      <c r="BC193" s="30">
        <f t="shared" ref="BC193" si="4286">SUM(J181:M181)/SUM(J179:M184)</f>
        <v>0</v>
      </c>
      <c r="BD193" s="30">
        <f t="shared" ref="BD193" si="4287">SUM(K181:N181)/SUM(K179:N184)</f>
        <v>0</v>
      </c>
      <c r="BE193" s="30">
        <f t="shared" ref="BE193" si="4288">SUM(L181:O181)/SUM(L179:O184)</f>
        <v>0</v>
      </c>
      <c r="BF193" s="30">
        <f t="shared" ref="BF193" si="4289">SUM(M181:P181)/SUM(M179:P184)</f>
        <v>0</v>
      </c>
      <c r="BG193" s="30">
        <f t="shared" ref="BG193" si="4290">SUM(N181:Q181)/SUM(N179:Q184)</f>
        <v>0</v>
      </c>
      <c r="BH193" s="30">
        <f t="shared" ref="BH193" si="4291">SUM(O181:R181)/SUM(O179:R184)</f>
        <v>0</v>
      </c>
      <c r="BI193" s="30">
        <f t="shared" ref="BI193" si="4292">SUM(P181:S181)/SUM(P179:S184)</f>
        <v>0</v>
      </c>
      <c r="BJ193" s="30">
        <f t="shared" ref="BJ193" si="4293">SUM(Q181:T181)/SUM(Q179:T184)</f>
        <v>0</v>
      </c>
      <c r="BK193" s="30">
        <f t="shared" ref="BK193" si="4294">SUM(R181:U181)/SUM(R179:U184)</f>
        <v>0</v>
      </c>
      <c r="BL193" s="30"/>
      <c r="BM193" s="30"/>
      <c r="BN193" s="30"/>
      <c r="BO193" s="1"/>
      <c r="BP193" s="29">
        <v>4</v>
      </c>
      <c r="BQ193" s="30">
        <f>SUM(B182:E182)/SUM(B179:E184)</f>
        <v>0.26620715350223545</v>
      </c>
      <c r="BR193" s="30">
        <f t="shared" ref="BR193" si="4295">SUM(C182:F182)/SUM(C179:F184)</f>
        <v>0.51083080941621395</v>
      </c>
      <c r="BS193" s="30">
        <f t="shared" ref="BS193" si="4296">SUM(D182:G182)/SUM(D179:G184)</f>
        <v>0.64531356803690354</v>
      </c>
      <c r="BT193" s="30">
        <f t="shared" ref="BT193" si="4297">SUM(E182:H182)/SUM(E179:H184)</f>
        <v>0.60637914180739538</v>
      </c>
      <c r="BU193" s="30">
        <f t="shared" ref="BU193" si="4298">SUM(F182:I182)/SUM(F179:I184)</f>
        <v>0.37910641453466815</v>
      </c>
      <c r="BV193" s="30">
        <f t="shared" ref="BV193" si="4299">SUM(G182:J182)/SUM(G179:J184)</f>
        <v>0.13448275862068967</v>
      </c>
      <c r="BW193" s="30">
        <f t="shared" ref="BW193" si="4300">SUM(H182:K182)/SUM(H179:K184)</f>
        <v>0</v>
      </c>
      <c r="BX193" s="30">
        <f t="shared" ref="BX193" si="4301">SUM(I182:L182)/SUM(I179:L184)</f>
        <v>0</v>
      </c>
      <c r="BY193" s="30">
        <f t="shared" ref="BY193" si="4302">SUM(J182:M182)/SUM(J179:M184)</f>
        <v>0</v>
      </c>
      <c r="BZ193" s="30">
        <f t="shared" ref="BZ193" si="4303">SUM(K182:N182)/SUM(K179:N184)</f>
        <v>0</v>
      </c>
      <c r="CA193" s="30">
        <f t="shared" ref="CA193" si="4304">SUM(L182:O182)/SUM(L179:O184)</f>
        <v>0</v>
      </c>
      <c r="CB193" s="30">
        <f t="shared" ref="CB193" si="4305">SUM(M182:P182)/SUM(M179:P184)</f>
        <v>0</v>
      </c>
      <c r="CC193" s="30">
        <f t="shared" ref="CC193" si="4306">SUM(N182:Q182)/SUM(N179:Q184)</f>
        <v>0</v>
      </c>
      <c r="CD193" s="30">
        <f t="shared" ref="CD193" si="4307">SUM(O182:R182)/SUM(O179:R184)</f>
        <v>0</v>
      </c>
      <c r="CE193" s="30">
        <f t="shared" ref="CE193" si="4308">SUM(P182:S182)/SUM(P179:S184)</f>
        <v>0</v>
      </c>
      <c r="CF193" s="30">
        <f t="shared" ref="CF193" si="4309">SUM(Q182:T182)/SUM(Q179:T184)</f>
        <v>0</v>
      </c>
      <c r="CG193" s="30">
        <f t="shared" ref="CG193" si="4310">SUM(R182:U182)/SUM(R179:U184)</f>
        <v>0</v>
      </c>
      <c r="CH193" s="30"/>
      <c r="CI193" s="30"/>
      <c r="CJ193" s="30"/>
      <c r="CK193" s="1"/>
      <c r="CL193" s="29">
        <v>4</v>
      </c>
      <c r="CM193" s="30">
        <f>SUM(B183:E183)/SUM(B179:E184)</f>
        <v>5.0505050505050509E-3</v>
      </c>
      <c r="CN193" s="30">
        <f t="shared" ref="CN193" si="4311">SUM(C183:F183)/SUM(C179:F184)</f>
        <v>7.7386770935158038E-3</v>
      </c>
      <c r="CO193" s="30">
        <f t="shared" ref="CO193" si="4312">SUM(D183:G183)/SUM(D179:G184)</f>
        <v>0.12325591847282615</v>
      </c>
      <c r="CP193" s="30">
        <f t="shared" ref="CP193" si="4313">SUM(E183:H183)/SUM(E179:H184)</f>
        <v>0.37325591847282613</v>
      </c>
      <c r="CQ193" s="30">
        <f t="shared" ref="CQ193" si="4314">SUM(F183:I183)/SUM(F179:I184)</f>
        <v>0.60323619126227634</v>
      </c>
      <c r="CR193" s="30">
        <f t="shared" ref="CR193" si="4315">SUM(G183:J183)/SUM(G179:J184)</f>
        <v>0.69791791289581862</v>
      </c>
      <c r="CS193" s="30">
        <f t="shared" ref="CS193" si="4316">SUM(H183:K183)/SUM(H179:K184)</f>
        <v>0.60142697257974254</v>
      </c>
      <c r="CT193" s="30">
        <f t="shared" ref="CT193" si="4317">SUM(I183:L183)/SUM(I179:L184)</f>
        <v>0.36038052602126464</v>
      </c>
      <c r="CU193" s="30">
        <f t="shared" ref="CU193" si="4318">SUM(J183:M183)/SUM(J179:M184)</f>
        <v>0.12772803581421377</v>
      </c>
      <c r="CV193" s="30">
        <f t="shared" ref="CV193" si="4319">SUM(K183:N183)/SUM(K179:N184)</f>
        <v>3.1337437045327383E-2</v>
      </c>
      <c r="CW193" s="30">
        <f t="shared" ref="CW193" si="4320">SUM(L183:O183)/SUM(L179:O184)</f>
        <v>1.3010632344711809E-2</v>
      </c>
      <c r="CX193" s="30">
        <f t="shared" ref="CX193" si="4321">SUM(M183:P183)/SUM(M179:P184)</f>
        <v>4.4767767207610498E-3</v>
      </c>
      <c r="CY193" s="30">
        <f t="shared" ref="CY193" si="4322">SUM(N183:Q183)/SUM(N179:Q184)</f>
        <v>2.238388360380511E-3</v>
      </c>
      <c r="CZ193" s="30">
        <f t="shared" ref="CZ193" si="4323">SUM(O183:R183)/SUM(O179:R184)</f>
        <v>1.2590934527140218E-3</v>
      </c>
      <c r="DA193" s="30">
        <f t="shared" ref="DA193" si="4324">SUM(P183:S183)/SUM(P179:S184)</f>
        <v>5.5959709009512082E-4</v>
      </c>
      <c r="DB193" s="30">
        <f t="shared" ref="DB193" si="4325">SUM(Q183:T183)/SUM(Q179:T184)</f>
        <v>1.398992725237802E-4</v>
      </c>
      <c r="DC193" s="30">
        <f t="shared" ref="DC193" si="4326">SUM(R183:U183)/SUM(R179:U184)</f>
        <v>0</v>
      </c>
      <c r="DD193" s="30"/>
      <c r="DE193" s="30"/>
      <c r="DF193" s="30"/>
      <c r="DG193" s="1"/>
      <c r="DH193" s="29">
        <v>4</v>
      </c>
      <c r="DI193" s="30">
        <f>SUM(B184:E184)/SUM(B179:E184)</f>
        <v>0</v>
      </c>
      <c r="DJ193" s="30">
        <f t="shared" ref="DJ193" si="4327">SUM(C184:F184)/SUM(C179:F184)</f>
        <v>0</v>
      </c>
      <c r="DK193" s="30">
        <f t="shared" ref="DK193" si="4328">SUM(D184:G184)/SUM(D179:G184)</f>
        <v>0</v>
      </c>
      <c r="DL193" s="30">
        <f t="shared" ref="DL193" si="4329">SUM(E184:H184)/SUM(E179:H184)</f>
        <v>0</v>
      </c>
      <c r="DM193" s="30">
        <f t="shared" ref="DM193" si="4330">SUM(F184:I184)/SUM(F179:I184)</f>
        <v>1.4969222160044759E-2</v>
      </c>
      <c r="DN193" s="30">
        <f t="shared" ref="DN193" si="4331">SUM(G184:J184)/SUM(G179:J184)</f>
        <v>0.16759932848349191</v>
      </c>
      <c r="DO193" s="30">
        <f t="shared" ref="DO193" si="4332">SUM(H184:K184)/SUM(H179:K184)</f>
        <v>0.39857302742025741</v>
      </c>
      <c r="DP193" s="30">
        <f t="shared" ref="DP193" si="4333">SUM(I184:L184)/SUM(I179:L184)</f>
        <v>0.63961947397873531</v>
      </c>
      <c r="DQ193" s="30">
        <f t="shared" ref="DQ193" si="4334">SUM(J184:M184)/SUM(J179:M184)</f>
        <v>0.87227196418578612</v>
      </c>
      <c r="DR193" s="30">
        <f t="shared" ref="DR193" si="4335">SUM(K184:N184)/SUM(K179:N184)</f>
        <v>0.96866256295467279</v>
      </c>
      <c r="DS193" s="30">
        <f t="shared" ref="DS193" si="4336">SUM(L184:O184)/SUM(L179:O184)</f>
        <v>0.98698936765528822</v>
      </c>
      <c r="DT193" s="30">
        <f t="shared" ref="DT193" si="4337">SUM(M184:P184)/SUM(M179:P184)</f>
        <v>0.99552322327923892</v>
      </c>
      <c r="DU193" s="30">
        <f t="shared" ref="DU193" si="4338">SUM(N184:Q184)/SUM(N179:Q184)</f>
        <v>0.99776161163961952</v>
      </c>
      <c r="DV193" s="30">
        <f t="shared" ref="DV193" si="4339">SUM(O184:R184)/SUM(O179:R184)</f>
        <v>0.99874090654728598</v>
      </c>
      <c r="DW193" s="30">
        <f t="shared" ref="DW193" si="4340">SUM(P184:S184)/SUM(P179:S184)</f>
        <v>0.99944040290990488</v>
      </c>
      <c r="DX193" s="30">
        <f t="shared" ref="DX193" si="4341">SUM(Q184:T184)/SUM(Q179:T184)</f>
        <v>0.99986010072747622</v>
      </c>
      <c r="DY193" s="30">
        <f t="shared" ref="DY193" si="4342">SUM(R184:U184)/SUM(R179:U184)</f>
        <v>1</v>
      </c>
      <c r="DZ193" s="30"/>
      <c r="EA193" s="30"/>
      <c r="EB193" s="30"/>
    </row>
    <row r="194" spans="1:132" x14ac:dyDescent="0.3">
      <c r="A194" s="29">
        <v>5</v>
      </c>
      <c r="B194" s="30">
        <f>SUM($B179:F179)/SUM($B179:F184)</f>
        <v>0.18742245173812083</v>
      </c>
      <c r="C194" s="30">
        <f t="shared" ref="C194:Q194" si="4343">SUM(C179:G179)/SUM(C179:G184)</f>
        <v>5.6042699199390011E-3</v>
      </c>
      <c r="D194" s="30">
        <f t="shared" si="4343"/>
        <v>3.2786885245901639E-3</v>
      </c>
      <c r="E194" s="30">
        <f t="shared" si="4343"/>
        <v>0</v>
      </c>
      <c r="F194" s="30">
        <f t="shared" si="4343"/>
        <v>0</v>
      </c>
      <c r="G194" s="30">
        <f t="shared" si="4343"/>
        <v>0</v>
      </c>
      <c r="H194" s="30">
        <f t="shared" si="4343"/>
        <v>0</v>
      </c>
      <c r="I194" s="30">
        <f t="shared" si="4343"/>
        <v>0</v>
      </c>
      <c r="J194" s="30">
        <f t="shared" si="4343"/>
        <v>0</v>
      </c>
      <c r="K194" s="30">
        <f t="shared" si="4343"/>
        <v>0</v>
      </c>
      <c r="L194" s="30">
        <f t="shared" si="4343"/>
        <v>0</v>
      </c>
      <c r="M194" s="30">
        <f t="shared" si="4343"/>
        <v>0</v>
      </c>
      <c r="N194" s="30">
        <f t="shared" si="4343"/>
        <v>0</v>
      </c>
      <c r="O194" s="30">
        <f t="shared" si="4343"/>
        <v>0</v>
      </c>
      <c r="P194" s="30">
        <f t="shared" si="4343"/>
        <v>0</v>
      </c>
      <c r="Q194" s="30">
        <f t="shared" si="4343"/>
        <v>0</v>
      </c>
      <c r="R194" s="1"/>
      <c r="S194" s="1"/>
      <c r="T194" s="1"/>
      <c r="U194" s="1"/>
      <c r="V194" s="66">
        <v>5</v>
      </c>
      <c r="W194" s="69">
        <f>SUM('Raw Data'!B273:F273)</f>
        <v>499</v>
      </c>
      <c r="X194" s="29">
        <v>5</v>
      </c>
      <c r="Y194" s="30">
        <f>SUM(B180:F180)/SUM(B179:F184)</f>
        <v>0.13957223781852071</v>
      </c>
      <c r="Z194" s="30">
        <f>SUM(C180:G180)/SUM(C179:G184)</f>
        <v>0.13553183377811667</v>
      </c>
      <c r="AA194" s="30">
        <f t="shared" ref="AA194" si="4344">SUM(D180:H180)/SUM(D179:H184)</f>
        <v>2.6229508196721311E-2</v>
      </c>
      <c r="AB194" s="30">
        <f t="shared" ref="AB194" si="4345">SUM(E180:I180)/SUM(E179:I184)</f>
        <v>0</v>
      </c>
      <c r="AC194" s="30">
        <f t="shared" ref="AC194" si="4346">SUM(F180:J180)/SUM(F179:J184)</f>
        <v>0</v>
      </c>
      <c r="AD194" s="30">
        <f t="shared" ref="AD194" si="4347">SUM(G180:K180)/SUM(G179:K184)</f>
        <v>0</v>
      </c>
      <c r="AE194" s="30">
        <f t="shared" ref="AE194" si="4348">SUM(H180:L180)/SUM(H179:L184)</f>
        <v>0</v>
      </c>
      <c r="AF194" s="30">
        <f t="shared" ref="AF194" si="4349">SUM(I180:M180)/SUM(I179:M184)</f>
        <v>0</v>
      </c>
      <c r="AG194" s="30">
        <f t="shared" ref="AG194" si="4350">SUM(J180:N180)/SUM(J179:N184)</f>
        <v>0</v>
      </c>
      <c r="AH194" s="30">
        <f t="shared" ref="AH194" si="4351">SUM(K180:O180)/SUM(K179:O184)</f>
        <v>0</v>
      </c>
      <c r="AI194" s="30">
        <f t="shared" ref="AI194" si="4352">SUM(L180:P180)/SUM(L179:P184)</f>
        <v>0</v>
      </c>
      <c r="AJ194" s="30">
        <f t="shared" ref="AJ194" si="4353">SUM(M180:Q180)/SUM(M179:Q184)</f>
        <v>0</v>
      </c>
      <c r="AK194" s="30">
        <f t="shared" ref="AK194" si="4354">SUM(N180:R180)/SUM(N179:R184)</f>
        <v>0</v>
      </c>
      <c r="AL194" s="30">
        <f t="shared" ref="AL194" si="4355">SUM(O180:S180)/SUM(O179:S184)</f>
        <v>0</v>
      </c>
      <c r="AM194" s="30">
        <f t="shared" ref="AM194" si="4356">SUM(P180:T180)/SUM(P179:T184)</f>
        <v>0</v>
      </c>
      <c r="AN194" s="30">
        <f t="shared" ref="AN194" si="4357">SUM(Q180:U180)/SUM(Q179:U184)</f>
        <v>0</v>
      </c>
      <c r="AO194" s="30"/>
      <c r="AP194" s="1"/>
      <c r="AQ194" s="1"/>
      <c r="AR194" s="1"/>
      <c r="AS194" s="1"/>
      <c r="AT194" s="29">
        <v>5</v>
      </c>
      <c r="AU194" s="30">
        <f>SUM(B181:F181)/SUM(B179:F184)</f>
        <v>0.25814972123557467</v>
      </c>
      <c r="AV194" s="30">
        <f t="shared" ref="AV194" si="4358">SUM(C181:G181)/SUM(C179:G184)</f>
        <v>0.24400830709416055</v>
      </c>
      <c r="AW194" s="30">
        <f t="shared" ref="AW194" si="4359">SUM(D181:H181)/SUM(D179:H184)</f>
        <v>0.15563621407090472</v>
      </c>
      <c r="AX194" s="30">
        <f t="shared" ref="AX194" si="4360">SUM(E181:I181)/SUM(E179:I184)</f>
        <v>1.6291951775822745E-2</v>
      </c>
      <c r="AY194" s="30">
        <f t="shared" ref="AY194" si="4361">SUM(F181:J181)/SUM(F179:J184)</f>
        <v>2.1505376344086021E-3</v>
      </c>
      <c r="AZ194" s="30">
        <f t="shared" ref="AZ194" si="4362">SUM(G181:K181)/SUM(G179:K184)</f>
        <v>0</v>
      </c>
      <c r="BA194" s="30">
        <f t="shared" ref="BA194" si="4363">SUM(H181:L181)/SUM(H179:L184)</f>
        <v>0</v>
      </c>
      <c r="BB194" s="30">
        <f t="shared" ref="BB194" si="4364">SUM(I181:M181)/SUM(I179:M184)</f>
        <v>0</v>
      </c>
      <c r="BC194" s="30">
        <f t="shared" ref="BC194" si="4365">SUM(J181:N181)/SUM(J179:N184)</f>
        <v>0</v>
      </c>
      <c r="BD194" s="30">
        <f t="shared" ref="BD194" si="4366">SUM(K181:O181)/SUM(K179:O184)</f>
        <v>0</v>
      </c>
      <c r="BE194" s="30">
        <f t="shared" ref="BE194" si="4367">SUM(L181:P181)/SUM(L179:P184)</f>
        <v>0</v>
      </c>
      <c r="BF194" s="30">
        <f t="shared" ref="BF194" si="4368">SUM(M181:Q181)/SUM(M179:Q184)</f>
        <v>0</v>
      </c>
      <c r="BG194" s="30">
        <f t="shared" ref="BG194" si="4369">SUM(N181:R181)/SUM(N179:R184)</f>
        <v>0</v>
      </c>
      <c r="BH194" s="30">
        <f t="shared" ref="BH194" si="4370">SUM(O181:S181)/SUM(O179:S184)</f>
        <v>0</v>
      </c>
      <c r="BI194" s="30">
        <f t="shared" ref="BI194" si="4371">SUM(P181:T181)/SUM(P179:T184)</f>
        <v>0</v>
      </c>
      <c r="BJ194" s="30">
        <f t="shared" ref="BJ194" si="4372">SUM(Q181:U181)/SUM(Q179:U184)</f>
        <v>0</v>
      </c>
      <c r="BK194" s="30"/>
      <c r="BL194" s="30"/>
      <c r="BM194" s="30"/>
      <c r="BN194" s="30"/>
      <c r="BO194" s="1"/>
      <c r="BP194" s="29">
        <v>5</v>
      </c>
      <c r="BQ194" s="30">
        <f>SUM(B182:F182)/SUM(B179:F184)</f>
        <v>0.40866464753297116</v>
      </c>
      <c r="BR194" s="30">
        <f t="shared" ref="BR194" si="4373">SUM(C182:G182)/SUM(C179:G184)</f>
        <v>0.51625085442952279</v>
      </c>
      <c r="BS194" s="30">
        <f t="shared" ref="BS194" si="4374">SUM(D182:H182)/SUM(D179:H184)</f>
        <v>0.51625085442952279</v>
      </c>
      <c r="BT194" s="30">
        <f t="shared" ref="BT194" si="4375">SUM(E182:I182)/SUM(E179:I184)</f>
        <v>0.48510331344591628</v>
      </c>
      <c r="BU194" s="30">
        <f t="shared" ref="BU194" si="4376">SUM(F182:J182)/SUM(F179:J184)</f>
        <v>0.30328513162773452</v>
      </c>
      <c r="BV194" s="30">
        <f t="shared" ref="BV194" si="4377">SUM(G182:K182)/SUM(G179:K184)</f>
        <v>0.10758620689655171</v>
      </c>
      <c r="BW194" s="30">
        <f t="shared" ref="BW194" si="4378">SUM(H182:L182)/SUM(H179:L184)</f>
        <v>0</v>
      </c>
      <c r="BX194" s="30">
        <f t="shared" ref="BX194" si="4379">SUM(I182:M182)/SUM(I179:M184)</f>
        <v>0</v>
      </c>
      <c r="BY194" s="30">
        <f t="shared" ref="BY194" si="4380">SUM(J182:N182)/SUM(J179:N184)</f>
        <v>0</v>
      </c>
      <c r="BZ194" s="30">
        <f t="shared" ref="BZ194" si="4381">SUM(K182:O182)/SUM(K179:O184)</f>
        <v>0</v>
      </c>
      <c r="CA194" s="30">
        <f t="shared" ref="CA194" si="4382">SUM(L182:P182)/SUM(L179:P184)</f>
        <v>0</v>
      </c>
      <c r="CB194" s="30">
        <f t="shared" ref="CB194" si="4383">SUM(M182:Q182)/SUM(M179:Q184)</f>
        <v>0</v>
      </c>
      <c r="CC194" s="30">
        <f t="shared" ref="CC194" si="4384">SUM(N182:R182)/SUM(N179:R184)</f>
        <v>0</v>
      </c>
      <c r="CD194" s="30">
        <f t="shared" ref="CD194" si="4385">SUM(O182:S182)/SUM(O179:S184)</f>
        <v>0</v>
      </c>
      <c r="CE194" s="30">
        <f t="shared" ref="CE194" si="4386">SUM(P182:T182)/SUM(P179:T184)</f>
        <v>0</v>
      </c>
      <c r="CF194" s="30">
        <f t="shared" ref="CF194" si="4387">SUM(Q182:U182)/SUM(Q179:U184)</f>
        <v>0</v>
      </c>
      <c r="CG194" s="30"/>
      <c r="CH194" s="30"/>
      <c r="CI194" s="30"/>
      <c r="CJ194" s="30"/>
      <c r="CK194" s="1"/>
      <c r="CL194" s="29">
        <v>5</v>
      </c>
      <c r="CM194" s="30">
        <f>SUM(B183:F183)/SUM(B179:F184)</f>
        <v>6.1909416748126434E-3</v>
      </c>
      <c r="CN194" s="30">
        <f t="shared" ref="CN194" si="4388">SUM(C183:G183)/SUM(C179:G184)</f>
        <v>9.8604734778260913E-2</v>
      </c>
      <c r="CO194" s="30">
        <f t="shared" ref="CO194" si="4389">SUM(D183:H183)/SUM(D179:H184)</f>
        <v>0.29860473477826088</v>
      </c>
      <c r="CP194" s="30">
        <f t="shared" ref="CP194" si="4390">SUM(E183:I183)/SUM(E179:I184)</f>
        <v>0.48662935705022503</v>
      </c>
      <c r="CQ194" s="30">
        <f t="shared" ref="CQ194" si="4391">SUM(F183:J183)/SUM(F179:J184)</f>
        <v>0.56048486795106345</v>
      </c>
      <c r="CR194" s="30">
        <f t="shared" ref="CR194" si="4392">SUM(G183:K183)/SUM(G179:K184)</f>
        <v>0.57355537116724231</v>
      </c>
      <c r="CS194" s="30">
        <f t="shared" ref="CS194" si="4393">SUM(H183:L183)/SUM(H179:L184)</f>
        <v>0.48830442081701175</v>
      </c>
      <c r="CT194" s="30">
        <f t="shared" ref="CT194" si="4394">SUM(I183:M183)/SUM(I179:M184)</f>
        <v>0.29020705092333515</v>
      </c>
      <c r="CU194" s="30">
        <f t="shared" ref="CU194" si="4395">SUM(J183:N183)/SUM(J179:N184)</f>
        <v>0.10296586457750423</v>
      </c>
      <c r="CV194" s="30">
        <f t="shared" ref="CV194" si="4396">SUM(K183:O183)/SUM(K179:O184)</f>
        <v>2.5629546726357023E-2</v>
      </c>
      <c r="CW194" s="30">
        <f t="shared" ref="CW194" si="4397">SUM(L183:P183)/SUM(L179:P184)</f>
        <v>1.0744264129826519E-2</v>
      </c>
      <c r="CX194" s="30">
        <f t="shared" ref="CX194" si="4398">SUM(M183:Q183)/SUM(M179:Q184)</f>
        <v>3.6933407946278642E-3</v>
      </c>
      <c r="CY194" s="30">
        <f t="shared" ref="CY194" si="4399">SUM(N183:R183)/SUM(N179:R184)</f>
        <v>1.7907106883044087E-3</v>
      </c>
      <c r="CZ194" s="30">
        <f t="shared" ref="CZ194" si="4400">SUM(O183:S183)/SUM(O179:S184)</f>
        <v>1.0072747621712175E-3</v>
      </c>
      <c r="DA194" s="30">
        <f t="shared" ref="DA194" si="4401">SUM(P183:T183)/SUM(P179:T184)</f>
        <v>4.4767767207609666E-4</v>
      </c>
      <c r="DB194" s="30">
        <f t="shared" ref="DB194" si="4402">SUM(Q183:U183)/SUM(Q179:U184)</f>
        <v>1.1191941801902416E-4</v>
      </c>
      <c r="DC194" s="30"/>
      <c r="DD194" s="30"/>
      <c r="DE194" s="30"/>
      <c r="DF194" s="30"/>
      <c r="DG194" s="1"/>
      <c r="DH194" s="29">
        <v>5</v>
      </c>
      <c r="DI194" s="30">
        <f>SUM(B184:F184)/SUM(B179:F184)</f>
        <v>0</v>
      </c>
      <c r="DJ194" s="30">
        <f t="shared" ref="DJ194" si="4403">SUM(C184:G184)/SUM(C179:G184)</f>
        <v>0</v>
      </c>
      <c r="DK194" s="30">
        <f t="shared" ref="DK194" si="4404">SUM(D184:H184)/SUM(D179:H184)</f>
        <v>0</v>
      </c>
      <c r="DL194" s="30">
        <f t="shared" ref="DL194" si="4405">SUM(E184:I184)/SUM(E179:I184)</f>
        <v>1.1975377728035808E-2</v>
      </c>
      <c r="DM194" s="30">
        <f t="shared" ref="DM194" si="4406">SUM(F184:J184)/SUM(F179:J184)</f>
        <v>0.1340794627867935</v>
      </c>
      <c r="DN194" s="30">
        <f t="shared" ref="DN194" si="4407">SUM(G184:K184)/SUM(G179:K184)</f>
        <v>0.31885842193620595</v>
      </c>
      <c r="DO194" s="30">
        <f t="shared" ref="DO194" si="4408">SUM(H184:L184)/SUM(H179:L184)</f>
        <v>0.51169557918298825</v>
      </c>
      <c r="DP194" s="30">
        <f t="shared" ref="DP194" si="4409">SUM(I184:M184)/SUM(I179:M184)</f>
        <v>0.70979294907666479</v>
      </c>
      <c r="DQ194" s="30">
        <f t="shared" ref="DQ194" si="4410">SUM(J184:N184)/SUM(J179:N184)</f>
        <v>0.89703413542249577</v>
      </c>
      <c r="DR194" s="30">
        <f t="shared" ref="DR194" si="4411">SUM(K184:O184)/SUM(K179:O184)</f>
        <v>0.97437045327364302</v>
      </c>
      <c r="DS194" s="30">
        <f t="shared" ref="DS194" si="4412">SUM(L184:P184)/SUM(L179:P184)</f>
        <v>0.98925573587017346</v>
      </c>
      <c r="DT194" s="30">
        <f t="shared" ref="DT194" si="4413">SUM(M184:Q184)/SUM(M179:Q184)</f>
        <v>0.99630665920537209</v>
      </c>
      <c r="DU194" s="30">
        <f t="shared" ref="DU194" si="4414">SUM(N184:R184)/SUM(N179:R184)</f>
        <v>0.99820928931169561</v>
      </c>
      <c r="DV194" s="30">
        <f t="shared" ref="DV194" si="4415">SUM(O184:S184)/SUM(O179:S184)</f>
        <v>0.99899272523782867</v>
      </c>
      <c r="DW194" s="30">
        <f t="shared" ref="DW194" si="4416">SUM(P184:T184)/SUM(P179:T184)</f>
        <v>0.9995523223279239</v>
      </c>
      <c r="DX194" s="30">
        <f t="shared" ref="DX194" si="4417">SUM(Q184:U184)/SUM(Q179:U184)</f>
        <v>0.99988808058198086</v>
      </c>
      <c r="DY194" s="30"/>
      <c r="DZ194" s="30"/>
      <c r="EA194" s="30"/>
      <c r="EB194" s="30"/>
    </row>
    <row r="195" spans="1:132" x14ac:dyDescent="0.3">
      <c r="A195" s="29">
        <v>6</v>
      </c>
      <c r="B195" s="30">
        <f>SUM($B179:G179)/SUM($B179:G184)</f>
        <v>0.15618537644843403</v>
      </c>
      <c r="C195" s="30">
        <f t="shared" ref="C195:P195" si="4418">SUM(C179:H179)/SUM(C179:H184)</f>
        <v>4.6702249332825014E-3</v>
      </c>
      <c r="D195" s="30">
        <f t="shared" si="4418"/>
        <v>2.7322404371584699E-3</v>
      </c>
      <c r="E195" s="30">
        <f t="shared" si="4418"/>
        <v>0</v>
      </c>
      <c r="F195" s="30">
        <f t="shared" si="4418"/>
        <v>0</v>
      </c>
      <c r="G195" s="30">
        <f t="shared" si="4418"/>
        <v>0</v>
      </c>
      <c r="H195" s="30">
        <f t="shared" si="4418"/>
        <v>0</v>
      </c>
      <c r="I195" s="30">
        <f t="shared" si="4418"/>
        <v>0</v>
      </c>
      <c r="J195" s="30">
        <f t="shared" si="4418"/>
        <v>0</v>
      </c>
      <c r="K195" s="30">
        <f t="shared" si="4418"/>
        <v>0</v>
      </c>
      <c r="L195" s="30">
        <f t="shared" si="4418"/>
        <v>0</v>
      </c>
      <c r="M195" s="30">
        <f t="shared" si="4418"/>
        <v>0</v>
      </c>
      <c r="N195" s="30">
        <f t="shared" si="4418"/>
        <v>0</v>
      </c>
      <c r="O195" s="30">
        <f t="shared" si="4418"/>
        <v>0</v>
      </c>
      <c r="P195" s="30">
        <f t="shared" si="4418"/>
        <v>0</v>
      </c>
      <c r="Q195" s="1"/>
      <c r="R195" s="1"/>
      <c r="S195" s="1"/>
      <c r="T195" s="1"/>
      <c r="U195" s="1"/>
      <c r="V195" s="66">
        <v>6</v>
      </c>
      <c r="W195" s="69">
        <f>SUM('Raw Data'!B273:G273)</f>
        <v>644</v>
      </c>
      <c r="X195" s="29">
        <v>6</v>
      </c>
      <c r="Y195" s="30">
        <f>SUM(B180:G180)/SUM(B179:G184)</f>
        <v>0.11631019818210059</v>
      </c>
      <c r="Z195" s="30">
        <f>SUM(C180:H180)/SUM(C179:H184)</f>
        <v>0.11294319481509722</v>
      </c>
      <c r="AA195" s="30">
        <f t="shared" ref="AA195" si="4419">SUM(D180:I180)/SUM(D179:I184)</f>
        <v>2.185792349726776E-2</v>
      </c>
      <c r="AB195" s="30">
        <f t="shared" ref="AB195" si="4420">SUM(E180:J180)/SUM(E179:J184)</f>
        <v>0</v>
      </c>
      <c r="AC195" s="30">
        <f t="shared" ref="AC195" si="4421">SUM(F180:K180)/SUM(F179:K184)</f>
        <v>0</v>
      </c>
      <c r="AD195" s="30">
        <f t="shared" ref="AD195" si="4422">SUM(G180:L180)/SUM(G179:L184)</f>
        <v>0</v>
      </c>
      <c r="AE195" s="30">
        <f t="shared" ref="AE195" si="4423">SUM(H180:M180)/SUM(H179:M184)</f>
        <v>0</v>
      </c>
      <c r="AF195" s="30">
        <f t="shared" ref="AF195" si="4424">SUM(I180:N180)/SUM(I179:N184)</f>
        <v>0</v>
      </c>
      <c r="AG195" s="30">
        <f t="shared" ref="AG195" si="4425">SUM(J180:O180)/SUM(J179:O184)</f>
        <v>0</v>
      </c>
      <c r="AH195" s="30">
        <f t="shared" ref="AH195" si="4426">SUM(K180:P180)/SUM(K179:P184)</f>
        <v>0</v>
      </c>
      <c r="AI195" s="30">
        <f t="shared" ref="AI195" si="4427">SUM(L180:Q180)/SUM(L179:Q184)</f>
        <v>0</v>
      </c>
      <c r="AJ195" s="30">
        <f t="shared" ref="AJ195" si="4428">SUM(M180:R180)/SUM(M179:R184)</f>
        <v>0</v>
      </c>
      <c r="AK195" s="30">
        <f t="shared" ref="AK195" si="4429">SUM(N180:S180)/SUM(N179:S184)</f>
        <v>0</v>
      </c>
      <c r="AL195" s="30">
        <f t="shared" ref="AL195" si="4430">SUM(O180:T180)/SUM(O179:T184)</f>
        <v>0</v>
      </c>
      <c r="AM195" s="30">
        <f t="shared" ref="AM195" si="4431">SUM(P180:U180)/SUM(P179:U184)</f>
        <v>0</v>
      </c>
      <c r="AN195" s="30"/>
      <c r="AO195" s="30"/>
      <c r="AP195" s="1"/>
      <c r="AQ195" s="1"/>
      <c r="AR195" s="1"/>
      <c r="AS195" s="1"/>
      <c r="AT195" s="29">
        <v>6</v>
      </c>
      <c r="AU195" s="30">
        <f>SUM(B181:G181)/SUM(B179:G184)</f>
        <v>0.2151247676963122</v>
      </c>
      <c r="AV195" s="30">
        <f t="shared" ref="AV195" si="4432">SUM(C181:H181)/SUM(C179:H184)</f>
        <v>0.20334025591180047</v>
      </c>
      <c r="AW195" s="30">
        <f t="shared" ref="AW195" si="4433">SUM(D181:I181)/SUM(D179:I184)</f>
        <v>0.12969684505908727</v>
      </c>
      <c r="AX195" s="30">
        <f t="shared" ref="AX195" si="4434">SUM(E181:J181)/SUM(E179:J184)</f>
        <v>1.3576626479852286E-2</v>
      </c>
      <c r="AY195" s="30">
        <f t="shared" ref="AY195" si="4435">SUM(F181:K181)/SUM(F179:K184)</f>
        <v>1.792114695340502E-3</v>
      </c>
      <c r="AZ195" s="30">
        <f t="shared" ref="AZ195" si="4436">SUM(G181:L181)/SUM(G179:L184)</f>
        <v>0</v>
      </c>
      <c r="BA195" s="30">
        <f t="shared" ref="BA195" si="4437">SUM(H181:M181)/SUM(H179:M184)</f>
        <v>0</v>
      </c>
      <c r="BB195" s="30">
        <f t="shared" ref="BB195" si="4438">SUM(I181:N181)/SUM(I179:N184)</f>
        <v>0</v>
      </c>
      <c r="BC195" s="30">
        <f t="shared" ref="BC195" si="4439">SUM(J181:O181)/SUM(J179:O184)</f>
        <v>0</v>
      </c>
      <c r="BD195" s="30">
        <f t="shared" ref="BD195" si="4440">SUM(K181:P181)/SUM(K179:P184)</f>
        <v>0</v>
      </c>
      <c r="BE195" s="30">
        <f t="shared" ref="BE195" si="4441">SUM(L181:Q181)/SUM(L179:Q184)</f>
        <v>0</v>
      </c>
      <c r="BF195" s="30">
        <f t="shared" ref="BF195" si="4442">SUM(M181:R181)/SUM(M179:R184)</f>
        <v>0</v>
      </c>
      <c r="BG195" s="30">
        <f t="shared" ref="BG195" si="4443">SUM(N181:S181)/SUM(N179:S184)</f>
        <v>0</v>
      </c>
      <c r="BH195" s="30">
        <f t="shared" ref="BH195" si="4444">SUM(O181:T181)/SUM(O179:T184)</f>
        <v>0</v>
      </c>
      <c r="BI195" s="30">
        <f t="shared" ref="BI195" si="4445">SUM(P181:U181)/SUM(P179:U184)</f>
        <v>0</v>
      </c>
      <c r="BJ195" s="30"/>
      <c r="BK195" s="30"/>
      <c r="BL195" s="30"/>
      <c r="BM195" s="30"/>
      <c r="BN195" s="30"/>
      <c r="BO195" s="1"/>
      <c r="BP195" s="29">
        <v>6</v>
      </c>
      <c r="BQ195" s="30">
        <f>SUM(B182:G182)/SUM(B179:G184)</f>
        <v>0.43020904535793569</v>
      </c>
      <c r="BR195" s="30">
        <f t="shared" ref="BR195" si="4446">SUM(C182:H182)/SUM(C179:H184)</f>
        <v>0.43020904535793569</v>
      </c>
      <c r="BS195" s="30">
        <f t="shared" ref="BS195" si="4447">SUM(D182:I182)/SUM(D179:I184)</f>
        <v>0.43020904535793569</v>
      </c>
      <c r="BT195" s="30">
        <f t="shared" ref="BT195" si="4448">SUM(E182:J182)/SUM(E179:J184)</f>
        <v>0.40425276120493026</v>
      </c>
      <c r="BU195" s="30">
        <f t="shared" ref="BU195" si="4449">SUM(F182:K182)/SUM(F179:K184)</f>
        <v>0.25273760968977876</v>
      </c>
      <c r="BV195" s="30">
        <f t="shared" ref="BV195" si="4450">SUM(G182:L182)/SUM(G179:L184)</f>
        <v>8.9655172413793102E-2</v>
      </c>
      <c r="BW195" s="30">
        <f t="shared" ref="BW195" si="4451">SUM(H182:M182)/SUM(H179:M184)</f>
        <v>0</v>
      </c>
      <c r="BX195" s="30">
        <f t="shared" ref="BX195" si="4452">SUM(I182:N182)/SUM(I179:N184)</f>
        <v>0</v>
      </c>
      <c r="BY195" s="30">
        <f t="shared" ref="BY195" si="4453">SUM(J182:O182)/SUM(J179:O184)</f>
        <v>0</v>
      </c>
      <c r="BZ195" s="30">
        <f t="shared" ref="BZ195" si="4454">SUM(K182:P182)/SUM(K179:P184)</f>
        <v>0</v>
      </c>
      <c r="CA195" s="30">
        <f t="shared" ref="CA195" si="4455">SUM(L182:Q182)/SUM(L179:Q184)</f>
        <v>0</v>
      </c>
      <c r="CB195" s="30">
        <f t="shared" ref="CB195" si="4456">SUM(M182:R182)/SUM(M179:R184)</f>
        <v>0</v>
      </c>
      <c r="CC195" s="30">
        <f t="shared" ref="CC195" si="4457">SUM(N182:S182)/SUM(N179:S184)</f>
        <v>0</v>
      </c>
      <c r="CD195" s="30">
        <f t="shared" ref="CD195" si="4458">SUM(O182:T182)/SUM(O179:T184)</f>
        <v>0</v>
      </c>
      <c r="CE195" s="30">
        <f t="shared" ref="CE195" si="4459">SUM(P182:U182)/SUM(P179:U184)</f>
        <v>0</v>
      </c>
      <c r="CF195" s="30"/>
      <c r="CG195" s="30"/>
      <c r="CH195" s="30"/>
      <c r="CI195" s="30"/>
      <c r="CJ195" s="30"/>
      <c r="CK195" s="1"/>
      <c r="CL195" s="29">
        <v>6</v>
      </c>
      <c r="CM195" s="30">
        <f>SUM(B183:G183)/SUM(B179:G184)</f>
        <v>8.2170612315217426E-2</v>
      </c>
      <c r="CN195" s="30">
        <f t="shared" ref="CN195" si="4460">SUM(C183:H183)/SUM(C179:H184)</f>
        <v>0.2488372789818841</v>
      </c>
      <c r="CO195" s="30">
        <f t="shared" ref="CO195" si="4461">SUM(D183:I183)/SUM(D179:I184)</f>
        <v>0.4055244642085209</v>
      </c>
      <c r="CP195" s="30">
        <f t="shared" ref="CP195" si="4462">SUM(E183:J183)/SUM(E179:J184)</f>
        <v>0.47043772665955613</v>
      </c>
      <c r="CQ195" s="30">
        <f t="shared" ref="CQ195" si="4463">SUM(F183:K183)/SUM(F179:K184)</f>
        <v>0.47975492400137582</v>
      </c>
      <c r="CR195" s="30">
        <f t="shared" ref="CR195" si="4464">SUM(G183:L183)/SUM(G179:L184)</f>
        <v>0.48393184493371671</v>
      </c>
      <c r="CS195" s="30">
        <f t="shared" ref="CS195" si="4465">SUM(H183:M183)/SUM(H179:M184)</f>
        <v>0.40850587576944603</v>
      </c>
      <c r="CT195" s="30">
        <f t="shared" ref="CT195" si="4466">SUM(I183:N183)/SUM(I179:N184)</f>
        <v>0.24249207237455697</v>
      </c>
      <c r="CU195" s="30">
        <f t="shared" ref="CU195" si="4467">SUM(J183:O183)/SUM(J179:O184)</f>
        <v>8.6271218056332769E-2</v>
      </c>
      <c r="CV195" s="30">
        <f t="shared" ref="CV195" si="4468">SUM(K183:P183)/SUM(K179:P184)</f>
        <v>2.1637754150345079E-2</v>
      </c>
      <c r="CW195" s="30">
        <f t="shared" ref="CW195" si="4469">SUM(L183:Q183)/SUM(L179:Q184)</f>
        <v>9.0468196232046192E-3</v>
      </c>
      <c r="CX195" s="30">
        <f t="shared" ref="CX195" si="4470">SUM(M183:R183)/SUM(M179:R184)</f>
        <v>3.07778399552322E-3</v>
      </c>
      <c r="CY195" s="30">
        <f t="shared" ref="CY195" si="4471">SUM(N183:S183)/SUM(N179:S184)</f>
        <v>1.4922589069203407E-3</v>
      </c>
      <c r="CZ195" s="30">
        <f t="shared" ref="CZ195" si="4472">SUM(O183:T183)/SUM(O179:T184)</f>
        <v>8.3939563514268123E-4</v>
      </c>
      <c r="DA195" s="30">
        <f t="shared" ref="DA195" si="4473">SUM(P183:U183)/SUM(P179:U184)</f>
        <v>3.7306472673008056E-4</v>
      </c>
      <c r="DB195" s="30"/>
      <c r="DC195" s="30"/>
      <c r="DD195" s="30"/>
      <c r="DE195" s="30"/>
      <c r="DF195" s="30"/>
      <c r="DG195" s="1"/>
      <c r="DH195" s="29">
        <v>6</v>
      </c>
      <c r="DI195" s="30">
        <f>SUM(B184:G184)/SUM(B179:G184)</f>
        <v>0</v>
      </c>
      <c r="DJ195" s="30">
        <f t="shared" ref="DJ195" si="4474">SUM(C184:H184)/SUM(C179:H184)</f>
        <v>0</v>
      </c>
      <c r="DK195" s="30">
        <f t="shared" ref="DK195" si="4475">SUM(D184:I184)/SUM(D179:I184)</f>
        <v>9.9794814400298391E-3</v>
      </c>
      <c r="DL195" s="30">
        <f t="shared" ref="DL195" si="4476">SUM(E184:J184)/SUM(E179:J184)</f>
        <v>0.11173288565566125</v>
      </c>
      <c r="DM195" s="30">
        <f t="shared" ref="DM195" si="4477">SUM(F184:K184)/SUM(F179:K184)</f>
        <v>0.26571535161350496</v>
      </c>
      <c r="DN195" s="30">
        <f t="shared" ref="DN195" si="4478">SUM(G184:L184)/SUM(G179:L184)</f>
        <v>0.42641298265249022</v>
      </c>
      <c r="DO195" s="30">
        <f t="shared" ref="DO195" si="4479">SUM(H184:M184)/SUM(H179:M184)</f>
        <v>0.59149412423055392</v>
      </c>
      <c r="DP195" s="30">
        <f t="shared" ref="DP195" si="4480">SUM(I184:N184)/SUM(I179:N184)</f>
        <v>0.75750792762544306</v>
      </c>
      <c r="DQ195" s="30">
        <f t="shared" ref="DQ195" si="4481">SUM(J184:O184)/SUM(J179:O184)</f>
        <v>0.91372878194366702</v>
      </c>
      <c r="DR195" s="30">
        <f t="shared" ref="DR195" si="4482">SUM(K184:P184)/SUM(K179:P184)</f>
        <v>0.97836224584965503</v>
      </c>
      <c r="DS195" s="30">
        <f t="shared" ref="DS195" si="4483">SUM(L184:Q184)/SUM(L179:Q184)</f>
        <v>0.99095318037679547</v>
      </c>
      <c r="DT195" s="30">
        <f t="shared" ref="DT195" si="4484">SUM(M184:R184)/SUM(M179:R184)</f>
        <v>0.99692221600447672</v>
      </c>
      <c r="DU195" s="30">
        <f t="shared" ref="DU195" si="4485">SUM(N184:S184)/SUM(N179:S184)</f>
        <v>0.99850774109307971</v>
      </c>
      <c r="DV195" s="30">
        <f t="shared" ref="DV195" si="4486">SUM(O184:T184)/SUM(O179:T184)</f>
        <v>0.99916060436485721</v>
      </c>
      <c r="DW195" s="30">
        <f t="shared" ref="DW195" si="4487">SUM(P184:U184)/SUM(P179:U184)</f>
        <v>0.99962693527326996</v>
      </c>
      <c r="DX195" s="30"/>
      <c r="DY195" s="30"/>
      <c r="DZ195" s="30"/>
      <c r="EA195" s="30"/>
      <c r="EB195" s="30"/>
    </row>
    <row r="196" spans="1:132" x14ac:dyDescent="0.3">
      <c r="A196" s="29">
        <v>7</v>
      </c>
      <c r="B196" s="30">
        <f>SUM($B179:H179)/SUM($B179:H184)</f>
        <v>0.13387317981294344</v>
      </c>
      <c r="C196" s="30">
        <f t="shared" ref="C196:O196" si="4488">SUM(C179:I179)/SUM(C179:I184)</f>
        <v>4.0030499428135727E-3</v>
      </c>
      <c r="D196" s="30">
        <f t="shared" si="4488"/>
        <v>2.34192037470726E-3</v>
      </c>
      <c r="E196" s="30">
        <f t="shared" si="4488"/>
        <v>0</v>
      </c>
      <c r="F196" s="30">
        <f t="shared" si="4488"/>
        <v>0</v>
      </c>
      <c r="G196" s="30">
        <f t="shared" si="4488"/>
        <v>0</v>
      </c>
      <c r="H196" s="30">
        <f t="shared" si="4488"/>
        <v>0</v>
      </c>
      <c r="I196" s="30">
        <f t="shared" si="4488"/>
        <v>0</v>
      </c>
      <c r="J196" s="30">
        <f t="shared" si="4488"/>
        <v>0</v>
      </c>
      <c r="K196" s="30">
        <f t="shared" si="4488"/>
        <v>0</v>
      </c>
      <c r="L196" s="30">
        <f t="shared" si="4488"/>
        <v>0</v>
      </c>
      <c r="M196" s="30">
        <f t="shared" si="4488"/>
        <v>0</v>
      </c>
      <c r="N196" s="30">
        <f t="shared" si="4488"/>
        <v>0</v>
      </c>
      <c r="O196" s="30">
        <f t="shared" si="4488"/>
        <v>0</v>
      </c>
      <c r="P196" s="1"/>
      <c r="Q196" s="1"/>
      <c r="R196" s="1"/>
      <c r="S196" s="1"/>
      <c r="T196" s="1"/>
      <c r="U196" s="1"/>
      <c r="V196" s="66">
        <v>7</v>
      </c>
      <c r="W196" s="69">
        <f>SUM('Raw Data'!B273:H273)</f>
        <v>683</v>
      </c>
      <c r="X196" s="29">
        <v>7</v>
      </c>
      <c r="Y196" s="30">
        <f>SUM(B180:H180)/SUM(B179:H184)</f>
        <v>9.9694455584657643E-2</v>
      </c>
      <c r="Z196" s="30">
        <f>SUM(C180:I180)/SUM(C179:I184)</f>
        <v>9.6808452698654762E-2</v>
      </c>
      <c r="AA196" s="30">
        <f t="shared" ref="AA196" si="4489">SUM(D180:J180)/SUM(D179:J184)</f>
        <v>1.873536299765808E-2</v>
      </c>
      <c r="AB196" s="30">
        <f t="shared" ref="AB196" si="4490">SUM(E180:K180)/SUM(E179:K184)</f>
        <v>0</v>
      </c>
      <c r="AC196" s="30">
        <f t="shared" ref="AC196" si="4491">SUM(F180:L180)/SUM(F179:L184)</f>
        <v>0</v>
      </c>
      <c r="AD196" s="30">
        <f t="shared" ref="AD196" si="4492">SUM(G180:M180)/SUM(G179:M184)</f>
        <v>0</v>
      </c>
      <c r="AE196" s="30">
        <f t="shared" ref="AE196" si="4493">SUM(H180:N180)/SUM(H179:N184)</f>
        <v>0</v>
      </c>
      <c r="AF196" s="30">
        <f t="shared" ref="AF196" si="4494">SUM(I180:O180)/SUM(I179:O184)</f>
        <v>0</v>
      </c>
      <c r="AG196" s="30">
        <f t="shared" ref="AG196" si="4495">SUM(J180:P180)/SUM(J179:P184)</f>
        <v>0</v>
      </c>
      <c r="AH196" s="30">
        <f t="shared" ref="AH196" si="4496">SUM(K180:Q180)/SUM(K179:Q184)</f>
        <v>0</v>
      </c>
      <c r="AI196" s="30">
        <f t="shared" ref="AI196" si="4497">SUM(L180:R180)/SUM(L179:R184)</f>
        <v>0</v>
      </c>
      <c r="AJ196" s="30">
        <f t="shared" ref="AJ196" si="4498">SUM(M180:S180)/SUM(M179:S184)</f>
        <v>0</v>
      </c>
      <c r="AK196" s="30">
        <f t="shared" ref="AK196" si="4499">SUM(N180:T180)/SUM(N179:T184)</f>
        <v>0</v>
      </c>
      <c r="AL196" s="30">
        <f t="shared" ref="AL196" si="4500">SUM(O180:U180)/SUM(O179:U184)</f>
        <v>0</v>
      </c>
      <c r="AM196" s="30"/>
      <c r="AN196" s="30"/>
      <c r="AO196" s="30"/>
      <c r="AP196" s="1"/>
      <c r="AQ196" s="1"/>
      <c r="AR196" s="1"/>
      <c r="AS196" s="1"/>
      <c r="AT196" s="29">
        <v>7</v>
      </c>
      <c r="AU196" s="30">
        <f>SUM(B181:H181)/SUM(B179:H184)</f>
        <v>0.18439265802541047</v>
      </c>
      <c r="AV196" s="30">
        <f t="shared" ref="AV196" si="4501">SUM(C181:I181)/SUM(C179:I184)</f>
        <v>0.17429164792440038</v>
      </c>
      <c r="AW196" s="30">
        <f t="shared" ref="AW196" si="4502">SUM(D181:J181)/SUM(D179:J184)</f>
        <v>0.11116872433636051</v>
      </c>
      <c r="AX196" s="30">
        <f t="shared" ref="AX196" si="4503">SUM(E181:K181)/SUM(E179:K184)</f>
        <v>1.163710841130196E-2</v>
      </c>
      <c r="AY196" s="30">
        <f t="shared" ref="AY196" si="4504">SUM(F181:L181)/SUM(F179:L184)</f>
        <v>1.5360983102918589E-3</v>
      </c>
      <c r="AZ196" s="30">
        <f t="shared" ref="AZ196" si="4505">SUM(G181:M181)/SUM(G179:M184)</f>
        <v>0</v>
      </c>
      <c r="BA196" s="30">
        <f t="shared" ref="BA196" si="4506">SUM(H181:N181)/SUM(H179:N184)</f>
        <v>0</v>
      </c>
      <c r="BB196" s="30">
        <f t="shared" ref="BB196" si="4507">SUM(I181:O181)/SUM(I179:O184)</f>
        <v>0</v>
      </c>
      <c r="BC196" s="30">
        <f t="shared" ref="BC196" si="4508">SUM(J181:P181)/SUM(J179:P184)</f>
        <v>0</v>
      </c>
      <c r="BD196" s="30">
        <f t="shared" ref="BD196" si="4509">SUM(K181:Q181)/SUM(K179:Q184)</f>
        <v>0</v>
      </c>
      <c r="BE196" s="30">
        <f t="shared" ref="BE196" si="4510">SUM(L181:R181)/SUM(L179:R184)</f>
        <v>0</v>
      </c>
      <c r="BF196" s="30">
        <f t="shared" ref="BF196" si="4511">SUM(M181:S181)/SUM(M179:S184)</f>
        <v>0</v>
      </c>
      <c r="BG196" s="30">
        <f t="shared" ref="BG196" si="4512">SUM(N181:T181)/SUM(N179:T184)</f>
        <v>0</v>
      </c>
      <c r="BH196" s="30">
        <f t="shared" ref="BH196" si="4513">SUM(O181:U181)/SUM(O179:U184)</f>
        <v>0</v>
      </c>
      <c r="BI196" s="30"/>
      <c r="BJ196" s="30"/>
      <c r="BK196" s="30"/>
      <c r="BL196" s="30"/>
      <c r="BM196" s="30"/>
      <c r="BN196" s="30"/>
      <c r="BO196" s="1"/>
      <c r="BP196" s="29">
        <v>7</v>
      </c>
      <c r="BQ196" s="30">
        <f>SUM(B182:H182)/SUM(B179:H184)</f>
        <v>0.36875061030680201</v>
      </c>
      <c r="BR196" s="30">
        <f t="shared" ref="BR196" si="4514">SUM(C182:I182)/SUM(C179:I184)</f>
        <v>0.36875061030680201</v>
      </c>
      <c r="BS196" s="30">
        <f t="shared" ref="BS196" si="4515">SUM(D182:J182)/SUM(D179:J184)</f>
        <v>0.36875061030680201</v>
      </c>
      <c r="BT196" s="30">
        <f t="shared" ref="BT196" si="4516">SUM(E182:K182)/SUM(E179:K184)</f>
        <v>0.34650236674708307</v>
      </c>
      <c r="BU196" s="30">
        <f t="shared" ref="BU196" si="4517">SUM(F182:L182)/SUM(F179:L184)</f>
        <v>0.21663223687695324</v>
      </c>
      <c r="BV196" s="30">
        <f t="shared" ref="BV196" si="4518">SUM(G182:M182)/SUM(G179:M184)</f>
        <v>7.6847290640394084E-2</v>
      </c>
      <c r="BW196" s="30">
        <f t="shared" ref="BW196" si="4519">SUM(H182:N182)/SUM(H179:N184)</f>
        <v>0</v>
      </c>
      <c r="BX196" s="30">
        <f t="shared" ref="BX196" si="4520">SUM(I182:O182)/SUM(I179:O184)</f>
        <v>0</v>
      </c>
      <c r="BY196" s="30">
        <f t="shared" ref="BY196" si="4521">SUM(J182:P182)/SUM(J179:P184)</f>
        <v>0</v>
      </c>
      <c r="BZ196" s="30">
        <f t="shared" ref="BZ196" si="4522">SUM(K182:Q182)/SUM(K179:Q184)</f>
        <v>0</v>
      </c>
      <c r="CA196" s="30">
        <f t="shared" ref="CA196" si="4523">SUM(L182:R182)/SUM(L179:R184)</f>
        <v>0</v>
      </c>
      <c r="CB196" s="30">
        <f t="shared" ref="CB196" si="4524">SUM(M182:S182)/SUM(M179:S184)</f>
        <v>0</v>
      </c>
      <c r="CC196" s="30">
        <f t="shared" ref="CC196" si="4525">SUM(N182:T182)/SUM(N179:T184)</f>
        <v>0</v>
      </c>
      <c r="CD196" s="30">
        <f t="shared" ref="CD196" si="4526">SUM(O182:U182)/SUM(O179:U184)</f>
        <v>0</v>
      </c>
      <c r="CE196" s="30"/>
      <c r="CF196" s="30"/>
      <c r="CG196" s="30"/>
      <c r="CH196" s="30"/>
      <c r="CI196" s="30"/>
      <c r="CJ196" s="30"/>
      <c r="CK196" s="1"/>
      <c r="CL196" s="29">
        <v>7</v>
      </c>
      <c r="CM196" s="30">
        <f>SUM(B183:H183)/SUM(B179:H184)</f>
        <v>0.21328909627018636</v>
      </c>
      <c r="CN196" s="30">
        <f t="shared" ref="CN196" si="4527">SUM(C183:I183)/SUM(C179:I184)</f>
        <v>0.34759239789301788</v>
      </c>
      <c r="CO196" s="30">
        <f t="shared" ref="CO196" si="4528">SUM(D183:J183)/SUM(D179:J184)</f>
        <v>0.40323233713676243</v>
      </c>
      <c r="CP196" s="30">
        <f t="shared" ref="CP196" si="4529">SUM(E183:K183)/SUM(E179:K184)</f>
        <v>0.41410450917289637</v>
      </c>
      <c r="CQ196" s="30">
        <f t="shared" ref="CQ196" si="4530">SUM(F183:L183)/SUM(F179:L184)</f>
        <v>0.41633482253919191</v>
      </c>
      <c r="CR196" s="30">
        <f t="shared" ref="CR196" si="4531">SUM(G183:M183)/SUM(G179:M184)</f>
        <v>0.41615774573341685</v>
      </c>
      <c r="CS196" s="30">
        <f t="shared" ref="CS196" si="4532">SUM(H183:N183)/SUM(H179:N184)</f>
        <v>0.35070749060676321</v>
      </c>
      <c r="CT196" s="30">
        <f t="shared" ref="CT196" si="4533">SUM(I183:O183)/SUM(I179:O184)</f>
        <v>0.20825005995683105</v>
      </c>
      <c r="CU196" s="30">
        <f t="shared" ref="CU196" si="4534">SUM(J183:P183)/SUM(J179:P184)</f>
        <v>7.4186585658326004E-2</v>
      </c>
      <c r="CV196" s="30">
        <f t="shared" ref="CV196" si="4535">SUM(K183:Q183)/SUM(K179:Q184)</f>
        <v>1.8626588856023658E-2</v>
      </c>
      <c r="CW196" s="30">
        <f t="shared" ref="CW196" si="4536">SUM(L183:R183)/SUM(L179:R184)</f>
        <v>7.7544168198896745E-3</v>
      </c>
      <c r="CX196" s="30">
        <f t="shared" ref="CX196" si="4537">SUM(M183:S183)/SUM(M179:S184)</f>
        <v>2.6381005675913316E-3</v>
      </c>
      <c r="CY196" s="30">
        <f t="shared" ref="CY196" si="4538">SUM(N183:T183)/SUM(N179:T184)</f>
        <v>1.2790790630745777E-3</v>
      </c>
      <c r="CZ196" s="30">
        <f t="shared" ref="CZ196" si="4539">SUM(O183:U183)/SUM(O179:U184)</f>
        <v>7.1948197297944105E-4</v>
      </c>
      <c r="DA196" s="30"/>
      <c r="DB196" s="30"/>
      <c r="DC196" s="30"/>
      <c r="DD196" s="30"/>
      <c r="DE196" s="30"/>
      <c r="DF196" s="30"/>
      <c r="DG196" s="1"/>
      <c r="DH196" s="29">
        <v>7</v>
      </c>
      <c r="DI196" s="30">
        <f>SUM(B184:H184)/SUM(B179:H184)</f>
        <v>0</v>
      </c>
      <c r="DJ196" s="30">
        <f t="shared" ref="DJ196" si="4540">SUM(C184:I184)/SUM(C179:I184)</f>
        <v>8.5538412343112904E-3</v>
      </c>
      <c r="DK196" s="30">
        <f t="shared" ref="DK196" si="4541">SUM(D184:J184)/SUM(D179:J184)</f>
        <v>9.5771044847709638E-2</v>
      </c>
      <c r="DL196" s="30">
        <f t="shared" ref="DL196" si="4542">SUM(E184:K184)/SUM(E179:K184)</f>
        <v>0.22775601566871853</v>
      </c>
      <c r="DM196" s="30">
        <f t="shared" ref="DM196" si="4543">SUM(F184:L184)/SUM(F179:L184)</f>
        <v>0.36549684227356305</v>
      </c>
      <c r="DN196" s="30">
        <f t="shared" ref="DN196" si="4544">SUM(G184:M184)/SUM(G179:M184)</f>
        <v>0.50699496362618912</v>
      </c>
      <c r="DO196" s="30">
        <f t="shared" ref="DO196" si="4545">SUM(H184:N184)/SUM(H179:N184)</f>
        <v>0.64929250939323691</v>
      </c>
      <c r="DP196" s="30">
        <f t="shared" ref="DP196" si="4546">SUM(I184:O184)/SUM(I179:O184)</f>
        <v>0.79174994004316879</v>
      </c>
      <c r="DQ196" s="30">
        <f t="shared" ref="DQ196" si="4547">SUM(J184:P184)/SUM(J179:P184)</f>
        <v>0.92581341434167386</v>
      </c>
      <c r="DR196" s="30">
        <f t="shared" ref="DR196" si="4548">SUM(K184:Q184)/SUM(K179:Q184)</f>
        <v>0.98137341114397636</v>
      </c>
      <c r="DS196" s="30">
        <f t="shared" ref="DS196" si="4549">SUM(L184:R184)/SUM(L179:R184)</f>
        <v>0.99224558318011036</v>
      </c>
      <c r="DT196" s="30">
        <f t="shared" ref="DT196" si="4550">SUM(M184:S184)/SUM(M179:S184)</f>
        <v>0.99736189943240861</v>
      </c>
      <c r="DU196" s="30">
        <f t="shared" ref="DU196" si="4551">SUM(N184:T184)/SUM(N179:T184)</f>
        <v>0.99872092093692544</v>
      </c>
      <c r="DV196" s="30">
        <f t="shared" ref="DV196" si="4552">SUM(O184:U184)/SUM(O179:U184)</f>
        <v>0.99928051802702045</v>
      </c>
      <c r="DW196" s="30"/>
      <c r="DX196" s="30"/>
      <c r="DY196" s="30"/>
      <c r="DZ196" s="30"/>
      <c r="EA196" s="30"/>
      <c r="EB196" s="30"/>
    </row>
    <row r="197" spans="1:132" x14ac:dyDescent="0.3">
      <c r="A197" s="29">
        <v>8</v>
      </c>
      <c r="B197" s="30">
        <f>SUM($B179:I179)/SUM($B179:I184)</f>
        <v>0.11713903233632551</v>
      </c>
      <c r="C197" s="30">
        <f t="shared" ref="C197:N197" si="4553">SUM(C179:J179)/SUM(C179:J184)</f>
        <v>3.5026686999618758E-3</v>
      </c>
      <c r="D197" s="30">
        <f t="shared" si="4553"/>
        <v>2.0491803278688526E-3</v>
      </c>
      <c r="E197" s="30">
        <f t="shared" si="4553"/>
        <v>0</v>
      </c>
      <c r="F197" s="30">
        <f t="shared" si="4553"/>
        <v>0</v>
      </c>
      <c r="G197" s="30">
        <f t="shared" si="4553"/>
        <v>0</v>
      </c>
      <c r="H197" s="30">
        <f t="shared" si="4553"/>
        <v>0</v>
      </c>
      <c r="I197" s="30">
        <f t="shared" si="4553"/>
        <v>0</v>
      </c>
      <c r="J197" s="30">
        <f t="shared" si="4553"/>
        <v>0</v>
      </c>
      <c r="K197" s="30">
        <f t="shared" si="4553"/>
        <v>0</v>
      </c>
      <c r="L197" s="30">
        <f t="shared" si="4553"/>
        <v>0</v>
      </c>
      <c r="M197" s="30">
        <f t="shared" si="4553"/>
        <v>0</v>
      </c>
      <c r="N197" s="30">
        <f t="shared" si="4553"/>
        <v>0</v>
      </c>
      <c r="O197" s="1"/>
      <c r="P197" s="1"/>
      <c r="Q197" s="1"/>
      <c r="R197" s="1"/>
      <c r="S197" s="1"/>
      <c r="T197" s="1"/>
      <c r="U197" s="1"/>
      <c r="V197" s="66">
        <v>8</v>
      </c>
      <c r="W197" s="69">
        <f>SUM('Raw Data'!B273:I273,'Raw Data'!I293)</f>
        <v>790</v>
      </c>
      <c r="X197" s="29">
        <v>8</v>
      </c>
      <c r="Y197" s="30">
        <f>SUM(B180:I180)/SUM(B179:I184)</f>
        <v>8.7232648636575441E-2</v>
      </c>
      <c r="Z197" s="30">
        <f>SUM(C180:J180)/SUM(C179:J184)</f>
        <v>8.4707396111322913E-2</v>
      </c>
      <c r="AA197" s="30">
        <f t="shared" ref="AA197" si="4554">SUM(D180:K180)/SUM(D179:K184)</f>
        <v>1.6393442622950821E-2</v>
      </c>
      <c r="AB197" s="30">
        <f t="shared" ref="AB197" si="4555">SUM(E180:L180)/SUM(E179:L184)</f>
        <v>0</v>
      </c>
      <c r="AC197" s="30">
        <f t="shared" ref="AC197" si="4556">SUM(F180:M180)/SUM(F179:M184)</f>
        <v>0</v>
      </c>
      <c r="AD197" s="30">
        <f t="shared" ref="AD197" si="4557">SUM(G180:N180)/SUM(G179:N184)</f>
        <v>0</v>
      </c>
      <c r="AE197" s="30">
        <f t="shared" ref="AE197" si="4558">SUM(H180:O180)/SUM(H179:O184)</f>
        <v>0</v>
      </c>
      <c r="AF197" s="30">
        <f t="shared" ref="AF197" si="4559">SUM(I180:P180)/SUM(I179:P184)</f>
        <v>0</v>
      </c>
      <c r="AG197" s="30">
        <f t="shared" ref="AG197" si="4560">SUM(J180:Q180)/SUM(J179:Q184)</f>
        <v>0</v>
      </c>
      <c r="AH197" s="30">
        <f t="shared" ref="AH197" si="4561">SUM(K180:R180)/SUM(K179:R184)</f>
        <v>0</v>
      </c>
      <c r="AI197" s="30">
        <f t="shared" ref="AI197" si="4562">SUM(L180:S180)/SUM(L179:S184)</f>
        <v>0</v>
      </c>
      <c r="AJ197" s="30">
        <f t="shared" ref="AJ197" si="4563">SUM(M180:T180)/SUM(M179:T184)</f>
        <v>0</v>
      </c>
      <c r="AK197" s="30">
        <f t="shared" ref="AK197" si="4564">SUM(N180:U180)/SUM(N179:U184)</f>
        <v>0</v>
      </c>
      <c r="AL197" s="30"/>
      <c r="AM197" s="30"/>
      <c r="AN197" s="30"/>
      <c r="AO197" s="30"/>
      <c r="AP197" s="1"/>
      <c r="AQ197" s="1"/>
      <c r="AR197" s="1"/>
      <c r="AS197" s="1"/>
      <c r="AT197" s="29">
        <v>8</v>
      </c>
      <c r="AU197" s="30">
        <f>SUM(B181:I181)/SUM(B179:I184)</f>
        <v>0.16134357577223415</v>
      </c>
      <c r="AV197" s="30">
        <f t="shared" ref="AV197" si="4565">SUM(C181:J181)/SUM(C179:J184)</f>
        <v>0.15250519193385034</v>
      </c>
      <c r="AW197" s="30">
        <f t="shared" ref="AW197" si="4566">SUM(D181:K181)/SUM(D179:K184)</f>
        <v>9.7272633794315444E-2</v>
      </c>
      <c r="AX197" s="30">
        <f t="shared" ref="AX197" si="4567">SUM(E181:L181)/SUM(E179:L184)</f>
        <v>1.0182469859889215E-2</v>
      </c>
      <c r="AY197" s="30">
        <f t="shared" ref="AY197" si="4568">SUM(F181:M181)/SUM(F179:M184)</f>
        <v>1.3440860215053765E-3</v>
      </c>
      <c r="AZ197" s="30">
        <f t="shared" ref="AZ197" si="4569">SUM(G181:N181)/SUM(G179:N184)</f>
        <v>0</v>
      </c>
      <c r="BA197" s="30">
        <f t="shared" ref="BA197" si="4570">SUM(H181:O181)/SUM(H179:O184)</f>
        <v>0</v>
      </c>
      <c r="BB197" s="30">
        <f t="shared" ref="BB197" si="4571">SUM(I181:P181)/SUM(I179:P184)</f>
        <v>0</v>
      </c>
      <c r="BC197" s="30">
        <f t="shared" ref="BC197" si="4572">SUM(J181:Q181)/SUM(J179:Q184)</f>
        <v>0</v>
      </c>
      <c r="BD197" s="30">
        <f t="shared" ref="BD197" si="4573">SUM(K181:R181)/SUM(K179:R184)</f>
        <v>0</v>
      </c>
      <c r="BE197" s="30">
        <f t="shared" ref="BE197" si="4574">SUM(L181:S181)/SUM(L179:S184)</f>
        <v>0</v>
      </c>
      <c r="BF197" s="30">
        <f t="shared" ref="BF197" si="4575">SUM(M181:T181)/SUM(M179:T184)</f>
        <v>0</v>
      </c>
      <c r="BG197" s="30">
        <f t="shared" ref="BG197" si="4576">SUM(N181:U181)/SUM(N179:U184)</f>
        <v>0</v>
      </c>
      <c r="BH197" s="30"/>
      <c r="BI197" s="30"/>
      <c r="BJ197" s="30"/>
      <c r="BK197" s="30"/>
      <c r="BL197" s="30"/>
      <c r="BM197" s="30"/>
      <c r="BN197" s="30"/>
      <c r="BO197" s="1"/>
      <c r="BP197" s="29">
        <v>8</v>
      </c>
      <c r="BQ197" s="30">
        <f>SUM(B182:I182)/SUM(B179:I184)</f>
        <v>0.32265678401845177</v>
      </c>
      <c r="BR197" s="30">
        <f t="shared" ref="BR197" si="4577">SUM(C182:J182)/SUM(C179:J184)</f>
        <v>0.32265678401845177</v>
      </c>
      <c r="BS197" s="30">
        <f t="shared" ref="BS197" si="4578">SUM(D182:K182)/SUM(D179:K184)</f>
        <v>0.32265678401845177</v>
      </c>
      <c r="BT197" s="30">
        <f t="shared" ref="BT197" si="4579">SUM(E182:L182)/SUM(E179:L184)</f>
        <v>0.30318957090369769</v>
      </c>
      <c r="BU197" s="30">
        <f t="shared" ref="BU197" si="4580">SUM(F182:M182)/SUM(F179:M184)</f>
        <v>0.18955320726733407</v>
      </c>
      <c r="BV197" s="30">
        <f t="shared" ref="BV197" si="4581">SUM(G182:N182)/SUM(G179:N184)</f>
        <v>6.7241379310344837E-2</v>
      </c>
      <c r="BW197" s="30">
        <f t="shared" ref="BW197" si="4582">SUM(H182:O182)/SUM(H179:O184)</f>
        <v>0</v>
      </c>
      <c r="BX197" s="30">
        <f t="shared" ref="BX197" si="4583">SUM(I182:P182)/SUM(I179:P184)</f>
        <v>0</v>
      </c>
      <c r="BY197" s="30">
        <f t="shared" ref="BY197" si="4584">SUM(J182:Q182)/SUM(J179:Q184)</f>
        <v>0</v>
      </c>
      <c r="BZ197" s="30">
        <f t="shared" ref="BZ197" si="4585">SUM(K182:R182)/SUM(K179:R184)</f>
        <v>0</v>
      </c>
      <c r="CA197" s="30">
        <f t="shared" ref="CA197" si="4586">SUM(L182:S182)/SUM(L179:S184)</f>
        <v>0</v>
      </c>
      <c r="CB197" s="30">
        <f t="shared" ref="CB197" si="4587">SUM(M182:T182)/SUM(M179:T184)</f>
        <v>0</v>
      </c>
      <c r="CC197" s="30">
        <f t="shared" ref="CC197" si="4588">SUM(N182:U182)/SUM(N179:U184)</f>
        <v>0</v>
      </c>
      <c r="CD197" s="30"/>
      <c r="CE197" s="30"/>
      <c r="CF197" s="30"/>
      <c r="CG197" s="30"/>
      <c r="CH197" s="30"/>
      <c r="CI197" s="30"/>
      <c r="CJ197" s="30"/>
      <c r="CK197" s="1"/>
      <c r="CL197" s="29">
        <v>8</v>
      </c>
      <c r="CM197" s="30">
        <f>SUM(B183:I183)/SUM(B179:I184)</f>
        <v>0.30414334815639066</v>
      </c>
      <c r="CN197" s="30">
        <f t="shared" ref="CN197" si="4589">SUM(C183:J183)/SUM(C179:J184)</f>
        <v>0.35282829499466711</v>
      </c>
      <c r="CO197" s="30">
        <f t="shared" ref="CO197" si="4590">SUM(D183:K183)/SUM(D179:K184)</f>
        <v>0.36234144552628433</v>
      </c>
      <c r="CP197" s="30">
        <f t="shared" ref="CP197" si="4591">SUM(E183:L183)/SUM(E179:L184)</f>
        <v>0.36681822224704541</v>
      </c>
      <c r="CQ197" s="30">
        <f t="shared" ref="CQ197" si="4592">SUM(F183:M183)/SUM(F179:M184)</f>
        <v>0.36548211353824511</v>
      </c>
      <c r="CR197" s="30">
        <f t="shared" ref="CR197" si="4593">SUM(G183:N183)/SUM(G179:N184)</f>
        <v>0.36462767497057302</v>
      </c>
      <c r="CS197" s="30">
        <f t="shared" ref="CS197" si="4594">SUM(H183:O183)/SUM(H179:O184)</f>
        <v>0.30721880246222721</v>
      </c>
      <c r="CT197" s="30">
        <f t="shared" ref="CT197" si="4595">SUM(I183:P183)/SUM(I179:P184)</f>
        <v>0.18242865137101283</v>
      </c>
      <c r="CU197" s="30">
        <f t="shared" ref="CU197" si="4596">SUM(J183:Q183)/SUM(J179:Q184)</f>
        <v>6.498321208729714E-2</v>
      </c>
      <c r="CV197" s="30">
        <f t="shared" ref="CV197" si="4597">SUM(K183:R183)/SUM(K179:R184)</f>
        <v>1.6298265249020699E-2</v>
      </c>
      <c r="CW197" s="30">
        <f t="shared" ref="CW197" si="4598">SUM(L183:S183)/SUM(L179:S184)</f>
        <v>6.7851147174034648E-3</v>
      </c>
      <c r="CX197" s="30">
        <f t="shared" ref="CX197" si="4599">SUM(M183:T183)/SUM(M179:T184)</f>
        <v>2.308337996642415E-3</v>
      </c>
      <c r="CY197" s="30">
        <f t="shared" ref="CY197" si="4600">SUM(N183:U183)/SUM(N179:U184)</f>
        <v>1.1191941801902555E-3</v>
      </c>
      <c r="CZ197" s="30"/>
      <c r="DA197" s="30"/>
      <c r="DB197" s="30"/>
      <c r="DC197" s="30"/>
      <c r="DD197" s="30"/>
      <c r="DE197" s="30"/>
      <c r="DF197" s="30"/>
      <c r="DG197" s="1"/>
      <c r="DH197" s="29">
        <v>8</v>
      </c>
      <c r="DI197" s="30">
        <f>SUM(B184:I184)/SUM(B179:I184)</f>
        <v>7.4846110800223797E-3</v>
      </c>
      <c r="DJ197" s="30">
        <f t="shared" ref="DJ197" si="4601">SUM(C184:J184)/SUM(C179:J184)</f>
        <v>8.3799664241745939E-2</v>
      </c>
      <c r="DK197" s="30">
        <f t="shared" ref="DK197" si="4602">SUM(D184:K184)/SUM(D179:K184)</f>
        <v>0.1992865137101287</v>
      </c>
      <c r="DL197" s="30">
        <f t="shared" ref="DL197" si="4603">SUM(E184:L184)/SUM(E179:L184)</f>
        <v>0.31980973698936765</v>
      </c>
      <c r="DM197" s="30">
        <f t="shared" ref="DM197" si="4604">SUM(F184:M184)/SUM(F179:M184)</f>
        <v>0.44362059317291547</v>
      </c>
      <c r="DN197" s="30">
        <f t="shared" ref="DN197" si="4605">SUM(G184:N184)/SUM(G179:N184)</f>
        <v>0.56813094571908229</v>
      </c>
      <c r="DO197" s="30">
        <f t="shared" ref="DO197" si="4606">SUM(H184:O184)/SUM(H179:O184)</f>
        <v>0.69278119753777267</v>
      </c>
      <c r="DP197" s="30">
        <f t="shared" ref="DP197" si="4607">SUM(I184:P184)/SUM(I179:P184)</f>
        <v>0.81757134862898706</v>
      </c>
      <c r="DQ197" s="30">
        <f t="shared" ref="DQ197" si="4608">SUM(J184:Q184)/SUM(J179:Q184)</f>
        <v>0.93501678791270271</v>
      </c>
      <c r="DR197" s="30">
        <f t="shared" ref="DR197" si="4609">SUM(K184:R184)/SUM(K179:R184)</f>
        <v>0.98370173475097933</v>
      </c>
      <c r="DS197" s="30">
        <f t="shared" ref="DS197" si="4610">SUM(L184:S184)/SUM(L179:S184)</f>
        <v>0.9932148852825966</v>
      </c>
      <c r="DT197" s="30">
        <f t="shared" ref="DT197" si="4611">SUM(M184:T184)/SUM(M179:T184)</f>
        <v>0.99769166200335757</v>
      </c>
      <c r="DU197" s="30">
        <f t="shared" ref="DU197" si="4612">SUM(N184:U184)/SUM(N179:U184)</f>
        <v>0.99888080581980976</v>
      </c>
      <c r="DV197" s="30"/>
      <c r="DW197" s="30"/>
      <c r="DX197" s="30"/>
      <c r="DY197" s="30"/>
      <c r="DZ197" s="30"/>
      <c r="EA197" s="30"/>
      <c r="EB197" s="30"/>
    </row>
    <row r="198" spans="1:132" x14ac:dyDescent="0.3">
      <c r="A198" s="29">
        <v>9</v>
      </c>
      <c r="B198" s="30">
        <f>SUM($B179:J179)/SUM($B179:J184)</f>
        <v>0.10412358429895602</v>
      </c>
      <c r="C198" s="30">
        <f t="shared" ref="C198:M198" si="4613">SUM(C179:K179)/SUM(C179:K185)</f>
        <v>2.6449477992105943E-3</v>
      </c>
      <c r="D198" s="30">
        <f t="shared" si="4613"/>
        <v>1.4183046219904676E-3</v>
      </c>
      <c r="E198" s="30">
        <f t="shared" si="4613"/>
        <v>0</v>
      </c>
      <c r="F198" s="30">
        <f t="shared" si="4613"/>
        <v>0</v>
      </c>
      <c r="G198" s="30">
        <f t="shared" si="4613"/>
        <v>0</v>
      </c>
      <c r="H198" s="30">
        <f t="shared" si="4613"/>
        <v>0</v>
      </c>
      <c r="I198" s="30">
        <f t="shared" si="4613"/>
        <v>0</v>
      </c>
      <c r="J198" s="30">
        <f t="shared" si="4613"/>
        <v>0</v>
      </c>
      <c r="K198" s="30">
        <f t="shared" si="4613"/>
        <v>0</v>
      </c>
      <c r="L198" s="30">
        <f t="shared" si="4613"/>
        <v>0</v>
      </c>
      <c r="M198" s="30">
        <f t="shared" si="4613"/>
        <v>0</v>
      </c>
      <c r="N198" s="30"/>
      <c r="O198" s="1"/>
      <c r="P198" s="1"/>
      <c r="Q198" s="1"/>
      <c r="R198" s="1"/>
      <c r="S198" s="1"/>
      <c r="T198" s="1"/>
      <c r="U198" s="1"/>
      <c r="V198" s="66">
        <v>9</v>
      </c>
      <c r="W198" s="69">
        <f>SUM('Raw Data'!B273:J273,'Raw Data'!I293:J293)</f>
        <v>1774</v>
      </c>
      <c r="X198" s="29">
        <v>9</v>
      </c>
      <c r="Y198" s="30">
        <f>SUM(B180:J180)/SUM(B179:J184)</f>
        <v>7.7540132121400387E-2</v>
      </c>
      <c r="Z198" s="30">
        <f>SUM(C180:K180)/SUM(C179:K184)</f>
        <v>7.5295463210064806E-2</v>
      </c>
      <c r="AA198" s="30">
        <f t="shared" ref="AA198" si="4614">SUM(D180:L180)/SUM(D179:L184)</f>
        <v>1.4571948998178505E-2</v>
      </c>
      <c r="AB198" s="30">
        <f t="shared" ref="AB198" si="4615">SUM(E180:M180)/SUM(E179:M184)</f>
        <v>0</v>
      </c>
      <c r="AC198" s="30">
        <f t="shared" ref="AC198" si="4616">SUM(F180:N180)/SUM(F179:N184)</f>
        <v>0</v>
      </c>
      <c r="AD198" s="30">
        <f t="shared" ref="AD198" si="4617">SUM(G180:O180)/SUM(G179:O184)</f>
        <v>0</v>
      </c>
      <c r="AE198" s="30">
        <f t="shared" ref="AE198" si="4618">SUM(H180:P180)/SUM(H179:P184)</f>
        <v>0</v>
      </c>
      <c r="AF198" s="30">
        <f t="shared" ref="AF198" si="4619">SUM(I180:Q180)/SUM(I179:Q184)</f>
        <v>0</v>
      </c>
      <c r="AG198" s="30">
        <f t="shared" ref="AG198" si="4620">SUM(J180:R180)/SUM(J179:R184)</f>
        <v>0</v>
      </c>
      <c r="AH198" s="30">
        <f t="shared" ref="AH198" si="4621">SUM(K180:S180)/SUM(K179:S184)</f>
        <v>0</v>
      </c>
      <c r="AI198" s="30">
        <f t="shared" ref="AI198" si="4622">SUM(L180:T180)/SUM(L179:T184)</f>
        <v>0</v>
      </c>
      <c r="AJ198" s="30">
        <f t="shared" ref="AJ198" si="4623">SUM(M180:U180)/SUM(M179:U184)</f>
        <v>0</v>
      </c>
      <c r="AK198" s="30"/>
      <c r="AL198" s="30"/>
      <c r="AM198" s="30"/>
      <c r="AN198" s="30"/>
      <c r="AO198" s="30"/>
      <c r="AP198" s="1"/>
      <c r="AQ198" s="1"/>
      <c r="AR198" s="1"/>
      <c r="AS198" s="1"/>
      <c r="AT198" s="29">
        <v>9</v>
      </c>
      <c r="AU198" s="30">
        <f>SUM(B181:J181)/SUM(B179:J184)</f>
        <v>0.14341651179754147</v>
      </c>
      <c r="AV198" s="30">
        <f t="shared" ref="AV198" si="4624">SUM(C181:K181)/SUM(C179:K184)</f>
        <v>0.13556017060786696</v>
      </c>
      <c r="AW198" s="30">
        <f t="shared" ref="AW198" si="4625">SUM(D181:L181)/SUM(D179:L184)</f>
        <v>8.6464563372724818E-2</v>
      </c>
      <c r="AX198" s="30">
        <f t="shared" ref="AX198" si="4626">SUM(E181:M181)/SUM(E179:M184)</f>
        <v>9.0510843199015246E-3</v>
      </c>
      <c r="AY198" s="30">
        <f t="shared" ref="AY198" si="4627">SUM(F181:N181)/SUM(F179:N184)</f>
        <v>1.1947431302270011E-3</v>
      </c>
      <c r="AZ198" s="30">
        <f t="shared" ref="AZ198" si="4628">SUM(G181:O181)/SUM(G179:O184)</f>
        <v>0</v>
      </c>
      <c r="BA198" s="30">
        <f t="shared" ref="BA198" si="4629">SUM(H181:P181)/SUM(H179:P184)</f>
        <v>0</v>
      </c>
      <c r="BB198" s="30">
        <f t="shared" ref="BB198" si="4630">SUM(I181:Q181)/SUM(I179:Q184)</f>
        <v>0</v>
      </c>
      <c r="BC198" s="30">
        <f t="shared" ref="BC198" si="4631">SUM(J181:R181)/SUM(J179:R184)</f>
        <v>0</v>
      </c>
      <c r="BD198" s="30">
        <f t="shared" ref="BD198" si="4632">SUM(K181:S181)/SUM(K179:S184)</f>
        <v>0</v>
      </c>
      <c r="BE198" s="30">
        <f t="shared" ref="BE198" si="4633">SUM(L181:T181)/SUM(L179:T184)</f>
        <v>0</v>
      </c>
      <c r="BF198" s="30">
        <f t="shared" ref="BF198" si="4634">SUM(M181:U181)/SUM(M179:U184)</f>
        <v>0</v>
      </c>
      <c r="BG198" s="30"/>
      <c r="BH198" s="30"/>
      <c r="BI198" s="30"/>
      <c r="BJ198" s="30"/>
      <c r="BK198" s="30"/>
      <c r="BL198" s="30"/>
      <c r="BM198" s="30"/>
      <c r="BN198" s="30"/>
      <c r="BO198" s="1"/>
      <c r="BP198" s="29">
        <v>9</v>
      </c>
      <c r="BQ198" s="30">
        <f>SUM(B182:J182)/SUM(B179:J184)</f>
        <v>0.28680603023862378</v>
      </c>
      <c r="BR198" s="30">
        <f t="shared" ref="BR198" si="4635">SUM(C182:K182)/SUM(C179:K184)</f>
        <v>0.28680603023862378</v>
      </c>
      <c r="BS198" s="30">
        <f t="shared" ref="BS198" si="4636">SUM(D182:L182)/SUM(D179:L184)</f>
        <v>0.28680603023862372</v>
      </c>
      <c r="BT198" s="30">
        <f t="shared" ref="BT198" si="4637">SUM(E182:M182)/SUM(E179:M184)</f>
        <v>0.26950184080328682</v>
      </c>
      <c r="BU198" s="30">
        <f t="shared" ref="BU198" si="4638">SUM(F182:N182)/SUM(F179:N184)</f>
        <v>0.1684917397931858</v>
      </c>
      <c r="BV198" s="30">
        <f t="shared" ref="BV198" si="4639">SUM(G182:O182)/SUM(G179:O184)</f>
        <v>5.9770114942528735E-2</v>
      </c>
      <c r="BW198" s="30">
        <f t="shared" ref="BW198" si="4640">SUM(H182:P182)/SUM(H179:P184)</f>
        <v>0</v>
      </c>
      <c r="BX198" s="30">
        <f t="shared" ref="BX198" si="4641">SUM(I182:Q182)/SUM(I179:Q184)</f>
        <v>0</v>
      </c>
      <c r="BY198" s="30">
        <f t="shared" ref="BY198" si="4642">SUM(J182:R182)/SUM(J179:R184)</f>
        <v>0</v>
      </c>
      <c r="BZ198" s="30">
        <f t="shared" ref="BZ198" si="4643">SUM(K182:S182)/SUM(K179:S184)</f>
        <v>0</v>
      </c>
      <c r="CA198" s="30">
        <f t="shared" ref="CA198" si="4644">SUM(L182:T182)/SUM(L179:T184)</f>
        <v>0</v>
      </c>
      <c r="CB198" s="30">
        <f t="shared" ref="CB198" si="4645">SUM(M182:U182)/SUM(M179:U184)</f>
        <v>0</v>
      </c>
      <c r="CC198" s="30"/>
      <c r="CD198" s="30"/>
      <c r="CE198" s="30"/>
      <c r="CF198" s="30"/>
      <c r="CG198" s="30"/>
      <c r="CH198" s="30"/>
      <c r="CI198" s="30"/>
      <c r="CJ198" s="30"/>
      <c r="CK198" s="1"/>
      <c r="CL198" s="29">
        <v>9</v>
      </c>
      <c r="CM198" s="30">
        <f>SUM(B183:J183)/SUM(B179:J184)</f>
        <v>0.31362515110637079</v>
      </c>
      <c r="CN198" s="30">
        <f t="shared" ref="CN198" si="4646">SUM(C183:K183)/SUM(C179:K184)</f>
        <v>0.32208128491225274</v>
      </c>
      <c r="CO198" s="30">
        <f t="shared" ref="CO198" si="4647">SUM(D183:L183)/SUM(D179:L184)</f>
        <v>0.32606064199737361</v>
      </c>
      <c r="CP198" s="30">
        <f t="shared" ref="CP198" si="4648">SUM(E183:M183)/SUM(E179:M184)</f>
        <v>0.32711765872310899</v>
      </c>
      <c r="CQ198" s="30">
        <f t="shared" ref="CQ198" si="4649">SUM(F183:N183)/SUM(F179:N184)</f>
        <v>0.32530823199295844</v>
      </c>
      <c r="CR198" s="30">
        <f t="shared" ref="CR198" si="4650">SUM(G183:O183)/SUM(G179:O184)</f>
        <v>0.32442437613500658</v>
      </c>
      <c r="CS198" s="30">
        <f t="shared" ref="CS198" si="4651">SUM(H183:P183)/SUM(H179:P184)</f>
        <v>0.27326991232978926</v>
      </c>
      <c r="CT198" s="30">
        <f t="shared" ref="CT198" si="4652">SUM(I183:Q183)/SUM(I179:Q184)</f>
        <v>0.16222097867313309</v>
      </c>
      <c r="CU198" s="30">
        <f t="shared" ref="CU198" si="4653">SUM(J183:R183)/SUM(J179:R184)</f>
        <v>5.7762855188708571E-2</v>
      </c>
      <c r="CV198" s="30">
        <f t="shared" ref="CV198" si="4654">SUM(K183:S183)/SUM(K179:S184)</f>
        <v>1.44873468880184E-2</v>
      </c>
      <c r="CW198" s="30">
        <f t="shared" ref="CW198" si="4655">SUM(L183:T183)/SUM(L179:T184)</f>
        <v>6.0312130821364128E-3</v>
      </c>
      <c r="CX198" s="30">
        <f t="shared" ref="CX198" si="4656">SUM(M183:U183)/SUM(M179:U184)</f>
        <v>2.0518559970154802E-3</v>
      </c>
      <c r="CY198" s="30"/>
      <c r="CZ198" s="30"/>
      <c r="DA198" s="30"/>
      <c r="DB198" s="30"/>
      <c r="DC198" s="30"/>
      <c r="DD198" s="30"/>
      <c r="DE198" s="30"/>
      <c r="DF198" s="30"/>
      <c r="DG198" s="1"/>
      <c r="DH198" s="29">
        <v>9</v>
      </c>
      <c r="DI198" s="30">
        <f>SUM(B184:J184)/SUM(B179:J184)</f>
        <v>7.4488590437107496E-2</v>
      </c>
      <c r="DJ198" s="30">
        <f t="shared" ref="DJ198" si="4657">SUM(C184:K184)/SUM(C179:K184)</f>
        <v>0.17714356774233664</v>
      </c>
      <c r="DK198" s="30">
        <f t="shared" ref="DK198" si="4658">SUM(D184:L184)/SUM(D179:L184)</f>
        <v>0.28427532176832676</v>
      </c>
      <c r="DL198" s="30">
        <f t="shared" ref="DL198" si="4659">SUM(E184:M184)/SUM(E179:M184)</f>
        <v>0.39432941615370265</v>
      </c>
      <c r="DM198" s="30">
        <f t="shared" ref="DM198" si="4660">SUM(F184:N184)/SUM(F179:N184)</f>
        <v>0.50500528508362852</v>
      </c>
      <c r="DN198" s="30">
        <f t="shared" ref="DN198" si="4661">SUM(G184:O184)/SUM(G179:O184)</f>
        <v>0.61580550892246455</v>
      </c>
      <c r="DO198" s="30">
        <f t="shared" ref="DO198" si="4662">SUM(H184:P184)/SUM(H179:P184)</f>
        <v>0.72673008767021074</v>
      </c>
      <c r="DP198" s="30">
        <f t="shared" ref="DP198" si="4663">SUM(I184:Q184)/SUM(I179:Q184)</f>
        <v>0.83777902132686677</v>
      </c>
      <c r="DQ198" s="30">
        <f t="shared" ref="DQ198" si="4664">SUM(J184:R184)/SUM(J179:R184)</f>
        <v>0.94223714481129128</v>
      </c>
      <c r="DR198" s="30">
        <f t="shared" ref="DR198" si="4665">SUM(K184:S184)/SUM(K179:S184)</f>
        <v>0.98551265311198166</v>
      </c>
      <c r="DS198" s="30">
        <f t="shared" ref="DS198" si="4666">SUM(L184:T184)/SUM(L179:T184)</f>
        <v>0.99396878691786361</v>
      </c>
      <c r="DT198" s="30">
        <f t="shared" ref="DT198" si="4667">SUM(M184:U184)/SUM(M179:U184)</f>
        <v>0.99794814400298448</v>
      </c>
      <c r="DU198" s="30"/>
      <c r="DV198" s="30"/>
      <c r="DW198" s="30"/>
      <c r="DX198" s="30"/>
      <c r="DY198" s="30"/>
      <c r="DZ198" s="30"/>
      <c r="EA198" s="30"/>
      <c r="EB198" s="30"/>
    </row>
    <row r="199" spans="1:132" x14ac:dyDescent="0.3">
      <c r="A199" s="29">
        <v>10</v>
      </c>
      <c r="B199" s="30">
        <f>SUM($B179:K179)/SUM($B179:K184)</f>
        <v>9.3711225869060416E-2</v>
      </c>
      <c r="C199" s="30">
        <f t="shared" ref="C199:L199" si="4668">SUM(C179:L179)/SUM(C179:L184)</f>
        <v>2.8021349599695006E-3</v>
      </c>
      <c r="D199" s="30">
        <f t="shared" si="4668"/>
        <v>1.6393442622950817E-3</v>
      </c>
      <c r="E199" s="30">
        <f t="shared" si="4668"/>
        <v>0</v>
      </c>
      <c r="F199" s="30">
        <f t="shared" si="4668"/>
        <v>0</v>
      </c>
      <c r="G199" s="30">
        <f t="shared" si="4668"/>
        <v>0</v>
      </c>
      <c r="H199" s="30">
        <f t="shared" si="4668"/>
        <v>0</v>
      </c>
      <c r="I199" s="30">
        <f t="shared" si="4668"/>
        <v>0</v>
      </c>
      <c r="J199" s="30">
        <f t="shared" si="4668"/>
        <v>0</v>
      </c>
      <c r="K199" s="30">
        <f t="shared" si="4668"/>
        <v>0</v>
      </c>
      <c r="L199" s="30">
        <f t="shared" si="4668"/>
        <v>0</v>
      </c>
      <c r="M199" s="30"/>
      <c r="N199" s="30"/>
      <c r="O199" s="1"/>
      <c r="P199" s="1"/>
      <c r="Q199" s="1"/>
      <c r="R199" s="1"/>
      <c r="S199" s="1"/>
      <c r="T199" s="1"/>
      <c r="U199" s="1"/>
      <c r="V199" s="66">
        <v>10</v>
      </c>
      <c r="W199" s="69">
        <f>SUM('Raw Data'!B273:J273,'Raw Data'!I293:K293)</f>
        <v>2334</v>
      </c>
      <c r="X199" s="29">
        <v>10</v>
      </c>
      <c r="Y199" s="30">
        <f>SUM(B180:K180)/SUM(B179:K184)</f>
        <v>6.9786118909260356E-2</v>
      </c>
      <c r="Z199" s="30">
        <f>SUM(C180:L180)/SUM(C179:L184)</f>
        <v>6.7765916889058336E-2</v>
      </c>
      <c r="AA199" s="30">
        <f t="shared" ref="AA199" si="4669">SUM(D180:M180)/SUM(D179:M184)</f>
        <v>1.3114754098360654E-2</v>
      </c>
      <c r="AB199" s="30">
        <f t="shared" ref="AB199" si="4670">SUM(E180:N180)/SUM(E179:N184)</f>
        <v>0</v>
      </c>
      <c r="AC199" s="30">
        <f t="shared" ref="AC199" si="4671">SUM(F180:O180)/SUM(F179:O184)</f>
        <v>0</v>
      </c>
      <c r="AD199" s="30">
        <f t="shared" ref="AD199" si="4672">SUM(G180:P180)/SUM(G179:P184)</f>
        <v>0</v>
      </c>
      <c r="AE199" s="30">
        <f t="shared" ref="AE199" si="4673">SUM(H180:Q180)/SUM(H179:Q184)</f>
        <v>0</v>
      </c>
      <c r="AF199" s="30">
        <f t="shared" ref="AF199" si="4674">SUM(I180:R180)/SUM(I179:R184)</f>
        <v>0</v>
      </c>
      <c r="AG199" s="30">
        <f t="shared" ref="AG199" si="4675">SUM(J180:S180)/SUM(J179:S184)</f>
        <v>0</v>
      </c>
      <c r="AH199" s="30">
        <f t="shared" ref="AH199" si="4676">SUM(K180:T180)/SUM(K179:T184)</f>
        <v>0</v>
      </c>
      <c r="AI199" s="30">
        <f t="shared" ref="AI199" si="4677">SUM(L180:U180)/SUM(L179:U184)</f>
        <v>0</v>
      </c>
      <c r="AJ199" s="30"/>
      <c r="AK199" s="30"/>
      <c r="AL199" s="30"/>
      <c r="AM199" s="30"/>
      <c r="AN199" s="30"/>
      <c r="AO199" s="30"/>
      <c r="AP199" s="1"/>
      <c r="AQ199" s="1"/>
      <c r="AR199" s="1"/>
      <c r="AS199" s="1"/>
      <c r="AT199" s="29">
        <v>10</v>
      </c>
      <c r="AU199" s="30">
        <f>SUM(B181:K181)/SUM(B179:K184)</f>
        <v>0.12907486061778733</v>
      </c>
      <c r="AV199" s="30">
        <f t="shared" ref="AV199" si="4678">SUM(C181:L181)/SUM(C179:L184)</f>
        <v>0.12200415354708027</v>
      </c>
      <c r="AW199" s="30">
        <f t="shared" ref="AW199" si="4679">SUM(D181:M181)/SUM(D179:M184)</f>
        <v>7.7818107035452347E-2</v>
      </c>
      <c r="AX199" s="30">
        <f t="shared" ref="AX199" si="4680">SUM(E181:N181)/SUM(E179:N184)</f>
        <v>8.1459758879113709E-3</v>
      </c>
      <c r="AY199" s="30">
        <f t="shared" ref="AY199" si="4681">SUM(F181:O181)/SUM(F179:O184)</f>
        <v>1.0752688172043011E-3</v>
      </c>
      <c r="AZ199" s="30">
        <f t="shared" ref="AZ199" si="4682">SUM(G181:P181)/SUM(G179:P184)</f>
        <v>0</v>
      </c>
      <c r="BA199" s="30">
        <f t="shared" ref="BA199" si="4683">SUM(H181:Q181)/SUM(H179:Q184)</f>
        <v>0</v>
      </c>
      <c r="BB199" s="30">
        <f t="shared" ref="BB199" si="4684">SUM(I181:R181)/SUM(I179:R184)</f>
        <v>0</v>
      </c>
      <c r="BC199" s="30">
        <f t="shared" ref="BC199" si="4685">SUM(J181:S181)/SUM(J179:S184)</f>
        <v>0</v>
      </c>
      <c r="BD199" s="30">
        <f t="shared" ref="BD199" si="4686">SUM(K181:T181)/SUM(K179:T184)</f>
        <v>0</v>
      </c>
      <c r="BE199" s="30">
        <f t="shared" ref="BE199" si="4687">SUM(L181:U181)/SUM(L179:U184)</f>
        <v>0</v>
      </c>
      <c r="BF199" s="30"/>
      <c r="BG199" s="30"/>
      <c r="BH199" s="30"/>
      <c r="BI199" s="30"/>
      <c r="BJ199" s="30"/>
      <c r="BK199" s="30"/>
      <c r="BL199" s="30"/>
      <c r="BM199" s="30"/>
      <c r="BN199" s="30"/>
      <c r="BO199" s="1"/>
      <c r="BP199" s="29">
        <v>10</v>
      </c>
      <c r="BQ199" s="30">
        <f>SUM(B182:K182)/SUM(B179:K184)</f>
        <v>0.25812542721476139</v>
      </c>
      <c r="BR199" s="30">
        <f t="shared" ref="BR199" si="4688">SUM(C182:L182)/SUM(C179:L184)</f>
        <v>0.25812542721476139</v>
      </c>
      <c r="BS199" s="30">
        <f t="shared" ref="BS199" si="4689">SUM(D182:M182)/SUM(D179:M184)</f>
        <v>0.25812542721476139</v>
      </c>
      <c r="BT199" s="30">
        <f t="shared" ref="BT199" si="4690">SUM(E182:N182)/SUM(E179:N184)</f>
        <v>0.24255165672295811</v>
      </c>
      <c r="BU199" s="30">
        <f t="shared" ref="BU199" si="4691">SUM(F182:O182)/SUM(F179:O184)</f>
        <v>0.15164256581386723</v>
      </c>
      <c r="BV199" s="30">
        <f t="shared" ref="BV199" si="4692">SUM(G182:P182)/SUM(G179:P184)</f>
        <v>5.3793103448275856E-2</v>
      </c>
      <c r="BW199" s="30">
        <f t="shared" ref="BW199" si="4693">SUM(H182:Q182)/SUM(H179:Q184)</f>
        <v>0</v>
      </c>
      <c r="BX199" s="30">
        <f t="shared" ref="BX199" si="4694">SUM(I182:R182)/SUM(I179:R184)</f>
        <v>0</v>
      </c>
      <c r="BY199" s="30">
        <f t="shared" ref="BY199" si="4695">SUM(J182:S182)/SUM(J179:S184)</f>
        <v>0</v>
      </c>
      <c r="BZ199" s="30">
        <f t="shared" ref="BZ199" si="4696">SUM(K182:T182)/SUM(K179:T184)</f>
        <v>0</v>
      </c>
      <c r="CA199" s="30">
        <f t="shared" ref="CA199" si="4697">SUM(L182:U182)/SUM(L179:U184)</f>
        <v>0</v>
      </c>
      <c r="CB199" s="30"/>
      <c r="CC199" s="30"/>
      <c r="CD199" s="30"/>
      <c r="CE199" s="30"/>
      <c r="CF199" s="30"/>
      <c r="CG199" s="30"/>
      <c r="CH199" s="30"/>
      <c r="CI199" s="30"/>
      <c r="CJ199" s="30"/>
      <c r="CK199" s="1"/>
      <c r="CL199" s="29">
        <v>10</v>
      </c>
      <c r="CM199" s="30">
        <f>SUM(B183:K183)/SUM(B179:K184)</f>
        <v>0.28987315642102746</v>
      </c>
      <c r="CN199" s="30">
        <f t="shared" ref="CN199" si="4698">SUM(C183:L183)/SUM(C179:L184)</f>
        <v>0.29345457779763634</v>
      </c>
      <c r="CO199" s="30">
        <f t="shared" ref="CO199" si="4699">SUM(D183:M183)/SUM(D179:M184)</f>
        <v>0.29440589285079805</v>
      </c>
      <c r="CP199" s="30">
        <f t="shared" ref="CP199" si="4700">SUM(E183:N183)/SUM(E179:N184)</f>
        <v>0.29479761081386463</v>
      </c>
      <c r="CQ199" s="30">
        <f t="shared" ref="CQ199" si="4701">SUM(F183:O183)/SUM(F179:O184)</f>
        <v>0.29305720733871016</v>
      </c>
      <c r="CR199" s="30">
        <f t="shared" ref="CR199" si="4702">SUM(G183:P183)/SUM(G179:P184)</f>
        <v>0.29214981764853448</v>
      </c>
      <c r="CS199" s="30">
        <f t="shared" ref="CS199" si="4703">SUM(H183:Q183)/SUM(H179:Q184)</f>
        <v>0.24599888080581983</v>
      </c>
      <c r="CT199" s="30">
        <f t="shared" ref="CT199" si="4704">SUM(I183:R183)/SUM(I179:R184)</f>
        <v>0.14599888080581977</v>
      </c>
      <c r="CU199" s="30">
        <f t="shared" ref="CU199" si="4705">SUM(J183:S183)/SUM(J179:S184)</f>
        <v>5.1986569669837709E-2</v>
      </c>
      <c r="CV199" s="30">
        <f t="shared" ref="CV199" si="4706">SUM(K183:T183)/SUM(K179:T184)</f>
        <v>1.303861219921656E-2</v>
      </c>
      <c r="CW199" s="30">
        <f t="shared" ref="CW199" si="4707">SUM(L183:U183)/SUM(L179:U184)</f>
        <v>5.4280917739227717E-3</v>
      </c>
      <c r="CX199" s="30"/>
      <c r="CY199" s="30"/>
      <c r="CZ199" s="30"/>
      <c r="DA199" s="30"/>
      <c r="DB199" s="30"/>
      <c r="DC199" s="30"/>
      <c r="DD199" s="30"/>
      <c r="DE199" s="30"/>
      <c r="DF199" s="30"/>
      <c r="DG199" s="1"/>
      <c r="DH199" s="29">
        <v>10</v>
      </c>
      <c r="DI199" s="30">
        <f>SUM(B184:K184)/SUM(B179:K184)</f>
        <v>0.15942921096810297</v>
      </c>
      <c r="DJ199" s="30">
        <f t="shared" ref="DJ199" si="4708">SUM(C184:L184)/SUM(C179:L184)</f>
        <v>0.25584778959149412</v>
      </c>
      <c r="DK199" s="30">
        <f t="shared" ref="DK199" si="4709">SUM(D184:M184)/SUM(D179:M184)</f>
        <v>0.35489647453833228</v>
      </c>
      <c r="DL199" s="30">
        <f t="shared" ref="DL199" si="4710">SUM(E184:N184)/SUM(E179:N184)</f>
        <v>0.45450475657526568</v>
      </c>
      <c r="DM199" s="30">
        <f t="shared" ref="DM199" si="4711">SUM(F184:O184)/SUM(F179:O184)</f>
        <v>0.5542249580302181</v>
      </c>
      <c r="DN199" s="30">
        <f t="shared" ref="DN199" si="4712">SUM(G184:P184)/SUM(G179:P184)</f>
        <v>0.65405707890318965</v>
      </c>
      <c r="DO199" s="30">
        <f t="shared" ref="DO199" si="4713">SUM(H184:Q184)/SUM(H179:Q184)</f>
        <v>0.75400111919418011</v>
      </c>
      <c r="DP199" s="30">
        <f t="shared" ref="DP199" si="4714">SUM(I184:R184)/SUM(I179:R184)</f>
        <v>0.85400111919418009</v>
      </c>
      <c r="DQ199" s="30">
        <f t="shared" ref="DQ199" si="4715">SUM(J184:S184)/SUM(J179:S184)</f>
        <v>0.94801343033016217</v>
      </c>
      <c r="DR199" s="30">
        <f t="shared" ref="DR199" si="4716">SUM(K184:T184)/SUM(K179:T184)</f>
        <v>0.98696138780078346</v>
      </c>
      <c r="DS199" s="30">
        <f t="shared" ref="DS199" si="4717">SUM(L184:U184)/SUM(L179:U184)</f>
        <v>0.99457190822607733</v>
      </c>
      <c r="DT199" s="30"/>
      <c r="DU199" s="30"/>
      <c r="DV199" s="30"/>
      <c r="DW199" s="30"/>
      <c r="DX199" s="30"/>
      <c r="DY199" s="30"/>
      <c r="DZ199" s="30"/>
      <c r="EA199" s="30"/>
      <c r="EB199" s="30"/>
    </row>
    <row r="200" spans="1:132" x14ac:dyDescent="0.3">
      <c r="A200" s="29">
        <v>11</v>
      </c>
      <c r="B200" s="30">
        <f>SUM($B179:L179)/SUM($B179:L184)</f>
        <v>8.5192023517327645E-2</v>
      </c>
      <c r="C200" s="30">
        <f t="shared" ref="C200:K200" si="4718">SUM(C179:M179)/SUM(C179:M184)</f>
        <v>2.5473954181540917E-3</v>
      </c>
      <c r="D200" s="30">
        <f t="shared" si="4718"/>
        <v>1.4903129657228016E-3</v>
      </c>
      <c r="E200" s="30">
        <f t="shared" si="4718"/>
        <v>0</v>
      </c>
      <c r="F200" s="30">
        <f t="shared" si="4718"/>
        <v>0</v>
      </c>
      <c r="G200" s="30">
        <f t="shared" si="4718"/>
        <v>0</v>
      </c>
      <c r="H200" s="30">
        <f t="shared" si="4718"/>
        <v>0</v>
      </c>
      <c r="I200" s="30">
        <f t="shared" si="4718"/>
        <v>0</v>
      </c>
      <c r="J200" s="30">
        <f t="shared" si="4718"/>
        <v>0</v>
      </c>
      <c r="K200" s="30">
        <f t="shared" si="4718"/>
        <v>0</v>
      </c>
      <c r="L200" s="30"/>
      <c r="M200" s="30"/>
      <c r="N200" s="30"/>
      <c r="O200" s="1"/>
      <c r="P200" s="1"/>
      <c r="Q200" s="1"/>
      <c r="R200" s="1"/>
      <c r="S200" s="1"/>
      <c r="T200" s="1"/>
      <c r="U200" s="1"/>
      <c r="V200" s="66">
        <v>11</v>
      </c>
      <c r="W200" s="69">
        <f>SUM('Raw Data'!B273:J273,'Raw Data'!I293:L293)</f>
        <v>2406</v>
      </c>
      <c r="X200" s="29">
        <v>11</v>
      </c>
      <c r="Y200" s="30">
        <f>SUM(B180:L180)/SUM(B179:L184)</f>
        <v>6.3441926281145769E-2</v>
      </c>
      <c r="Z200" s="30">
        <f>SUM(C180:M180)/SUM(C179:M184)</f>
        <v>6.1605378990053028E-2</v>
      </c>
      <c r="AA200" s="30">
        <f t="shared" ref="AA200" si="4719">SUM(D180:N180)/SUM(D179:N184)</f>
        <v>1.1922503725782413E-2</v>
      </c>
      <c r="AB200" s="30">
        <f t="shared" ref="AB200" si="4720">SUM(E180:O180)/SUM(E179:O184)</f>
        <v>0</v>
      </c>
      <c r="AC200" s="30">
        <f t="shared" ref="AC200" si="4721">SUM(F180:P180)/SUM(F179:P184)</f>
        <v>0</v>
      </c>
      <c r="AD200" s="30">
        <f t="shared" ref="AD200" si="4722">SUM(G180:Q180)/SUM(G179:Q184)</f>
        <v>0</v>
      </c>
      <c r="AE200" s="30">
        <f t="shared" ref="AE200" si="4723">SUM(H180:R180)/SUM(H179:R184)</f>
        <v>0</v>
      </c>
      <c r="AF200" s="30">
        <f t="shared" ref="AF200" si="4724">SUM(I180:S180)/SUM(I179:S184)</f>
        <v>0</v>
      </c>
      <c r="AG200" s="30">
        <f t="shared" ref="AG200" si="4725">SUM(J180:T180)/SUM(J179:T184)</f>
        <v>0</v>
      </c>
      <c r="AH200" s="30">
        <f t="shared" ref="AH200" si="4726">SUM(K180:U180)/SUM(K179:U184)</f>
        <v>0</v>
      </c>
      <c r="AI200" s="30"/>
      <c r="AJ200" s="30"/>
      <c r="AK200" s="30"/>
      <c r="AL200" s="30"/>
      <c r="AM200" s="30"/>
      <c r="AN200" s="30"/>
      <c r="AO200" s="30"/>
      <c r="AP200" s="1"/>
      <c r="AQ200" s="1"/>
      <c r="AR200" s="1"/>
      <c r="AS200" s="1"/>
      <c r="AT200" s="29">
        <v>11</v>
      </c>
      <c r="AU200" s="30">
        <f>SUM(B181:L181)/SUM(B179:L184)</f>
        <v>0.11734078237980666</v>
      </c>
      <c r="AV200" s="30">
        <f t="shared" ref="AV200" si="4727">SUM(C181:M181)/SUM(C179:M184)</f>
        <v>0.11091286686098206</v>
      </c>
      <c r="AW200" s="30">
        <f t="shared" ref="AW200" si="4728">SUM(D181:N181)/SUM(D179:N184)</f>
        <v>7.0743733668593045E-2</v>
      </c>
      <c r="AX200" s="30">
        <f t="shared" ref="AX200" si="4729">SUM(E181:O181)/SUM(E179:O184)</f>
        <v>7.4054326253739731E-3</v>
      </c>
      <c r="AY200" s="30">
        <f t="shared" ref="AY200" si="4730">SUM(F181:P181)/SUM(F179:P184)</f>
        <v>9.7751710654936461E-4</v>
      </c>
      <c r="AZ200" s="30">
        <f t="shared" ref="AZ200" si="4731">SUM(G181:Q181)/SUM(G179:Q184)</f>
        <v>0</v>
      </c>
      <c r="BA200" s="30">
        <f t="shared" ref="BA200" si="4732">SUM(H181:R181)/SUM(H179:R184)</f>
        <v>0</v>
      </c>
      <c r="BB200" s="30">
        <f t="shared" ref="BB200" si="4733">SUM(I181:S181)/SUM(I179:S184)</f>
        <v>0</v>
      </c>
      <c r="BC200" s="30">
        <f t="shared" ref="BC200" si="4734">SUM(J181:T181)/SUM(J179:T184)</f>
        <v>0</v>
      </c>
      <c r="BD200" s="30">
        <f t="shared" ref="BD200" si="4735">SUM(K181:U181)/SUM(K179:U184)</f>
        <v>0</v>
      </c>
      <c r="BE200" s="30"/>
      <c r="BF200" s="30"/>
      <c r="BG200" s="30"/>
      <c r="BH200" s="30"/>
      <c r="BI200" s="30"/>
      <c r="BJ200" s="30"/>
      <c r="BK200" s="30"/>
      <c r="BL200" s="30"/>
      <c r="BM200" s="30"/>
      <c r="BN200" s="30"/>
      <c r="BO200" s="1"/>
      <c r="BP200" s="29">
        <v>11</v>
      </c>
      <c r="BQ200" s="30">
        <f>SUM(B182:L182)/SUM(B179:L184)</f>
        <v>0.23465947928614675</v>
      </c>
      <c r="BR200" s="30">
        <f t="shared" ref="BR200" si="4736">SUM(C182:M182)/SUM(C179:M184)</f>
        <v>0.23465947928614675</v>
      </c>
      <c r="BS200" s="30">
        <f t="shared" ref="BS200" si="4737">SUM(D182:N182)/SUM(D179:N184)</f>
        <v>0.23465947928614669</v>
      </c>
      <c r="BT200" s="30">
        <f t="shared" ref="BT200" si="4738">SUM(E182:O182)/SUM(E179:O184)</f>
        <v>0.2205015061117801</v>
      </c>
      <c r="BU200" s="30">
        <f t="shared" ref="BU200" si="4739">SUM(F182:P182)/SUM(F179:P184)</f>
        <v>0.13785687801260657</v>
      </c>
      <c r="BV200" s="30">
        <f t="shared" ref="BV200" si="4740">SUM(G182:Q182)/SUM(G179:Q184)</f>
        <v>4.8902821316614414E-2</v>
      </c>
      <c r="BW200" s="30">
        <f t="shared" ref="BW200" si="4741">SUM(H182:R182)/SUM(H179:R184)</f>
        <v>0</v>
      </c>
      <c r="BX200" s="30">
        <f t="shared" ref="BX200" si="4742">SUM(I182:S182)/SUM(I179:S184)</f>
        <v>0</v>
      </c>
      <c r="BY200" s="30">
        <f t="shared" ref="BY200" si="4743">SUM(J182:T182)/SUM(J179:T184)</f>
        <v>0</v>
      </c>
      <c r="BZ200" s="30">
        <f t="shared" ref="BZ200" si="4744">SUM(K182:U182)/SUM(K179:U184)</f>
        <v>0</v>
      </c>
      <c r="CA200" s="30"/>
      <c r="CB200" s="30"/>
      <c r="CC200" s="30"/>
      <c r="CD200" s="30"/>
      <c r="CE200" s="30"/>
      <c r="CF200" s="30"/>
      <c r="CG200" s="30"/>
      <c r="CH200" s="30"/>
      <c r="CI200" s="30"/>
      <c r="CJ200" s="30"/>
      <c r="CK200" s="1"/>
      <c r="CL200" s="29">
        <v>11</v>
      </c>
      <c r="CM200" s="30">
        <f>SUM(B183:L183)/SUM(B179:L184)</f>
        <v>0.26677688890694212</v>
      </c>
      <c r="CN200" s="30">
        <f t="shared" ref="CN200" si="4745">SUM(C183:M183)/SUM(C179:M184)</f>
        <v>0.26764172077345277</v>
      </c>
      <c r="CO200" s="30">
        <f t="shared" ref="CO200" si="4746">SUM(D183:N183)/SUM(D179:N184)</f>
        <v>0.26799782801260419</v>
      </c>
      <c r="CP200" s="30">
        <f t="shared" ref="CP200" si="4747">SUM(E183:O183)/SUM(E179:O184)</f>
        <v>0.26825219032628378</v>
      </c>
      <c r="CQ200" s="30">
        <f t="shared" ref="CQ200" si="4748">SUM(F183:P183)/SUM(F179:P184)</f>
        <v>0.26656826042339882</v>
      </c>
      <c r="CR200" s="30">
        <f t="shared" ref="CR200" si="4749">SUM(G183:Q183)/SUM(G179:Q184)</f>
        <v>0.26564161577958545</v>
      </c>
      <c r="CS200" s="30">
        <f t="shared" ref="CS200" si="4750">SUM(H183:R183)/SUM(H179:R184)</f>
        <v>0.22363534618710892</v>
      </c>
      <c r="CT200" s="30">
        <f t="shared" ref="CT200" si="4751">SUM(I183:S183)/SUM(I179:S184)</f>
        <v>0.13272625527801798</v>
      </c>
      <c r="CU200" s="30">
        <f t="shared" ref="CU200" si="4752">SUM(J183:T183)/SUM(J179:T184)</f>
        <v>4.7260517881670648E-2</v>
      </c>
      <c r="CV200" s="30">
        <f t="shared" ref="CV200" si="4753">SUM(K183:U183)/SUM(K179:U184)</f>
        <v>1.18532838174696E-2</v>
      </c>
      <c r="CW200" s="30"/>
      <c r="CX200" s="30"/>
      <c r="CY200" s="30"/>
      <c r="CZ200" s="30"/>
      <c r="DA200" s="30"/>
      <c r="DB200" s="30"/>
      <c r="DC200" s="30"/>
      <c r="DD200" s="30"/>
      <c r="DE200" s="30"/>
      <c r="DF200" s="30"/>
      <c r="DG200" s="1"/>
      <c r="DH200" s="29">
        <v>11</v>
      </c>
      <c r="DI200" s="30">
        <f>SUM(B184:L184)/SUM(B179:L184)</f>
        <v>0.23258889962863102</v>
      </c>
      <c r="DJ200" s="30">
        <f t="shared" ref="DJ200" si="4754">SUM(C184:M184)/SUM(C179:M184)</f>
        <v>0.32263315867121123</v>
      </c>
      <c r="DK200" s="30">
        <f t="shared" ref="DK200" si="4755">SUM(D184:N184)/SUM(D179:N184)</f>
        <v>0.41318614234115059</v>
      </c>
      <c r="DL200" s="30">
        <f t="shared" ref="DL200" si="4756">SUM(E184:O184)/SUM(E179:O184)</f>
        <v>0.50384087093656182</v>
      </c>
      <c r="DM200" s="30">
        <f t="shared" ref="DM200" si="4757">SUM(F184:P184)/SUM(F179:P184)</f>
        <v>0.59459734445744505</v>
      </c>
      <c r="DN200" s="30">
        <f t="shared" ref="DN200" si="4758">SUM(G184:Q184)/SUM(G179:Q184)</f>
        <v>0.68545556290380005</v>
      </c>
      <c r="DO200" s="30">
        <f t="shared" ref="DO200" si="4759">SUM(H184:R184)/SUM(H179:R184)</f>
        <v>0.77636465381289099</v>
      </c>
      <c r="DP200" s="30">
        <f t="shared" ref="DP200" si="4760">SUM(I184:S184)/SUM(I179:S184)</f>
        <v>0.86727374472198193</v>
      </c>
      <c r="DQ200" s="30">
        <f t="shared" ref="DQ200" si="4761">SUM(J184:T184)/SUM(J179:T184)</f>
        <v>0.95273948211832926</v>
      </c>
      <c r="DR200" s="30">
        <f t="shared" ref="DR200" si="4762">SUM(K184:U184)/SUM(K179:U184)</f>
        <v>0.98814671618253047</v>
      </c>
      <c r="DS200" s="30"/>
      <c r="DT200" s="30"/>
      <c r="DU200" s="30"/>
      <c r="DV200" s="30"/>
      <c r="DW200" s="30"/>
      <c r="DX200" s="30"/>
      <c r="DY200" s="30"/>
      <c r="DZ200" s="30"/>
      <c r="EA200" s="30"/>
      <c r="EB200" s="30"/>
    </row>
    <row r="201" spans="1:132" x14ac:dyDescent="0.3">
      <c r="A201" s="29">
        <v>12</v>
      </c>
      <c r="B201" s="30">
        <f>SUM($B179:M179)/SUM($B179:M184)</f>
        <v>7.8092688224217013E-2</v>
      </c>
      <c r="C201" s="30">
        <f t="shared" ref="C201:J201" si="4763">SUM(C179:N179)/SUM(C179:N184)</f>
        <v>2.3351124666412502E-3</v>
      </c>
      <c r="D201" s="30">
        <f t="shared" si="4763"/>
        <v>1.3661202185792348E-3</v>
      </c>
      <c r="E201" s="30">
        <f t="shared" si="4763"/>
        <v>0</v>
      </c>
      <c r="F201" s="30">
        <f t="shared" si="4763"/>
        <v>0</v>
      </c>
      <c r="G201" s="30">
        <f t="shared" si="4763"/>
        <v>0</v>
      </c>
      <c r="H201" s="30">
        <f t="shared" si="4763"/>
        <v>0</v>
      </c>
      <c r="I201" s="30">
        <f t="shared" si="4763"/>
        <v>0</v>
      </c>
      <c r="J201" s="30">
        <f t="shared" si="4763"/>
        <v>0</v>
      </c>
      <c r="K201" s="30"/>
      <c r="L201" s="30"/>
      <c r="M201" s="30"/>
      <c r="N201" s="30"/>
      <c r="O201" s="1"/>
      <c r="P201" s="1"/>
      <c r="Q201" s="1"/>
      <c r="R201" s="1"/>
      <c r="S201" s="1"/>
      <c r="T201" s="1"/>
      <c r="U201" s="1"/>
      <c r="V201" s="66">
        <v>12</v>
      </c>
      <c r="W201" s="69">
        <f>SUM('Raw Data'!B273:J273,'Raw Data'!I293:M293)</f>
        <v>2453</v>
      </c>
      <c r="X201" s="29">
        <v>12</v>
      </c>
      <c r="Y201" s="30">
        <f>SUM(B180:M180)/SUM(B179:M184)</f>
        <v>5.8155099091050294E-2</v>
      </c>
      <c r="Z201" s="30">
        <f>SUM(C180:N180)/SUM(C179:N184)</f>
        <v>5.6471597407548597E-2</v>
      </c>
      <c r="AA201" s="30">
        <f t="shared" ref="AA201" si="4764">SUM(D180:O180)/SUM(D179:O184)</f>
        <v>1.0928961748633878E-2</v>
      </c>
      <c r="AB201" s="30">
        <f t="shared" ref="AB201" si="4765">SUM(E180:P180)/SUM(E179:P184)</f>
        <v>0</v>
      </c>
      <c r="AC201" s="30">
        <f t="shared" ref="AC201" si="4766">SUM(F180:Q180)/SUM(F179:Q184)</f>
        <v>0</v>
      </c>
      <c r="AD201" s="30">
        <f t="shared" ref="AD201" si="4767">SUM(G180:R180)/SUM(G179:R184)</f>
        <v>0</v>
      </c>
      <c r="AE201" s="30">
        <f t="shared" ref="AE201" si="4768">SUM(H180:S180)/SUM(H179:S184)</f>
        <v>0</v>
      </c>
      <c r="AF201" s="30">
        <f t="shared" ref="AF201" si="4769">SUM(I180:T180)/SUM(I179:T184)</f>
        <v>0</v>
      </c>
      <c r="AG201" s="30">
        <f t="shared" ref="AG201" si="4770">SUM(J180:U180)/SUM(J179:U184)</f>
        <v>0</v>
      </c>
      <c r="AH201" s="30"/>
      <c r="AI201" s="30"/>
      <c r="AJ201" s="30"/>
      <c r="AK201" s="30"/>
      <c r="AL201" s="30"/>
      <c r="AM201" s="30"/>
      <c r="AN201" s="30"/>
      <c r="AO201" s="30"/>
      <c r="AP201" s="1"/>
      <c r="AQ201" s="1"/>
      <c r="AR201" s="1"/>
      <c r="AS201" s="1"/>
      <c r="AT201" s="29">
        <v>12</v>
      </c>
      <c r="AU201" s="30">
        <f>SUM(B181:M181)/SUM(B179:M184)</f>
        <v>0.1075623838481561</v>
      </c>
      <c r="AV201" s="30">
        <f t="shared" ref="AV201" si="4771">SUM(C181:N181)/SUM(C179:N184)</f>
        <v>0.10167012795590022</v>
      </c>
      <c r="AW201" s="30">
        <f t="shared" ref="AW201" si="4772">SUM(D181:O181)/SUM(D179:O184)</f>
        <v>6.484842252954362E-2</v>
      </c>
      <c r="AX201" s="30">
        <f t="shared" ref="AX201" si="4773">SUM(E181:P181)/SUM(E179:P184)</f>
        <v>6.7883132399261421E-3</v>
      </c>
      <c r="AY201" s="30">
        <f t="shared" ref="AY201" si="4774">SUM(F181:Q181)/SUM(F179:Q184)</f>
        <v>8.9605734767025079E-4</v>
      </c>
      <c r="AZ201" s="30">
        <f t="shared" ref="AZ201" si="4775">SUM(G181:R181)/SUM(G179:R184)</f>
        <v>0</v>
      </c>
      <c r="BA201" s="30">
        <f t="shared" ref="BA201" si="4776">SUM(H181:S181)/SUM(H179:S184)</f>
        <v>0</v>
      </c>
      <c r="BB201" s="30">
        <f t="shared" ref="BB201" si="4777">SUM(I181:T181)/SUM(I179:T184)</f>
        <v>0</v>
      </c>
      <c r="BC201" s="30">
        <f t="shared" ref="BC201" si="4778">SUM(J181:U181)/SUM(J179:U184)</f>
        <v>0</v>
      </c>
      <c r="BD201" s="30"/>
      <c r="BE201" s="30"/>
      <c r="BF201" s="30"/>
      <c r="BG201" s="30"/>
      <c r="BH201" s="30"/>
      <c r="BI201" s="30"/>
      <c r="BJ201" s="30"/>
      <c r="BK201" s="30"/>
      <c r="BL201" s="30"/>
      <c r="BM201" s="30"/>
      <c r="BN201" s="30"/>
      <c r="BO201" s="1"/>
      <c r="BP201" s="29">
        <v>12</v>
      </c>
      <c r="BQ201" s="30">
        <f>SUM(B182:M182)/SUM(B179:M184)</f>
        <v>0.21510452267896785</v>
      </c>
      <c r="BR201" s="30">
        <f t="shared" ref="BR201" si="4779">SUM(C182:N182)/SUM(C179:N184)</f>
        <v>0.21510452267896782</v>
      </c>
      <c r="BS201" s="30">
        <f t="shared" ref="BS201" si="4780">SUM(D182:O182)/SUM(D179:O184)</f>
        <v>0.21510452267896782</v>
      </c>
      <c r="BT201" s="30">
        <f t="shared" ref="BT201" si="4781">SUM(E182:P182)/SUM(E179:P184)</f>
        <v>0.2021263806024651</v>
      </c>
      <c r="BU201" s="30">
        <f t="shared" ref="BU201" si="4782">SUM(F182:Q182)/SUM(F179:Q184)</f>
        <v>0.12636880484488935</v>
      </c>
      <c r="BV201" s="30">
        <f t="shared" ref="BV201" si="4783">SUM(G182:R182)/SUM(G179:R184)</f>
        <v>4.4827586206896551E-2</v>
      </c>
      <c r="BW201" s="30">
        <f t="shared" ref="BW201" si="4784">SUM(H182:S182)/SUM(H179:S184)</f>
        <v>0</v>
      </c>
      <c r="BX201" s="30">
        <f t="shared" ref="BX201" si="4785">SUM(I182:T182)/SUM(I179:T184)</f>
        <v>0</v>
      </c>
      <c r="BY201" s="30">
        <f t="shared" ref="BY201" si="4786">SUM(J182:U182)/SUM(J179:U184)</f>
        <v>0</v>
      </c>
      <c r="BZ201" s="30"/>
      <c r="CA201" s="30"/>
      <c r="CB201" s="30"/>
      <c r="CC201" s="30"/>
      <c r="CD201" s="30"/>
      <c r="CE201" s="30"/>
      <c r="CF201" s="30"/>
      <c r="CG201" s="30"/>
      <c r="CH201" s="30"/>
      <c r="CI201" s="30"/>
      <c r="CJ201" s="30"/>
      <c r="CK201" s="1"/>
      <c r="CL201" s="29">
        <v>12</v>
      </c>
      <c r="CM201" s="30">
        <f>SUM(B183:M183)/SUM(B179:M184)</f>
        <v>0.24533824404233173</v>
      </c>
      <c r="CN201" s="30">
        <f t="shared" ref="CN201" si="4787">SUM(C183:N183)/SUM(C179:N184)</f>
        <v>0.24566467567822051</v>
      </c>
      <c r="CO201" s="30">
        <f t="shared" ref="CO201" si="4788">SUM(D183:O183)/SUM(D179:O184)</f>
        <v>0.24589784113242683</v>
      </c>
      <c r="CP201" s="30">
        <f t="shared" ref="CP201" si="4789">SUM(E183:P183)/SUM(E179:P184)</f>
        <v>0.24603774040495061</v>
      </c>
      <c r="CQ201" s="30">
        <f t="shared" ref="CQ201" si="4790">SUM(F183:Q183)/SUM(F179:Q184)</f>
        <v>0.2444008718122902</v>
      </c>
      <c r="CR201" s="30">
        <f t="shared" ref="CR201" si="4791">SUM(G183:R183)/SUM(G179:R184)</f>
        <v>0.24350481446462</v>
      </c>
      <c r="CS201" s="30">
        <f t="shared" ref="CS201" si="4792">SUM(H183:S183)/SUM(H179:S184)</f>
        <v>0.20499906733818318</v>
      </c>
      <c r="CT201" s="30">
        <f t="shared" ref="CT201" si="4793">SUM(I183:T183)/SUM(I179:T184)</f>
        <v>0.12166573400484981</v>
      </c>
      <c r="CU201" s="30">
        <f t="shared" ref="CU201" si="4794">SUM(J183:U183)/SUM(J179:U184)</f>
        <v>4.3322141391531427E-2</v>
      </c>
      <c r="CV201" s="30"/>
      <c r="CW201" s="30"/>
      <c r="CX201" s="30"/>
      <c r="CY201" s="30"/>
      <c r="CZ201" s="30"/>
      <c r="DA201" s="30"/>
      <c r="DB201" s="30"/>
      <c r="DC201" s="30"/>
      <c r="DD201" s="30"/>
      <c r="DE201" s="30"/>
      <c r="DF201" s="30"/>
      <c r="DG201" s="1"/>
      <c r="DH201" s="29">
        <v>12</v>
      </c>
      <c r="DI201" s="30">
        <f>SUM(B184:M184)/SUM(B179:M184)</f>
        <v>0.29574706211527696</v>
      </c>
      <c r="DJ201" s="30">
        <f t="shared" ref="DJ201" si="4795">SUM(C184:N184)/SUM(C179:N184)</f>
        <v>0.37875396381272142</v>
      </c>
      <c r="DK201" s="30">
        <f t="shared" ref="DK201" si="4796">SUM(D184:O184)/SUM(D179:O184)</f>
        <v>0.46185413169184836</v>
      </c>
      <c r="DL201" s="30">
        <f t="shared" ref="DL201" si="4797">SUM(E184:P184)/SUM(E179:P184)</f>
        <v>0.545047565752658</v>
      </c>
      <c r="DM201" s="30">
        <f t="shared" ref="DM201" si="4798">SUM(F184:Q184)/SUM(F179:Q184)</f>
        <v>0.62833426599514997</v>
      </c>
      <c r="DN201" s="30">
        <f t="shared" ref="DN201" si="4799">SUM(G184:R184)/SUM(G179:R184)</f>
        <v>0.71166759932848345</v>
      </c>
      <c r="DO201" s="30">
        <f t="shared" ref="DO201" si="4800">SUM(H184:S184)/SUM(H179:S184)</f>
        <v>0.79500093266181671</v>
      </c>
      <c r="DP201" s="30">
        <f t="shared" ref="DP201" si="4801">SUM(I184:T184)/SUM(I179:T184)</f>
        <v>0.87833426599515008</v>
      </c>
      <c r="DQ201" s="30">
        <f t="shared" ref="DQ201" si="4802">SUM(J184:U184)/SUM(J179:U184)</f>
        <v>0.95667785860846843</v>
      </c>
      <c r="DR201" s="30"/>
      <c r="DS201" s="30"/>
      <c r="DT201" s="30"/>
      <c r="DU201" s="30"/>
      <c r="DV201" s="30"/>
      <c r="DW201" s="30"/>
      <c r="DX201" s="30"/>
      <c r="DY201" s="30"/>
      <c r="DZ201" s="30"/>
      <c r="EA201" s="30"/>
      <c r="EB201" s="30"/>
    </row>
    <row r="202" spans="1:132" x14ac:dyDescent="0.3">
      <c r="A202" s="29">
        <v>13</v>
      </c>
      <c r="B202" s="30">
        <f>SUM($B179:N179)/SUM($B179:N184)</f>
        <v>7.2085558360815705E-2</v>
      </c>
      <c r="C202" s="30">
        <f t="shared" ref="C202:I202" si="4803">SUM(C179:O179)/SUM(C179:O184)</f>
        <v>2.1554884307457695E-3</v>
      </c>
      <c r="D202" s="30">
        <f t="shared" si="4803"/>
        <v>1.2610340479192938E-3</v>
      </c>
      <c r="E202" s="30">
        <f t="shared" si="4803"/>
        <v>0</v>
      </c>
      <c r="F202" s="30">
        <f t="shared" si="4803"/>
        <v>0</v>
      </c>
      <c r="G202" s="30">
        <f t="shared" si="4803"/>
        <v>0</v>
      </c>
      <c r="H202" s="30">
        <f t="shared" si="4803"/>
        <v>0</v>
      </c>
      <c r="I202" s="30">
        <f t="shared" si="4803"/>
        <v>0</v>
      </c>
      <c r="J202" s="30"/>
      <c r="K202" s="30"/>
      <c r="L202" s="30"/>
      <c r="M202" s="30"/>
      <c r="N202" s="30"/>
      <c r="O202" s="1"/>
      <c r="P202" s="1"/>
      <c r="Q202" s="1"/>
      <c r="R202" s="1"/>
      <c r="S202" s="1"/>
      <c r="T202" s="1"/>
      <c r="U202" s="1"/>
      <c r="V202" s="66">
        <v>13</v>
      </c>
      <c r="W202" s="69">
        <f>SUM('Raw Data'!B273:J273,'Raw Data'!I293:N293)</f>
        <v>2463</v>
      </c>
      <c r="X202" s="29">
        <v>13</v>
      </c>
      <c r="Y202" s="30">
        <f>SUM(B180:N180)/SUM(B179:N184)</f>
        <v>5.3681629930200273E-2</v>
      </c>
      <c r="Z202" s="30">
        <f>SUM(C180:O180)/SUM(C179:O184)</f>
        <v>5.2127628376198706E-2</v>
      </c>
      <c r="AA202" s="30">
        <f t="shared" ref="AA202" si="4804">SUM(D180:P180)/SUM(D179:P184)</f>
        <v>1.0088272383354351E-2</v>
      </c>
      <c r="AB202" s="30">
        <f t="shared" ref="AB202" si="4805">SUM(E180:Q180)/SUM(E179:Q184)</f>
        <v>0</v>
      </c>
      <c r="AC202" s="30">
        <f t="shared" ref="AC202" si="4806">SUM(F180:R180)/SUM(F179:R184)</f>
        <v>0</v>
      </c>
      <c r="AD202" s="30">
        <f t="shared" ref="AD202" si="4807">SUM(G180:S180)/SUM(G179:S184)</f>
        <v>0</v>
      </c>
      <c r="AE202" s="30">
        <f t="shared" ref="AE202" si="4808">SUM(H180:T180)/SUM(H179:T184)</f>
        <v>0</v>
      </c>
      <c r="AF202" s="30">
        <f t="shared" ref="AF202" si="4809">SUM(I180:U180)/SUM(I179:U184)</f>
        <v>0</v>
      </c>
      <c r="AG202" s="30"/>
      <c r="AH202" s="30"/>
      <c r="AI202" s="30"/>
      <c r="AJ202" s="30"/>
      <c r="AK202" s="30"/>
      <c r="AL202" s="30"/>
      <c r="AM202" s="30"/>
      <c r="AN202" s="30"/>
      <c r="AO202" s="30"/>
      <c r="AP202" s="1"/>
      <c r="AQ202" s="1"/>
      <c r="AR202" s="1"/>
      <c r="AS202" s="1"/>
      <c r="AT202" s="29">
        <v>13</v>
      </c>
      <c r="AU202" s="30">
        <f>SUM(B181:N181)/SUM(B179:N184)</f>
        <v>9.9288354321374866E-2</v>
      </c>
      <c r="AV202" s="30">
        <f t="shared" ref="AV202" si="4810">SUM(C181:O181)/SUM(C179:O184)</f>
        <v>9.3849348882369427E-2</v>
      </c>
      <c r="AW202" s="30">
        <f t="shared" ref="AW202" si="4811">SUM(D181:P181)/SUM(D179:P184)</f>
        <v>5.9860082334963344E-2</v>
      </c>
      <c r="AX202" s="30">
        <f t="shared" ref="AX202" si="4812">SUM(E181:Q181)/SUM(E179:Q184)</f>
        <v>6.266135298393362E-3</v>
      </c>
      <c r="AY202" s="30">
        <f t="shared" ref="AY202" si="4813">SUM(F181:R181)/SUM(F179:R184)</f>
        <v>8.271298593879239E-4</v>
      </c>
      <c r="AZ202" s="30">
        <f t="shared" ref="AZ202" si="4814">SUM(G181:S181)/SUM(G179:S184)</f>
        <v>0</v>
      </c>
      <c r="BA202" s="30">
        <f t="shared" ref="BA202" si="4815">SUM(H181:T181)/SUM(H179:T184)</f>
        <v>0</v>
      </c>
      <c r="BB202" s="30">
        <f t="shared" ref="BB202" si="4816">SUM(I181:U181)/SUM(I179:U184)</f>
        <v>0</v>
      </c>
      <c r="BC202" s="30"/>
      <c r="BD202" s="30"/>
      <c r="BE202" s="30"/>
      <c r="BF202" s="30"/>
      <c r="BG202" s="30"/>
      <c r="BH202" s="30"/>
      <c r="BI202" s="30"/>
      <c r="BJ202" s="30"/>
      <c r="BK202" s="30"/>
      <c r="BL202" s="30"/>
      <c r="BM202" s="30"/>
      <c r="BN202" s="30"/>
      <c r="BO202" s="1"/>
      <c r="BP202" s="29">
        <v>13</v>
      </c>
      <c r="BQ202" s="30">
        <f>SUM(B182:N182)/SUM(B179:N184)</f>
        <v>0.19855802093443187</v>
      </c>
      <c r="BR202" s="30">
        <f t="shared" ref="BR202" si="4817">SUM(C182:O182)/SUM(C179:O184)</f>
        <v>0.19855802093443184</v>
      </c>
      <c r="BS202" s="30">
        <f t="shared" ref="BS202" si="4818">SUM(D182:P182)/SUM(D179:P184)</f>
        <v>0.19855802093443184</v>
      </c>
      <c r="BT202" s="30">
        <f t="shared" ref="BT202" si="4819">SUM(E182:Q182)/SUM(E179:Q184)</f>
        <v>0.18657819747919854</v>
      </c>
      <c r="BU202" s="30">
        <f t="shared" ref="BU202" si="4820">SUM(F182:R182)/SUM(F179:R184)</f>
        <v>0.11664812754912865</v>
      </c>
      <c r="BV202" s="30">
        <f t="shared" ref="BV202" si="4821">SUM(G182:S182)/SUM(G179:S184)</f>
        <v>4.1379310344827586E-2</v>
      </c>
      <c r="BW202" s="30">
        <f t="shared" ref="BW202" si="4822">SUM(H182:T182)/SUM(H179:T184)</f>
        <v>0</v>
      </c>
      <c r="BX202" s="30">
        <f t="shared" ref="BX202" si="4823">SUM(I182:U182)/SUM(I179:U184)</f>
        <v>0</v>
      </c>
      <c r="BY202" s="30"/>
      <c r="BZ202" s="30"/>
      <c r="CA202" s="30"/>
      <c r="CB202" s="30"/>
      <c r="CC202" s="30"/>
      <c r="CD202" s="30"/>
      <c r="CE202" s="30"/>
      <c r="CF202" s="30"/>
      <c r="CG202" s="30"/>
      <c r="CH202" s="30"/>
      <c r="CI202" s="30"/>
      <c r="CJ202" s="30"/>
      <c r="CK202" s="1"/>
      <c r="CL202" s="29">
        <v>13</v>
      </c>
      <c r="CM202" s="30">
        <f>SUM(B183:N183)/SUM(B179:N184)</f>
        <v>0.22676739293374204</v>
      </c>
      <c r="CN202" s="30">
        <f t="shared" ref="CN202" si="4824">SUM(C183:O183)/SUM(C179:O184)</f>
        <v>0.2269826225837786</v>
      </c>
      <c r="CO202" s="30">
        <f t="shared" ref="CO202" si="4825">SUM(D183:P183)/SUM(D179:P184)</f>
        <v>0.22711176037380054</v>
      </c>
      <c r="CP202" s="30">
        <f t="shared" ref="CP202" si="4826">SUM(E183:Q183)/SUM(E179:Q184)</f>
        <v>0.22715480630380788</v>
      </c>
      <c r="CQ202" s="30">
        <f t="shared" ref="CQ202" si="4827">SUM(F183:R183)/SUM(F179:R184)</f>
        <v>0.22560080474980634</v>
      </c>
      <c r="CR202" s="30">
        <f t="shared" ref="CR202" si="4828">SUM(G183:S183)/SUM(G179:S184)</f>
        <v>0.22477367489041844</v>
      </c>
      <c r="CS202" s="30">
        <f t="shared" ref="CS202" si="4829">SUM(H183:T183)/SUM(H179:T184)</f>
        <v>0.1892299083121691</v>
      </c>
      <c r="CT202" s="30">
        <f t="shared" ref="CT202" si="4830">SUM(I183:U183)/SUM(I179:U184)</f>
        <v>0.11230683138909213</v>
      </c>
      <c r="CU202" s="30"/>
      <c r="CV202" s="30"/>
      <c r="CW202" s="30"/>
      <c r="CX202" s="30"/>
      <c r="CY202" s="30"/>
      <c r="CZ202" s="30"/>
      <c r="DA202" s="30"/>
      <c r="DB202" s="30"/>
      <c r="DC202" s="30"/>
      <c r="DD202" s="30"/>
      <c r="DE202" s="30"/>
      <c r="DF202" s="30"/>
      <c r="DG202" s="1"/>
      <c r="DH202" s="29">
        <v>13</v>
      </c>
      <c r="DI202" s="30">
        <f>SUM(B184:N184)/SUM(B179:N184)</f>
        <v>0.34961904351943518</v>
      </c>
      <c r="DJ202" s="30">
        <f t="shared" ref="DJ202" si="4831">SUM(C184:O184)/SUM(C179:O184)</f>
        <v>0.42632689079247543</v>
      </c>
      <c r="DK202" s="30">
        <f t="shared" ref="DK202" si="4832">SUM(D184:P184)/SUM(D179:P184)</f>
        <v>0.50312082992553042</v>
      </c>
      <c r="DL202" s="30">
        <f t="shared" ref="DL202" si="4833">SUM(E184:Q184)/SUM(E179:Q184)</f>
        <v>0.58000086091860004</v>
      </c>
      <c r="DM202" s="30">
        <f t="shared" ref="DM202" si="4834">SUM(F184:R184)/SUM(F179:R184)</f>
        <v>0.65692393784167691</v>
      </c>
      <c r="DN202" s="30">
        <f t="shared" ref="DN202" si="4835">SUM(G184:S184)/SUM(G179:S184)</f>
        <v>0.73384701476475389</v>
      </c>
      <c r="DO202" s="30">
        <f t="shared" ref="DO202" si="4836">SUM(H184:T184)/SUM(H179:T184)</f>
        <v>0.81077009168783087</v>
      </c>
      <c r="DP202" s="30">
        <f t="shared" ref="DP202" si="4837">SUM(I184:U184)/SUM(I179:U184)</f>
        <v>0.88769316861090775</v>
      </c>
      <c r="DQ202" s="30"/>
      <c r="DR202" s="30"/>
      <c r="DS202" s="30"/>
      <c r="DT202" s="30"/>
      <c r="DU202" s="30"/>
      <c r="DV202" s="30"/>
      <c r="DW202" s="30"/>
      <c r="DX202" s="30"/>
      <c r="DY202" s="30"/>
      <c r="DZ202" s="30"/>
      <c r="EA202" s="30"/>
      <c r="EB202" s="30"/>
    </row>
    <row r="203" spans="1:132" x14ac:dyDescent="0.3">
      <c r="A203" s="29">
        <v>14</v>
      </c>
      <c r="B203" s="30">
        <f>SUM($B179:O179)/SUM($B179:O184)</f>
        <v>6.6936589906471722E-2</v>
      </c>
      <c r="C203" s="30">
        <f t="shared" ref="C203:H203" si="4838">SUM(C179:P179)/SUM(C179:P184)</f>
        <v>2.0015249714067859E-3</v>
      </c>
      <c r="D203" s="30">
        <f t="shared" si="4838"/>
        <v>1.17096018735363E-3</v>
      </c>
      <c r="E203" s="30">
        <f t="shared" si="4838"/>
        <v>0</v>
      </c>
      <c r="F203" s="30">
        <f t="shared" si="4838"/>
        <v>0</v>
      </c>
      <c r="G203" s="30">
        <f t="shared" si="4838"/>
        <v>0</v>
      </c>
      <c r="H203" s="30">
        <f t="shared" si="4838"/>
        <v>0</v>
      </c>
      <c r="I203" s="30"/>
      <c r="J203" s="30"/>
      <c r="K203" s="30"/>
      <c r="L203" s="30"/>
      <c r="M203" s="30"/>
      <c r="N203" s="30"/>
      <c r="O203" s="1"/>
      <c r="P203" s="1"/>
      <c r="Q203" s="1"/>
      <c r="R203" s="1"/>
      <c r="S203" s="1"/>
      <c r="T203" s="71" t="s">
        <v>77</v>
      </c>
      <c r="U203" s="72" t="s">
        <v>78</v>
      </c>
      <c r="V203" s="66">
        <v>14</v>
      </c>
      <c r="W203" s="69">
        <f>SUM('Raw Data'!B273:J273,'Raw Data'!I293:O293)</f>
        <v>2465</v>
      </c>
      <c r="X203" s="29">
        <v>14</v>
      </c>
      <c r="Y203" s="30">
        <f>SUM(B180:O180)/SUM(B179:O184)</f>
        <v>4.9847227792328822E-2</v>
      </c>
      <c r="Z203" s="30">
        <f>SUM(C180:P180)/SUM(C179:P184)</f>
        <v>4.8404226349327374E-2</v>
      </c>
      <c r="AA203" s="30">
        <f t="shared" ref="AA203" si="4839">SUM(D180:Q180)/SUM(D179:Q184)</f>
        <v>9.3676814988290398E-3</v>
      </c>
      <c r="AB203" s="30">
        <f t="shared" ref="AB203" si="4840">SUM(E180:R180)/SUM(E179:R184)</f>
        <v>0</v>
      </c>
      <c r="AC203" s="30">
        <f t="shared" ref="AC203" si="4841">SUM(F180:S180)/SUM(F179:S184)</f>
        <v>0</v>
      </c>
      <c r="AD203" s="30">
        <f t="shared" ref="AD203" si="4842">SUM(G180:T180)/SUM(G179:T184)</f>
        <v>0</v>
      </c>
      <c r="AE203" s="30">
        <f t="shared" ref="AE203" si="4843">SUM(H180:U180)/SUM(H179:U184)</f>
        <v>0</v>
      </c>
      <c r="AF203" s="30"/>
      <c r="AG203" s="30"/>
      <c r="AH203" s="30"/>
      <c r="AI203" s="30"/>
      <c r="AJ203" s="30"/>
      <c r="AK203" s="30"/>
      <c r="AL203" s="30"/>
      <c r="AM203" s="30"/>
      <c r="AN203" s="30"/>
      <c r="AO203" s="30"/>
      <c r="AP203" s="1"/>
      <c r="AQ203" s="1"/>
      <c r="AR203" s="1"/>
      <c r="AS203" s="1"/>
      <c r="AT203" s="29">
        <v>14</v>
      </c>
      <c r="AU203" s="30">
        <f>SUM(B181:O181)/SUM(B179:O184)</f>
        <v>9.2196329012705233E-2</v>
      </c>
      <c r="AV203" s="30">
        <f t="shared" ref="AV203" si="4844">SUM(C181:P181)/SUM(C179:P184)</f>
        <v>8.7145823962200178E-2</v>
      </c>
      <c r="AW203" s="30">
        <f t="shared" ref="AW203" si="4845">SUM(D181:Q181)/SUM(D179:Q184)</f>
        <v>5.5584362168180246E-2</v>
      </c>
      <c r="AX203" s="30">
        <f t="shared" ref="AX203" si="4846">SUM(E181:R181)/SUM(E179:R184)</f>
        <v>5.818554205650979E-3</v>
      </c>
      <c r="AY203" s="30">
        <f t="shared" ref="AY203" si="4847">SUM(F181:S181)/SUM(F179:S184)</f>
        <v>7.6804915514592934E-4</v>
      </c>
      <c r="AZ203" s="30">
        <f t="shared" ref="AZ203" si="4848">SUM(G181:T181)/SUM(G179:T184)</f>
        <v>0</v>
      </c>
      <c r="BA203" s="30">
        <f t="shared" ref="BA203" si="4849">SUM(H181:U181)/SUM(H179:U184)</f>
        <v>0</v>
      </c>
      <c r="BB203" s="30"/>
      <c r="BC203" s="30"/>
      <c r="BD203" s="30"/>
      <c r="BE203" s="30"/>
      <c r="BF203" s="30"/>
      <c r="BG203" s="30"/>
      <c r="BH203" s="30"/>
      <c r="BI203" s="30"/>
      <c r="BJ203" s="30"/>
      <c r="BK203" s="30"/>
      <c r="BL203" s="30"/>
      <c r="BM203" s="30"/>
      <c r="BN203" s="30"/>
      <c r="BO203" s="1"/>
      <c r="BP203" s="29">
        <v>14</v>
      </c>
      <c r="BQ203" s="30">
        <f>SUM(B182:O182)/SUM(B179:O184)</f>
        <v>0.184375305153401</v>
      </c>
      <c r="BR203" s="30">
        <f t="shared" ref="BR203" si="4850">SUM(C182:P182)/SUM(C179:P184)</f>
        <v>0.18437530515340098</v>
      </c>
      <c r="BS203" s="30">
        <f t="shared" ref="BS203" si="4851">SUM(D182:Q182)/SUM(D179:Q184)</f>
        <v>0.18437530515340098</v>
      </c>
      <c r="BT203" s="30">
        <f t="shared" ref="BT203" si="4852">SUM(E182:R182)/SUM(E179:R184)</f>
        <v>0.17325118337354151</v>
      </c>
      <c r="BU203" s="30">
        <f t="shared" ref="BU203" si="4853">SUM(F182:S182)/SUM(F179:S184)</f>
        <v>0.10831611843847661</v>
      </c>
      <c r="BV203" s="30">
        <f t="shared" ref="BV203" si="4854">SUM(G182:T182)/SUM(G179:T184)</f>
        <v>3.8423645320197042E-2</v>
      </c>
      <c r="BW203" s="30">
        <f t="shared" ref="BW203" si="4855">SUM(H182:U182)/SUM(H179:U184)</f>
        <v>0</v>
      </c>
      <c r="BX203" s="30"/>
      <c r="BY203" s="30"/>
      <c r="BZ203" s="30"/>
      <c r="CA203" s="30"/>
      <c r="CB203" s="30"/>
      <c r="CC203" s="30"/>
      <c r="CD203" s="30"/>
      <c r="CE203" s="30"/>
      <c r="CF203" s="30"/>
      <c r="CG203" s="30"/>
      <c r="CH203" s="30"/>
      <c r="CI203" s="30"/>
      <c r="CJ203" s="30"/>
      <c r="CK203" s="1"/>
      <c r="CL203" s="29">
        <v>14</v>
      </c>
      <c r="CM203" s="30">
        <f>SUM(B183:O183)/SUM(B179:O184)</f>
        <v>0.21076957811350874</v>
      </c>
      <c r="CN203" s="30">
        <f t="shared" ref="CN203" si="4856">SUM(C183:P183)/SUM(C179:P184)</f>
        <v>0.21088949177567196</v>
      </c>
      <c r="CO203" s="30">
        <f t="shared" ref="CO203" si="4857">SUM(D183:Q183)/SUM(D179:Q184)</f>
        <v>0.21092946299639304</v>
      </c>
      <c r="CP203" s="30">
        <f t="shared" ref="CP203" si="4858">SUM(E183:R183)/SUM(E179:R184)</f>
        <v>0.21092946299639304</v>
      </c>
      <c r="CQ203" s="30">
        <f t="shared" ref="CQ203" si="4859">SUM(F183:S183)/SUM(F179:S184)</f>
        <v>0.2094864615533916</v>
      </c>
      <c r="CR203" s="30">
        <f t="shared" ref="CR203" si="4860">SUM(G183:T183)/SUM(G179:T184)</f>
        <v>0.20871841239824571</v>
      </c>
      <c r="CS203" s="30">
        <f t="shared" ref="CS203" si="4861">SUM(H183:U183)/SUM(H179:U184)</f>
        <v>0.1757134862898713</v>
      </c>
      <c r="CT203" s="30"/>
      <c r="CU203" s="30"/>
      <c r="CV203" s="30"/>
      <c r="CW203" s="30"/>
      <c r="CX203" s="30"/>
      <c r="CY203" s="30"/>
      <c r="CZ203" s="30"/>
      <c r="DA203" s="30"/>
      <c r="DB203" s="30"/>
      <c r="DC203" s="30"/>
      <c r="DD203" s="30"/>
      <c r="DE203" s="30"/>
      <c r="DF203" s="30"/>
      <c r="DG203" s="1"/>
      <c r="DH203" s="29">
        <v>14</v>
      </c>
      <c r="DI203" s="30">
        <f>SUM(B184:O184)/SUM(B179:O184)</f>
        <v>0.39587497002158439</v>
      </c>
      <c r="DJ203" s="30">
        <f t="shared" ref="DJ203" si="4862">SUM(C184:P184)/SUM(C179:P184)</f>
        <v>0.46718362778799255</v>
      </c>
      <c r="DK203" s="30">
        <f t="shared" ref="DK203" si="4863">SUM(D184:Q184)/SUM(D179:Q184)</f>
        <v>0.53857222799584281</v>
      </c>
      <c r="DL203" s="30">
        <f t="shared" ref="DL203" si="4864">SUM(E184:R184)/SUM(E179:R184)</f>
        <v>0.61000079942441432</v>
      </c>
      <c r="DM203" s="30">
        <f t="shared" ref="DM203" si="4865">SUM(F184:S184)/SUM(F179:S184)</f>
        <v>0.68142937085298572</v>
      </c>
      <c r="DN203" s="30">
        <f t="shared" ref="DN203" si="4866">SUM(G184:T184)/SUM(G179:T184)</f>
        <v>0.75285794228155722</v>
      </c>
      <c r="DO203" s="30">
        <f t="shared" ref="DO203" si="4867">SUM(H184:U184)/SUM(H179:U184)</f>
        <v>0.82428651371012862</v>
      </c>
      <c r="DP203" s="30"/>
      <c r="DQ203" s="30"/>
      <c r="DR203" s="30"/>
      <c r="DS203" s="30"/>
      <c r="DT203" s="30"/>
      <c r="DU203" s="30"/>
      <c r="DV203" s="30"/>
      <c r="DW203" s="30"/>
      <c r="DX203" s="30"/>
      <c r="DY203" s="30"/>
      <c r="DZ203" s="30"/>
      <c r="EA203" s="30"/>
      <c r="EB203" s="30"/>
    </row>
    <row r="204" spans="1:132" x14ac:dyDescent="0.3">
      <c r="A204" s="29">
        <v>15</v>
      </c>
      <c r="B204" s="30">
        <f>SUM($B179:P179)/SUM($B179:P184)</f>
        <v>6.2474150579373604E-2</v>
      </c>
      <c r="C204" s="30">
        <f>SUM(C179:Q179)/SUM(C179:Q184)</f>
        <v>1.8680899733130002E-3</v>
      </c>
      <c r="D204" s="30">
        <f>SUM(D179:R179)/SUM(D179:R184)</f>
        <v>1.092896174863388E-3</v>
      </c>
      <c r="E204" s="30">
        <f>SUM(E179:S179)/SUM(E179:S184)</f>
        <v>0</v>
      </c>
      <c r="F204" s="30">
        <f>SUM(F179:T179)/SUM(F179:T184)</f>
        <v>0</v>
      </c>
      <c r="G204" s="30">
        <f>SUM(G179:U179)/SUM(G179:U184)</f>
        <v>0</v>
      </c>
      <c r="H204" s="30"/>
      <c r="I204" s="30"/>
      <c r="J204" s="30"/>
      <c r="K204" s="30"/>
      <c r="L204" s="30"/>
      <c r="M204" s="30"/>
      <c r="N204" s="30"/>
      <c r="O204" s="1"/>
      <c r="P204" s="1"/>
      <c r="Q204" s="1"/>
      <c r="R204" s="1"/>
      <c r="S204" s="1"/>
      <c r="T204" s="73" t="s">
        <v>8</v>
      </c>
      <c r="U204" s="74">
        <f>1.96*SQRT((LSRasEggs*(1-LSRasEggs))/VLOOKUP(LSIT,V190:W209,2))</f>
        <v>2.5014064435353853E-2</v>
      </c>
      <c r="V204" s="66">
        <v>15</v>
      </c>
      <c r="W204" s="69">
        <f>SUM('Raw Data'!B273:J273,'Raw Data'!I293:P293)</f>
        <v>2467</v>
      </c>
      <c r="X204" s="29">
        <v>15</v>
      </c>
      <c r="Y204" s="30">
        <f>SUM(B180:P180)/SUM(B179:P184)</f>
        <v>4.6524079272840232E-2</v>
      </c>
      <c r="Z204" s="30">
        <f>SUM(C180:Q180)/SUM(C179:Q184)</f>
        <v>4.5177277926038879E-2</v>
      </c>
      <c r="AA204" s="30">
        <f t="shared" ref="AA204" si="4868">SUM(D180:R180)/SUM(D179:R184)</f>
        <v>8.7431693989071038E-3</v>
      </c>
      <c r="AB204" s="30">
        <f t="shared" ref="AB204" si="4869">SUM(E180:S180)/SUM(E179:S184)</f>
        <v>0</v>
      </c>
      <c r="AC204" s="30">
        <f t="shared" ref="AC204" si="4870">SUM(F180:T180)/SUM(F179:T184)</f>
        <v>0</v>
      </c>
      <c r="AD204" s="30">
        <f t="shared" ref="AD204" si="4871">SUM(G180:U180)/SUM(G179:U184)</f>
        <v>0</v>
      </c>
      <c r="AE204" s="30"/>
      <c r="AF204" s="30"/>
      <c r="AG204" s="30"/>
      <c r="AH204" s="30"/>
      <c r="AI204" s="30"/>
      <c r="AJ204" s="30"/>
      <c r="AK204" s="30"/>
      <c r="AL204" s="30"/>
      <c r="AM204" s="30"/>
      <c r="AN204" s="30"/>
      <c r="AO204" s="30"/>
      <c r="AP204" s="1"/>
      <c r="AQ204" s="1"/>
      <c r="AR204" s="1"/>
      <c r="AS204" s="1"/>
      <c r="AT204" s="29">
        <v>15</v>
      </c>
      <c r="AU204" s="30">
        <f>SUM(B181:P181)/SUM(B179:P184)</f>
        <v>8.6049907078524876E-2</v>
      </c>
      <c r="AV204" s="30">
        <f t="shared" ref="AV204" si="4872">SUM(C181:Q181)/SUM(C179:Q184)</f>
        <v>8.1336102364720178E-2</v>
      </c>
      <c r="AW204" s="30">
        <f t="shared" ref="AW204" si="4873">SUM(D181:R181)/SUM(D179:R184)</f>
        <v>5.18787380236349E-2</v>
      </c>
      <c r="AX204" s="30">
        <f t="shared" ref="AX204" si="4874">SUM(E181:S181)/SUM(E179:S184)</f>
        <v>5.4306505919409142E-3</v>
      </c>
      <c r="AY204" s="30">
        <f t="shared" ref="AY204" si="4875">SUM(F181:T181)/SUM(F179:T184)</f>
        <v>7.1684587813620072E-4</v>
      </c>
      <c r="AZ204" s="30">
        <f t="shared" ref="AZ204" si="4876">SUM(G181:U181)/SUM(G179:U184)</f>
        <v>0</v>
      </c>
      <c r="BA204" s="30"/>
      <c r="BB204" s="30"/>
      <c r="BC204" s="30"/>
      <c r="BD204" s="30"/>
      <c r="BE204" s="30"/>
      <c r="BF204" s="30"/>
      <c r="BG204" s="30"/>
      <c r="BH204" s="30"/>
      <c r="BI204" s="30"/>
      <c r="BJ204" s="30"/>
      <c r="BK204" s="30"/>
      <c r="BL204" s="30"/>
      <c r="BM204" s="30"/>
      <c r="BN204" s="30"/>
      <c r="BO204" s="1"/>
      <c r="BP204" s="29">
        <v>15</v>
      </c>
      <c r="BQ204" s="30">
        <f>SUM(B182:P182)/SUM(B179:P184)</f>
        <v>0.17208361814317427</v>
      </c>
      <c r="BR204" s="30">
        <f t="shared" ref="BR204" si="4877">SUM(C182:Q182)/SUM(C179:Q184)</f>
        <v>0.17208361814317424</v>
      </c>
      <c r="BS204" s="30">
        <f t="shared" ref="BS204" si="4878">SUM(D182:R182)/SUM(D179:R184)</f>
        <v>0.17208361814317424</v>
      </c>
      <c r="BT204" s="30">
        <f t="shared" ref="BT204" si="4879">SUM(E182:S182)/SUM(E179:S184)</f>
        <v>0.16170110448197209</v>
      </c>
      <c r="BU204" s="30">
        <f t="shared" ref="BU204" si="4880">SUM(F182:T182)/SUM(F179:T184)</f>
        <v>0.10109504387591149</v>
      </c>
      <c r="BV204" s="30">
        <f t="shared" ref="BV204" si="4881">SUM(G182:U182)/SUM(G179:U184)</f>
        <v>3.5862068965517239E-2</v>
      </c>
      <c r="BW204" s="30"/>
      <c r="BX204" s="30"/>
      <c r="BY204" s="30"/>
      <c r="BZ204" s="30"/>
      <c r="CA204" s="30"/>
      <c r="CB204" s="30"/>
      <c r="CC204" s="30"/>
      <c r="CD204" s="30"/>
      <c r="CE204" s="30"/>
      <c r="CF204" s="30"/>
      <c r="CG204" s="30"/>
      <c r="CH204" s="30"/>
      <c r="CI204" s="30"/>
      <c r="CJ204" s="30"/>
      <c r="CK204" s="1"/>
      <c r="CL204" s="29">
        <v>15</v>
      </c>
      <c r="CM204" s="30">
        <f>SUM(B183:P183)/SUM(B179:P184)</f>
        <v>0.19683019232396051</v>
      </c>
      <c r="CN204" s="30">
        <f t="shared" ref="CN204" si="4882">SUM(C183:Q183)/SUM(C179:Q184)</f>
        <v>0.19686749879663348</v>
      </c>
      <c r="CO204" s="30">
        <f t="shared" ref="CO204" si="4883">SUM(D183:R183)/SUM(D179:R184)</f>
        <v>0.19686749879663348</v>
      </c>
      <c r="CP204" s="30">
        <f t="shared" ref="CP204" si="4884">SUM(E183:S183)/SUM(E179:S184)</f>
        <v>0.19686749879663348</v>
      </c>
      <c r="CQ204" s="30">
        <f t="shared" ref="CQ204" si="4885">SUM(F183:T183)/SUM(F179:T184)</f>
        <v>0.19552069744983216</v>
      </c>
      <c r="CR204" s="30">
        <f t="shared" ref="CR204" si="4886">SUM(G183:U183)/SUM(G179:U184)</f>
        <v>0.194803851571696</v>
      </c>
      <c r="CS204" s="30"/>
      <c r="CT204" s="30"/>
      <c r="CU204" s="30"/>
      <c r="CV204" s="30"/>
      <c r="CW204" s="30"/>
      <c r="CX204" s="30"/>
      <c r="CY204" s="30"/>
      <c r="CZ204" s="30"/>
      <c r="DA204" s="30"/>
      <c r="DB204" s="30"/>
      <c r="DC204" s="30"/>
      <c r="DD204" s="30"/>
      <c r="DE204" s="30"/>
      <c r="DF204" s="30"/>
      <c r="DG204" s="1"/>
      <c r="DH204" s="29">
        <v>15</v>
      </c>
      <c r="DI204" s="30">
        <f>SUM(B184:P184)/SUM(B179:P184)</f>
        <v>0.43603805260212641</v>
      </c>
      <c r="DJ204" s="30">
        <f t="shared" ref="DJ204" si="4887">SUM(C184:Q184)/SUM(C179:Q184)</f>
        <v>0.50266741279612004</v>
      </c>
      <c r="DK204" s="30">
        <f t="shared" ref="DK204" si="4888">SUM(D184:R184)/SUM(D179:R184)</f>
        <v>0.56933407946278669</v>
      </c>
      <c r="DL204" s="30">
        <f t="shared" ref="DL204" si="4889">SUM(E184:S184)/SUM(E179:S184)</f>
        <v>0.63600074612945334</v>
      </c>
      <c r="DM204" s="30">
        <f t="shared" ref="DM204" si="4890">SUM(F184:T184)/SUM(F179:T184)</f>
        <v>0.70266741279611999</v>
      </c>
      <c r="DN204" s="30">
        <f t="shared" ref="DN204" si="4891">SUM(G184:U184)/SUM(G179:U184)</f>
        <v>0.76933407946278676</v>
      </c>
      <c r="DO204" s="30"/>
      <c r="DP204" s="30"/>
      <c r="DQ204" s="30"/>
      <c r="DR204" s="30"/>
      <c r="DS204" s="30"/>
      <c r="DT204" s="30"/>
      <c r="DU204" s="30"/>
      <c r="DV204" s="30"/>
      <c r="DW204" s="30"/>
      <c r="DX204" s="30"/>
      <c r="DY204" s="30"/>
      <c r="DZ204" s="30"/>
      <c r="EA204" s="30"/>
      <c r="EB204" s="30"/>
    </row>
    <row r="205" spans="1:132" x14ac:dyDescent="0.3">
      <c r="A205" s="29">
        <v>16</v>
      </c>
      <c r="B205" s="30">
        <f>SUM($B179:Q179)/SUM($B179:Q184)</f>
        <v>5.8569516168162757E-2</v>
      </c>
      <c r="C205" s="30">
        <f>SUM(C179:R179)/SUM(C179:R184)</f>
        <v>1.7513343499809379E-3</v>
      </c>
      <c r="D205" s="30">
        <f>SUM(D179:S179)/SUM(D179:S184)</f>
        <v>1.0245901639344263E-3</v>
      </c>
      <c r="E205" s="30">
        <f>SUM(E179:T179)/SUM(E179:T184)</f>
        <v>0</v>
      </c>
      <c r="F205" s="30">
        <f>SUM(F179:U179)/SUM(F179:U184)</f>
        <v>0</v>
      </c>
      <c r="G205" s="30"/>
      <c r="H205" s="30"/>
      <c r="I205" s="30"/>
      <c r="J205" s="30"/>
      <c r="K205" s="30"/>
      <c r="L205" s="30"/>
      <c r="M205" s="30"/>
      <c r="N205" s="30"/>
      <c r="O205" s="1"/>
      <c r="P205" s="1"/>
      <c r="Q205" s="1"/>
      <c r="R205" s="1"/>
      <c r="S205" s="1"/>
      <c r="T205" s="58" t="s">
        <v>25</v>
      </c>
      <c r="U205" s="75">
        <f>1.96*SQRT((LSRas1st*(1-LSRas1st))/VLOOKUP(LSIT,V190:W209,2))</f>
        <v>6.649539456486675E-2</v>
      </c>
      <c r="V205" s="66">
        <v>16</v>
      </c>
      <c r="W205" s="69">
        <f>SUM('Raw Data'!B273:J273,'Raw Data'!I293:Q293)</f>
        <v>2469</v>
      </c>
      <c r="X205" s="29">
        <v>16</v>
      </c>
      <c r="Y205" s="30">
        <f>SUM(B180:Q180)/SUM(B179:Q184)</f>
        <v>4.3616324318287721E-2</v>
      </c>
      <c r="Z205" s="30">
        <f>SUM(C180:R180)/SUM(C179:R184)</f>
        <v>4.2353698055661457E-2</v>
      </c>
      <c r="AA205" s="30">
        <f t="shared" ref="AA205" si="4892">SUM(D180:S180)/SUM(D179:S184)</f>
        <v>8.1967213114754103E-3</v>
      </c>
      <c r="AB205" s="30">
        <f t="shared" ref="AB205" si="4893">SUM(E180:T180)/SUM(E179:T184)</f>
        <v>0</v>
      </c>
      <c r="AC205" s="30">
        <f t="shared" ref="AC205" si="4894">SUM(F180:U180)/SUM(F179:U184)</f>
        <v>0</v>
      </c>
      <c r="AD205" s="30"/>
      <c r="AE205" s="30"/>
      <c r="AF205" s="30"/>
      <c r="AG205" s="30"/>
      <c r="AH205" s="30"/>
      <c r="AI205" s="30"/>
      <c r="AJ205" s="30"/>
      <c r="AK205" s="30"/>
      <c r="AL205" s="30"/>
      <c r="AM205" s="30"/>
      <c r="AN205" s="30"/>
      <c r="AO205" s="30"/>
      <c r="AP205" s="1"/>
      <c r="AQ205" s="1"/>
      <c r="AR205" s="1"/>
      <c r="AS205" s="1"/>
      <c r="AT205" s="29">
        <v>16</v>
      </c>
      <c r="AU205" s="30">
        <f>SUM(B181:Q181)/SUM(B179:Q184)</f>
        <v>8.0671787886117077E-2</v>
      </c>
      <c r="AV205" s="30">
        <f t="shared" ref="AV205" si="4895">SUM(C181:R181)/SUM(C179:R184)</f>
        <v>7.6252595966925171E-2</v>
      </c>
      <c r="AW205" s="30">
        <f t="shared" ref="AW205" si="4896">SUM(D181:S181)/SUM(D179:S184)</f>
        <v>4.8636316897157722E-2</v>
      </c>
      <c r="AX205" s="30">
        <f t="shared" ref="AX205" si="4897">SUM(E181:T181)/SUM(E179:T184)</f>
        <v>5.0912349299446075E-3</v>
      </c>
      <c r="AY205" s="30">
        <f t="shared" ref="AY205" si="4898">SUM(F181:U181)/SUM(F179:U184)</f>
        <v>6.7204301075268823E-4</v>
      </c>
      <c r="AZ205" s="30"/>
      <c r="BA205" s="30"/>
      <c r="BB205" s="30"/>
      <c r="BC205" s="30"/>
      <c r="BD205" s="30"/>
      <c r="BE205" s="30"/>
      <c r="BF205" s="30"/>
      <c r="BG205" s="30"/>
      <c r="BH205" s="30"/>
      <c r="BI205" s="30"/>
      <c r="BJ205" s="30"/>
      <c r="BK205" s="30"/>
      <c r="BL205" s="30"/>
      <c r="BM205" s="30"/>
      <c r="BN205" s="30"/>
      <c r="BO205" s="1"/>
      <c r="BP205" s="29">
        <v>16</v>
      </c>
      <c r="BQ205" s="30">
        <f>SUM(B182:Q182)/SUM(B179:Q184)</f>
        <v>0.16132839200922588</v>
      </c>
      <c r="BR205" s="30">
        <f t="shared" ref="BR205" si="4899">SUM(C182:R182)/SUM(C179:R184)</f>
        <v>0.16132839200922588</v>
      </c>
      <c r="BS205" s="30">
        <f t="shared" ref="BS205" si="4900">SUM(D182:S182)/SUM(D179:S184)</f>
        <v>0.16132839200922588</v>
      </c>
      <c r="BT205" s="30">
        <f t="shared" ref="BT205" si="4901">SUM(E182:T182)/SUM(E179:T184)</f>
        <v>0.15159478545184885</v>
      </c>
      <c r="BU205" s="30">
        <f t="shared" ref="BU205" si="4902">SUM(F182:U182)/SUM(F179:U184)</f>
        <v>9.4776603633667036E-2</v>
      </c>
      <c r="BV205" s="30"/>
      <c r="BW205" s="30"/>
      <c r="BX205" s="30"/>
      <c r="BY205" s="30"/>
      <c r="BZ205" s="30"/>
      <c r="CA205" s="30"/>
      <c r="CB205" s="30"/>
      <c r="CC205" s="30"/>
      <c r="CD205" s="30"/>
      <c r="CE205" s="30"/>
      <c r="CF205" s="30"/>
      <c r="CG205" s="30"/>
      <c r="CH205" s="30"/>
      <c r="CI205" s="30"/>
      <c r="CJ205" s="30"/>
      <c r="CK205" s="1"/>
      <c r="CL205" s="29">
        <v>16</v>
      </c>
      <c r="CM205" s="30">
        <f>SUM(B183:Q183)/SUM(B179:Q184)</f>
        <v>0.18456328012184392</v>
      </c>
      <c r="CN205" s="30">
        <f t="shared" ref="CN205" si="4903">SUM(C183:R183)/SUM(C179:R184)</f>
        <v>0.18456328012184392</v>
      </c>
      <c r="CO205" s="30">
        <f t="shared" ref="CO205" si="4904">SUM(D183:S183)/SUM(D179:S184)</f>
        <v>0.18456328012184392</v>
      </c>
      <c r="CP205" s="30">
        <f t="shared" ref="CP205" si="4905">SUM(E183:T183)/SUM(E179:T184)</f>
        <v>0.18456328012184392</v>
      </c>
      <c r="CQ205" s="30">
        <f t="shared" ref="CQ205" si="4906">SUM(F183:U183)/SUM(F179:U184)</f>
        <v>0.18330065385921768</v>
      </c>
      <c r="CR205" s="30"/>
      <c r="CS205" s="30"/>
      <c r="CT205" s="30"/>
      <c r="CU205" s="30"/>
      <c r="CV205" s="30"/>
      <c r="CW205" s="30"/>
      <c r="CX205" s="30"/>
      <c r="CY205" s="30"/>
      <c r="CZ205" s="30"/>
      <c r="DA205" s="30"/>
      <c r="DB205" s="30"/>
      <c r="DC205" s="30"/>
      <c r="DD205" s="30"/>
      <c r="DE205" s="30"/>
      <c r="DF205" s="30"/>
      <c r="DG205" s="1"/>
      <c r="DH205" s="29">
        <v>16</v>
      </c>
      <c r="DI205" s="30">
        <f>SUM(B184:Q184)/SUM(B179:Q184)</f>
        <v>0.47125069949636256</v>
      </c>
      <c r="DJ205" s="30">
        <f t="shared" ref="DJ205" si="4907">SUM(C184:R184)/SUM(C179:R184)</f>
        <v>0.53375069949636256</v>
      </c>
      <c r="DK205" s="30">
        <f t="shared" ref="DK205" si="4908">SUM(D184:S184)/SUM(D179:S184)</f>
        <v>0.59625069949636256</v>
      </c>
      <c r="DL205" s="30">
        <f t="shared" ref="DL205" si="4909">SUM(E184:T184)/SUM(E179:T184)</f>
        <v>0.65875069949636256</v>
      </c>
      <c r="DM205" s="30">
        <f t="shared" ref="DM205" si="4910">SUM(F184:U184)/SUM(F179:U184)</f>
        <v>0.72125069949636256</v>
      </c>
      <c r="DN205" s="30"/>
      <c r="DO205" s="30"/>
      <c r="DP205" s="30"/>
      <c r="DQ205" s="30"/>
      <c r="DR205" s="30"/>
      <c r="DS205" s="30"/>
      <c r="DT205" s="30"/>
      <c r="DU205" s="30"/>
      <c r="DV205" s="30"/>
      <c r="DW205" s="30"/>
      <c r="DX205" s="30"/>
      <c r="DY205" s="30"/>
      <c r="DZ205" s="30"/>
      <c r="EA205" s="30"/>
      <c r="EB205" s="30"/>
    </row>
    <row r="206" spans="1:132" x14ac:dyDescent="0.3">
      <c r="A206" s="29">
        <v>17</v>
      </c>
      <c r="B206" s="30">
        <f>SUM($B179:R179)/SUM($B179:R184)</f>
        <v>5.5124250511212003E-2</v>
      </c>
      <c r="C206" s="30">
        <f>SUM(C179:S179)/SUM(C179:S184)</f>
        <v>1.6483146823350005E-3</v>
      </c>
      <c r="D206" s="30">
        <f>SUM(D179:T179)/SUM(D179:T184)</f>
        <v>9.6432015429122472E-4</v>
      </c>
      <c r="E206" s="30">
        <f>SUM(E179:U179)/SUM(E179:U184)</f>
        <v>0</v>
      </c>
      <c r="F206" s="30"/>
      <c r="G206" s="30"/>
      <c r="H206" s="30"/>
      <c r="I206" s="30"/>
      <c r="J206" s="30"/>
      <c r="K206" s="30"/>
      <c r="L206" s="30"/>
      <c r="M206" s="30"/>
      <c r="N206" s="30"/>
      <c r="O206" s="1"/>
      <c r="P206" s="1"/>
      <c r="Q206" s="1"/>
      <c r="R206" s="1"/>
      <c r="S206" s="1"/>
      <c r="T206" s="58" t="s">
        <v>26</v>
      </c>
      <c r="U206" s="75">
        <f>1.96*SQRT((LSRas2nd*(1-LSRas2nd))/VLOOKUP(LSIT,V190:W209,2))</f>
        <v>9.05501070900947E-2</v>
      </c>
      <c r="V206" s="66">
        <v>17</v>
      </c>
      <c r="W206" s="69">
        <f>SUM('Raw Data'!B273:J273,'Raw Data'!I293:R293)</f>
        <v>2470</v>
      </c>
      <c r="X206" s="29">
        <v>17</v>
      </c>
      <c r="Y206" s="30">
        <f>SUM(B180:R180)/SUM(B179:R184)</f>
        <v>4.1050658181917853E-2</v>
      </c>
      <c r="Z206" s="30">
        <f>SUM(C180:S180)/SUM(C179:S184)</f>
        <v>3.9862304052387255E-2</v>
      </c>
      <c r="AA206" s="30">
        <f t="shared" ref="AA206" si="4911">SUM(D180:T180)/SUM(D179:T184)</f>
        <v>7.7145612343297977E-3</v>
      </c>
      <c r="AB206" s="30">
        <f t="shared" ref="AB206" si="4912">SUM(E180:U180)/SUM(E179:U184)</f>
        <v>0</v>
      </c>
      <c r="AC206" s="30"/>
      <c r="AD206" s="30"/>
      <c r="AE206" s="30"/>
      <c r="AF206" s="30"/>
      <c r="AG206" s="30"/>
      <c r="AH206" s="30"/>
      <c r="AI206" s="30"/>
      <c r="AJ206" s="30"/>
      <c r="AK206" s="30"/>
      <c r="AL206" s="30"/>
      <c r="AM206" s="30"/>
      <c r="AN206" s="30"/>
      <c r="AO206" s="30"/>
      <c r="AP206" s="1"/>
      <c r="AQ206" s="1"/>
      <c r="AR206" s="1"/>
      <c r="AS206" s="1"/>
      <c r="AT206" s="29">
        <v>17</v>
      </c>
      <c r="AU206" s="30">
        <f>SUM(B181:R181)/SUM(B179:R184)</f>
        <v>7.5926388598698422E-2</v>
      </c>
      <c r="AV206" s="30">
        <f t="shared" ref="AV206" si="4913">SUM(C181:S181)/SUM(C179:S184)</f>
        <v>7.1767149145341338E-2</v>
      </c>
      <c r="AW206" s="30">
        <f t="shared" ref="AW206" si="4914">SUM(D181:T181)/SUM(D179:T184)</f>
        <v>4.5775357079677857E-2</v>
      </c>
      <c r="AX206" s="30">
        <f t="shared" ref="AX206" si="4915">SUM(E181:U181)/SUM(E179:U184)</f>
        <v>4.7917505223008068E-3</v>
      </c>
      <c r="AY206" s="30"/>
      <c r="AZ206" s="30"/>
      <c r="BA206" s="30"/>
      <c r="BB206" s="30"/>
      <c r="BC206" s="30"/>
      <c r="BD206" s="30"/>
      <c r="BE206" s="30"/>
      <c r="BF206" s="30"/>
      <c r="BG206" s="30"/>
      <c r="BH206" s="30"/>
      <c r="BI206" s="30"/>
      <c r="BJ206" s="30"/>
      <c r="BK206" s="30"/>
      <c r="BL206" s="30"/>
      <c r="BM206" s="30"/>
      <c r="BN206" s="30"/>
      <c r="BO206" s="1"/>
      <c r="BP206" s="29">
        <v>17</v>
      </c>
      <c r="BQ206" s="30">
        <f>SUM(B182:R182)/SUM(B179:R184)</f>
        <v>0.15183848659691848</v>
      </c>
      <c r="BR206" s="30">
        <f t="shared" ref="BR206" si="4916">SUM(C182:S182)/SUM(C179:S184)</f>
        <v>0.15183848659691848</v>
      </c>
      <c r="BS206" s="30">
        <f t="shared" ref="BS206" si="4917">SUM(D182:T182)/SUM(D179:T184)</f>
        <v>0.15183848659691848</v>
      </c>
      <c r="BT206" s="30">
        <f t="shared" ref="BT206" si="4918">SUM(E182:U182)/SUM(E179:U184)</f>
        <v>0.14267744513115185</v>
      </c>
      <c r="BU206" s="30"/>
      <c r="BV206" s="30"/>
      <c r="BW206" s="30"/>
      <c r="BX206" s="30"/>
      <c r="BY206" s="30"/>
      <c r="BZ206" s="30"/>
      <c r="CA206" s="30"/>
      <c r="CB206" s="30"/>
      <c r="CC206" s="30"/>
      <c r="CD206" s="30"/>
      <c r="CE206" s="30"/>
      <c r="CF206" s="30"/>
      <c r="CG206" s="30"/>
      <c r="CH206" s="30"/>
      <c r="CI206" s="30"/>
      <c r="CJ206" s="30"/>
      <c r="CK206" s="1"/>
      <c r="CL206" s="29">
        <v>17</v>
      </c>
      <c r="CM206" s="30">
        <f>SUM(B183:R183)/SUM(B179:R184)</f>
        <v>0.17370661658526487</v>
      </c>
      <c r="CN206" s="30">
        <f t="shared" ref="CN206" si="4919">SUM(C183:S183)/SUM(C179:S184)</f>
        <v>0.17370661658526487</v>
      </c>
      <c r="CO206" s="30">
        <f t="shared" ref="CO206" si="4920">SUM(D183:T183)/SUM(D179:T184)</f>
        <v>0.17370661658526487</v>
      </c>
      <c r="CP206" s="30">
        <f t="shared" ref="CP206" si="4921">SUM(E183:U183)/SUM(E179:U184)</f>
        <v>0.17370661658526487</v>
      </c>
      <c r="CQ206" s="30"/>
      <c r="CR206" s="30"/>
      <c r="CS206" s="30"/>
      <c r="CT206" s="30"/>
      <c r="CU206" s="30"/>
      <c r="CV206" s="30"/>
      <c r="CW206" s="30"/>
      <c r="CX206" s="30"/>
      <c r="CY206" s="30"/>
      <c r="CZ206" s="30"/>
      <c r="DA206" s="30"/>
      <c r="DB206" s="30"/>
      <c r="DC206" s="30"/>
      <c r="DD206" s="30"/>
      <c r="DE206" s="30"/>
      <c r="DF206" s="30"/>
      <c r="DG206" s="1"/>
      <c r="DH206" s="29">
        <v>17</v>
      </c>
      <c r="DI206" s="30">
        <f>SUM(B184:R184)/SUM(B179:R184)</f>
        <v>0.50235359952598824</v>
      </c>
      <c r="DJ206" s="30">
        <f t="shared" ref="DJ206" si="4922">SUM(C184:S184)/SUM(C179:S184)</f>
        <v>0.56117712893775296</v>
      </c>
      <c r="DK206" s="30">
        <f t="shared" ref="DK206" si="4923">SUM(D184:T184)/SUM(D179:T184)</f>
        <v>0.62000065834951767</v>
      </c>
      <c r="DL206" s="30">
        <f t="shared" ref="DL206" si="4924">SUM(E184:U184)/SUM(E179:U184)</f>
        <v>0.67882418776128239</v>
      </c>
      <c r="DM206" s="30"/>
      <c r="DN206" s="30"/>
      <c r="DO206" s="30"/>
      <c r="DP206" s="30"/>
      <c r="DQ206" s="30"/>
      <c r="DR206" s="30"/>
      <c r="DS206" s="30"/>
      <c r="DT206" s="30"/>
      <c r="DU206" s="30"/>
      <c r="DV206" s="30"/>
      <c r="DW206" s="30"/>
      <c r="DX206" s="30"/>
      <c r="DY206" s="30"/>
      <c r="DZ206" s="30"/>
      <c r="EA206" s="30"/>
      <c r="EB206" s="30"/>
    </row>
    <row r="207" spans="1:132" x14ac:dyDescent="0.3">
      <c r="A207" s="29">
        <v>18</v>
      </c>
      <c r="B207" s="30">
        <f>SUM($B179:S179)/SUM($B179:S184)</f>
        <v>5.2061792149478009E-2</v>
      </c>
      <c r="C207" s="30">
        <f>SUM(C179:T179)/SUM(C179:T184)</f>
        <v>1.5567416444275005E-3</v>
      </c>
      <c r="D207" s="30">
        <f>SUM(D179:U179)/SUM(D179:U184)</f>
        <v>9.1074681238615665E-4</v>
      </c>
      <c r="E207" s="30"/>
      <c r="F207" s="30"/>
      <c r="G207" s="30"/>
      <c r="H207" s="30"/>
      <c r="I207" s="30"/>
      <c r="J207" s="30"/>
      <c r="K207" s="30"/>
      <c r="L207" s="30"/>
      <c r="M207" s="30"/>
      <c r="N207" s="30"/>
      <c r="O207" s="1"/>
      <c r="P207" s="1"/>
      <c r="Q207" s="1"/>
      <c r="R207" s="1"/>
      <c r="S207" s="1"/>
      <c r="T207" s="58" t="s">
        <v>27</v>
      </c>
      <c r="U207" s="75">
        <f>1.96*SQRT((LSRas3rd*(1-LSRas3rd))/VLOOKUP(LSIT,V190:W209,2))</f>
        <v>7.1428915483340821E-2</v>
      </c>
      <c r="V207" s="66">
        <v>18</v>
      </c>
      <c r="W207" s="69">
        <f>W$206</f>
        <v>2470</v>
      </c>
      <c r="X207" s="29">
        <v>18</v>
      </c>
      <c r="Y207" s="30">
        <f>SUM(B180:S180)/SUM(B179:S184)</f>
        <v>3.8770066060700194E-2</v>
      </c>
      <c r="Z207" s="30">
        <f>SUM(C180:T180)/SUM(C179:T184)</f>
        <v>3.7647731605032403E-2</v>
      </c>
      <c r="AA207" s="30">
        <f t="shared" ref="AA207" si="4925">SUM(D180:U180)/SUM(D179:U184)</f>
        <v>7.2859744990892532E-3</v>
      </c>
      <c r="AB207" s="30"/>
      <c r="AC207" s="30"/>
      <c r="AD207" s="30"/>
      <c r="AE207" s="30"/>
      <c r="AF207" s="30"/>
      <c r="AG207" s="30"/>
      <c r="AH207" s="30"/>
      <c r="AI207" s="30"/>
      <c r="AJ207" s="30"/>
      <c r="AK207" s="30"/>
      <c r="AL207" s="30"/>
      <c r="AM207" s="30"/>
      <c r="AN207" s="30"/>
      <c r="AO207" s="30"/>
      <c r="AP207" s="1"/>
      <c r="AQ207" s="1"/>
      <c r="AR207" s="1"/>
      <c r="AS207" s="1"/>
      <c r="AT207" s="29">
        <v>18</v>
      </c>
      <c r="AU207" s="30">
        <f>SUM(B181:S181)/SUM(B179:S184)</f>
        <v>7.1708255898770737E-2</v>
      </c>
      <c r="AV207" s="30">
        <f t="shared" ref="AV207" si="4926">SUM(C181:T181)/SUM(C179:T184)</f>
        <v>6.7780085303933479E-2</v>
      </c>
      <c r="AW207" s="30">
        <f t="shared" ref="AW207" si="4927">SUM(D181:U181)/SUM(D179:U184)</f>
        <v>4.3232281686362423E-2</v>
      </c>
      <c r="AX207" s="30"/>
      <c r="AY207" s="30"/>
      <c r="AZ207" s="30"/>
      <c r="BA207" s="30"/>
      <c r="BB207" s="30"/>
      <c r="BC207" s="30"/>
      <c r="BD207" s="30"/>
      <c r="BE207" s="30"/>
      <c r="BF207" s="30"/>
      <c r="BG207" s="30"/>
      <c r="BH207" s="30"/>
      <c r="BI207" s="30"/>
      <c r="BJ207" s="30"/>
      <c r="BK207" s="30"/>
      <c r="BL207" s="30"/>
      <c r="BM207" s="30"/>
      <c r="BN207" s="30"/>
      <c r="BO207" s="1"/>
      <c r="BP207" s="29">
        <v>18</v>
      </c>
      <c r="BQ207" s="30">
        <f>SUM(B182:S182)/SUM(B179:S184)</f>
        <v>0.14340301511931189</v>
      </c>
      <c r="BR207" s="30">
        <f t="shared" ref="BR207" si="4928">SUM(C182:T182)/SUM(C179:T184)</f>
        <v>0.14340301511931189</v>
      </c>
      <c r="BS207" s="30">
        <f t="shared" ref="BS207" si="4929">SUM(D182:U182)/SUM(D179:U184)</f>
        <v>0.14340301511931189</v>
      </c>
      <c r="BT207" s="30"/>
      <c r="BU207" s="30"/>
      <c r="BV207" s="30"/>
      <c r="BW207" s="30"/>
      <c r="BX207" s="30"/>
      <c r="BY207" s="30"/>
      <c r="BZ207" s="30"/>
      <c r="CA207" s="30"/>
      <c r="CB207" s="30"/>
      <c r="CC207" s="30"/>
      <c r="CD207" s="30"/>
      <c r="CE207" s="30"/>
      <c r="CF207" s="30"/>
      <c r="CG207" s="30"/>
      <c r="CH207" s="30"/>
      <c r="CI207" s="30"/>
      <c r="CJ207" s="30"/>
      <c r="CK207" s="1"/>
      <c r="CL207" s="29">
        <v>18</v>
      </c>
      <c r="CM207" s="30">
        <f>SUM(B183:S183)/SUM(B179:S184)</f>
        <v>0.16405624899719459</v>
      </c>
      <c r="CN207" s="30">
        <f t="shared" ref="CN207" si="4930">SUM(C183:T183)/SUM(C179:T184)</f>
        <v>0.16405624899719459</v>
      </c>
      <c r="CO207" s="30">
        <f t="shared" ref="CO207" si="4931">SUM(D183:U183)/SUM(D179:U184)</f>
        <v>0.16405624899719459</v>
      </c>
      <c r="CP207" s="30"/>
      <c r="CQ207" s="30"/>
      <c r="CR207" s="30"/>
      <c r="CS207" s="30"/>
      <c r="CT207" s="30"/>
      <c r="CU207" s="30"/>
      <c r="CV207" s="30"/>
      <c r="CW207" s="30"/>
      <c r="CX207" s="30"/>
      <c r="CY207" s="30"/>
      <c r="CZ207" s="30"/>
      <c r="DA207" s="30"/>
      <c r="DB207" s="30"/>
      <c r="DC207" s="30"/>
      <c r="DD207" s="30"/>
      <c r="DE207" s="30"/>
      <c r="DF207" s="30"/>
      <c r="DG207" s="1"/>
      <c r="DH207" s="29">
        <v>18</v>
      </c>
      <c r="DI207" s="30">
        <f>SUM(B184:S184)/SUM(B179:S184)</f>
        <v>0.53000062177454454</v>
      </c>
      <c r="DJ207" s="30">
        <f t="shared" ref="DJ207" si="4932">SUM(C184:T184)/SUM(C179:T184)</f>
        <v>0.58555617733010001</v>
      </c>
      <c r="DK207" s="30">
        <f t="shared" ref="DK207" si="4933">SUM(D184:U184)/SUM(D179:U184)</f>
        <v>0.64111173288565559</v>
      </c>
      <c r="DL207" s="30"/>
      <c r="DM207" s="30"/>
      <c r="DN207" s="30"/>
      <c r="DO207" s="30"/>
      <c r="DP207" s="30"/>
      <c r="DQ207" s="30"/>
      <c r="DR207" s="30"/>
      <c r="DS207" s="30"/>
      <c r="DT207" s="30"/>
      <c r="DU207" s="30"/>
      <c r="DV207" s="30"/>
      <c r="DW207" s="30"/>
      <c r="DX207" s="30"/>
      <c r="DY207" s="30"/>
      <c r="DZ207" s="30"/>
      <c r="EA207" s="30"/>
      <c r="EB207" s="30"/>
    </row>
    <row r="208" spans="1:132" x14ac:dyDescent="0.3">
      <c r="A208" s="29">
        <v>19</v>
      </c>
      <c r="B208" s="30">
        <f>SUM($B179:T179)/SUM($B179:T184)</f>
        <v>4.932169782582127E-2</v>
      </c>
      <c r="C208" s="30">
        <f>SUM(C179:U179)/SUM(C179:U184)</f>
        <v>1.4748078736681583E-3</v>
      </c>
      <c r="D208" s="30"/>
      <c r="E208" s="30"/>
      <c r="F208" s="30"/>
      <c r="G208" s="30"/>
      <c r="H208" s="30"/>
      <c r="I208" s="30"/>
      <c r="J208" s="30"/>
      <c r="K208" s="30"/>
      <c r="L208" s="30"/>
      <c r="M208" s="30"/>
      <c r="N208" s="30"/>
      <c r="O208" s="1"/>
      <c r="P208" s="1"/>
      <c r="Q208" s="1"/>
      <c r="R208" s="1"/>
      <c r="S208" s="1"/>
      <c r="T208" s="58" t="s">
        <v>12</v>
      </c>
      <c r="U208" s="75">
        <f>1.96*SQRT((LSRasPupae*(1-LSRasPupae))/VLOOKUP(LSIT,V190:W209,2))</f>
        <v>0</v>
      </c>
      <c r="V208" s="66">
        <v>19</v>
      </c>
      <c r="W208" s="69">
        <f t="shared" ref="W208:W209" si="4934">W$206</f>
        <v>2470</v>
      </c>
      <c r="X208" s="29">
        <v>19</v>
      </c>
      <c r="Y208" s="30">
        <f>SUM(B180:T180)/SUM(B179:T184)</f>
        <v>3.6729536268031764E-2</v>
      </c>
      <c r="Z208" s="30">
        <f>SUM(C180:U180)/SUM(C179:U184)</f>
        <v>3.5666272046872803E-2</v>
      </c>
      <c r="AA208" s="30"/>
      <c r="AB208" s="30"/>
      <c r="AC208" s="30"/>
      <c r="AD208" s="30"/>
      <c r="AE208" s="30"/>
      <c r="AF208" s="30"/>
      <c r="AG208" s="30"/>
      <c r="AH208" s="30"/>
      <c r="AI208" s="30"/>
      <c r="AJ208" s="30"/>
      <c r="AK208" s="30"/>
      <c r="AL208" s="1"/>
      <c r="AM208" s="1"/>
      <c r="AN208" s="1"/>
      <c r="AO208" s="1"/>
      <c r="AP208" s="1"/>
      <c r="AQ208" s="1"/>
      <c r="AR208" s="1"/>
      <c r="AS208" s="1"/>
      <c r="AT208" s="29">
        <v>19</v>
      </c>
      <c r="AU208" s="30">
        <f>SUM(B181:T181)/SUM(B179:T184)</f>
        <v>6.7934137167256492E-2</v>
      </c>
      <c r="AV208" s="30">
        <f>SUM(C181:U181)/SUM(C179:U184)</f>
        <v>6.4212712393200144E-2</v>
      </c>
      <c r="AW208" s="30"/>
      <c r="AX208" s="30"/>
      <c r="AY208" s="30"/>
      <c r="AZ208" s="30"/>
      <c r="BA208" s="30"/>
      <c r="BB208" s="30"/>
      <c r="BC208" s="30"/>
      <c r="BD208" s="30"/>
      <c r="BE208" s="30"/>
      <c r="BF208" s="30"/>
      <c r="BG208" s="30"/>
      <c r="BH208" s="30"/>
      <c r="BI208" s="30"/>
      <c r="BJ208" s="30"/>
      <c r="BK208" s="30"/>
      <c r="BL208" s="30"/>
      <c r="BM208" s="30"/>
      <c r="BN208" s="30"/>
      <c r="BO208" s="1"/>
      <c r="BP208" s="29">
        <v>19</v>
      </c>
      <c r="BQ208" s="30">
        <f>SUM(B182:T182)/SUM(B179:T184)</f>
        <v>0.13585548800776917</v>
      </c>
      <c r="BR208" s="30">
        <f t="shared" ref="BR208" si="4935">SUM(C182:U182)/SUM(C179:U184)</f>
        <v>0.13585548800776917</v>
      </c>
      <c r="BS208" s="30"/>
      <c r="BT208" s="30"/>
      <c r="BU208" s="30"/>
      <c r="BV208" s="30"/>
      <c r="BW208" s="30"/>
      <c r="BX208" s="30"/>
      <c r="BY208" s="30"/>
      <c r="BZ208" s="30"/>
      <c r="CA208" s="30"/>
      <c r="CB208" s="30"/>
      <c r="CC208" s="30"/>
      <c r="CD208" s="30"/>
      <c r="CE208" s="30"/>
      <c r="CF208" s="30"/>
      <c r="CG208" s="30"/>
      <c r="CH208" s="30"/>
      <c r="CI208" s="30"/>
      <c r="CJ208" s="30"/>
      <c r="CK208" s="1"/>
      <c r="CL208" s="29">
        <v>19</v>
      </c>
      <c r="CM208" s="30">
        <f>SUM(B183:T183)/SUM(B179:T184)</f>
        <v>0.15542170957628962</v>
      </c>
      <c r="CN208" s="30">
        <f t="shared" ref="CN208" si="4936">SUM(C183:U183)/SUM(C179:U184)</f>
        <v>0.15542170957628962</v>
      </c>
      <c r="CO208" s="30"/>
      <c r="CP208" s="30"/>
      <c r="CQ208" s="30"/>
      <c r="CR208" s="30"/>
      <c r="CS208" s="30"/>
      <c r="CT208" s="30"/>
      <c r="CU208" s="30"/>
      <c r="CV208" s="30"/>
      <c r="CW208" s="30"/>
      <c r="CX208" s="30"/>
      <c r="CY208" s="30"/>
      <c r="CZ208" s="30"/>
      <c r="DA208" s="30"/>
      <c r="DB208" s="30"/>
      <c r="DC208" s="30"/>
      <c r="DD208" s="30"/>
      <c r="DE208" s="30"/>
      <c r="DF208" s="30"/>
      <c r="DG208" s="1"/>
      <c r="DH208" s="29">
        <v>19</v>
      </c>
      <c r="DI208" s="30">
        <f>SUM(B184:T184)/SUM(B179:T184)</f>
        <v>0.55473743115483165</v>
      </c>
      <c r="DJ208" s="30">
        <f t="shared" ref="DJ208" si="4937">SUM(C184:U184)/SUM(C179:U184)</f>
        <v>0.60736901010220001</v>
      </c>
      <c r="DK208" s="30"/>
      <c r="DL208" s="30"/>
      <c r="DM208" s="30"/>
      <c r="DN208" s="30"/>
      <c r="DO208" s="30"/>
      <c r="DP208" s="30"/>
      <c r="DQ208" s="30"/>
      <c r="DR208" s="30"/>
      <c r="DS208" s="30"/>
      <c r="DT208" s="30"/>
      <c r="DU208" s="30"/>
      <c r="DV208" s="30"/>
      <c r="DW208" s="30"/>
      <c r="DX208" s="30"/>
      <c r="DY208" s="30"/>
      <c r="DZ208" s="30"/>
      <c r="EA208" s="30"/>
      <c r="EB208" s="30"/>
    </row>
    <row r="209" spans="1:132" x14ac:dyDescent="0.3">
      <c r="A209" s="29">
        <v>20</v>
      </c>
      <c r="B209" s="30">
        <f>SUM($B179:U179)/SUM($B179:U184)</f>
        <v>4.6855612934530208E-2</v>
      </c>
      <c r="C209" s="30"/>
      <c r="D209" s="1"/>
      <c r="E209" s="1"/>
      <c r="F209" s="1"/>
      <c r="G209" s="1"/>
      <c r="H209" s="1"/>
      <c r="I209" s="1"/>
      <c r="J209" s="1"/>
      <c r="K209" s="1"/>
      <c r="L209" s="1"/>
      <c r="M209" s="1"/>
      <c r="N209" s="1"/>
      <c r="O209" s="1"/>
      <c r="P209" s="1"/>
      <c r="Q209" s="1"/>
      <c r="R209" s="1"/>
      <c r="S209" s="1"/>
      <c r="T209" s="59" t="s">
        <v>30</v>
      </c>
      <c r="U209" s="76">
        <f>1.96*SQRT((LSRasAdults*(1-LSRasAdults))/VLOOKUP(LSIT,V190:W209,2))</f>
        <v>0</v>
      </c>
      <c r="V209" s="67">
        <v>20</v>
      </c>
      <c r="W209" s="70">
        <f t="shared" si="4934"/>
        <v>2470</v>
      </c>
      <c r="X209" s="29">
        <v>20</v>
      </c>
      <c r="Y209" s="30">
        <f>SUM(B180:U180)/SUM(B179:U184)</f>
        <v>3.4893059454630178E-2</v>
      </c>
      <c r="Z209" s="30"/>
      <c r="AA209" s="1"/>
      <c r="AB209" s="1"/>
      <c r="AC209" s="1"/>
      <c r="AD209" s="1"/>
      <c r="AE209" s="1"/>
      <c r="AF209" s="1"/>
      <c r="AG209" s="1"/>
      <c r="AH209" s="1"/>
      <c r="AI209" s="1"/>
      <c r="AJ209" s="1"/>
      <c r="AK209" s="1"/>
      <c r="AL209" s="1"/>
      <c r="AM209" s="1"/>
      <c r="AN209" s="1"/>
      <c r="AO209" s="1"/>
      <c r="AP209" s="1"/>
      <c r="AQ209" s="1"/>
      <c r="AR209" s="1"/>
      <c r="AS209" s="1"/>
      <c r="AT209" s="29">
        <v>20</v>
      </c>
      <c r="AU209" s="30">
        <f>SUM(B181:U181)/SUM(B179:U184)</f>
        <v>6.4537430308893667E-2</v>
      </c>
      <c r="AV209" s="30"/>
      <c r="AW209" s="30"/>
      <c r="AX209" s="30"/>
      <c r="AY209" s="30"/>
      <c r="AZ209" s="30"/>
      <c r="BA209" s="30"/>
      <c r="BB209" s="30"/>
      <c r="BC209" s="30"/>
      <c r="BD209" s="30"/>
      <c r="BE209" s="30"/>
      <c r="BF209" s="30"/>
      <c r="BG209" s="30"/>
      <c r="BH209" s="30"/>
      <c r="BI209" s="30"/>
      <c r="BJ209" s="30"/>
      <c r="BK209" s="30"/>
      <c r="BL209" s="30"/>
      <c r="BM209" s="30"/>
      <c r="BN209" s="30"/>
      <c r="BO209" s="1"/>
      <c r="BP209" s="29">
        <v>20</v>
      </c>
      <c r="BQ209" s="30">
        <f>SUM(B182:U182)/SUM(B179:U184)</f>
        <v>0.1290627136073807</v>
      </c>
      <c r="BR209" s="30"/>
      <c r="BS209" s="1"/>
      <c r="BT209" s="1"/>
      <c r="BU209" s="1"/>
      <c r="BV209" s="1"/>
      <c r="BW209" s="1"/>
      <c r="BX209" s="1"/>
      <c r="BY209" s="1"/>
      <c r="BZ209" s="1"/>
      <c r="CA209" s="1"/>
      <c r="CB209" s="1"/>
      <c r="CC209" s="1"/>
      <c r="CD209" s="1"/>
      <c r="CE209" s="1"/>
      <c r="CF209" s="1"/>
      <c r="CG209" s="1"/>
      <c r="CH209" s="1"/>
      <c r="CI209" s="1"/>
      <c r="CJ209" s="1"/>
      <c r="CK209" s="1"/>
      <c r="CL209" s="29">
        <v>20</v>
      </c>
      <c r="CM209" s="30">
        <f>SUM(B183:U183)/SUM(B179:U184)</f>
        <v>0.14765062409747515</v>
      </c>
      <c r="CN209" s="30"/>
      <c r="CO209" s="1"/>
      <c r="CP209" s="1"/>
      <c r="CQ209" s="1"/>
      <c r="CR209" s="1"/>
      <c r="CS209" s="1"/>
      <c r="CT209" s="1"/>
      <c r="CU209" s="1"/>
      <c r="CV209" s="1"/>
      <c r="CW209" s="1"/>
      <c r="CX209" s="1"/>
      <c r="CY209" s="1"/>
      <c r="CZ209" s="1"/>
      <c r="DA209" s="1"/>
      <c r="DB209" s="1"/>
      <c r="DC209" s="1"/>
      <c r="DD209" s="1"/>
      <c r="DE209" s="1"/>
      <c r="DF209" s="1"/>
      <c r="DG209" s="1"/>
      <c r="DH209" s="29">
        <v>20</v>
      </c>
      <c r="DI209" s="30">
        <f>SUM(B184:U184)/SUM(B179:U184)</f>
        <v>0.57700055959709007</v>
      </c>
      <c r="DJ209" s="30"/>
      <c r="DK209" s="1"/>
      <c r="DL209" s="1"/>
      <c r="DM209" s="1"/>
      <c r="DN209" s="1"/>
      <c r="DO209" s="1"/>
      <c r="DP209" s="1"/>
      <c r="DQ209" s="1"/>
      <c r="DR209" s="1"/>
      <c r="DS209" s="1"/>
      <c r="DT209" s="1"/>
      <c r="DU209" s="1"/>
      <c r="DV209" s="1"/>
      <c r="DW209" s="1"/>
      <c r="DX209" s="1"/>
      <c r="DY209" s="1"/>
      <c r="DZ209" s="1"/>
      <c r="EA209" s="1"/>
      <c r="EB209" s="1"/>
    </row>
    <row r="212" spans="1:132" x14ac:dyDescent="0.3">
      <c r="A212" s="11" t="s">
        <v>6</v>
      </c>
      <c r="B212" s="1"/>
      <c r="C212" s="1"/>
      <c r="D212" s="1"/>
      <c r="E212" s="1"/>
      <c r="F212" s="1"/>
      <c r="G212" s="1"/>
      <c r="H212" s="1"/>
      <c r="I212" s="1"/>
      <c r="J212" s="1"/>
      <c r="K212" s="1"/>
      <c r="L212" s="1"/>
      <c r="M212" s="1"/>
      <c r="N212" s="1"/>
      <c r="O212" s="1"/>
      <c r="P212" s="1"/>
      <c r="Q212" s="1"/>
      <c r="R212" s="1"/>
      <c r="S212" s="1"/>
      <c r="T212" s="1"/>
      <c r="U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row>
    <row r="213" spans="1:132" ht="43.2" x14ac:dyDescent="0.3">
      <c r="A213" s="35" t="s">
        <v>33</v>
      </c>
      <c r="B213" s="4">
        <v>1</v>
      </c>
      <c r="C213" s="4">
        <v>2</v>
      </c>
      <c r="D213" s="4">
        <v>3</v>
      </c>
      <c r="E213" s="4">
        <v>4</v>
      </c>
      <c r="F213" s="4">
        <v>5</v>
      </c>
      <c r="G213" s="4">
        <v>6</v>
      </c>
      <c r="H213" s="4">
        <v>7</v>
      </c>
      <c r="I213" s="4">
        <v>8</v>
      </c>
      <c r="J213" s="4">
        <v>9</v>
      </c>
      <c r="K213" s="4">
        <v>10</v>
      </c>
      <c r="L213" s="28">
        <v>11</v>
      </c>
      <c r="M213" s="28">
        <v>12</v>
      </c>
      <c r="N213" s="28">
        <v>13</v>
      </c>
      <c r="O213" s="28">
        <v>14</v>
      </c>
      <c r="P213" s="28">
        <v>15</v>
      </c>
      <c r="Q213" s="28">
        <v>16</v>
      </c>
      <c r="R213" s="28">
        <v>17</v>
      </c>
      <c r="S213" s="28">
        <v>18</v>
      </c>
      <c r="T213" s="28">
        <v>19</v>
      </c>
      <c r="U213" s="28">
        <v>20</v>
      </c>
      <c r="V213" s="60"/>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row>
    <row r="214" spans="1:132" x14ac:dyDescent="0.3">
      <c r="A214" s="19" t="s">
        <v>8</v>
      </c>
      <c r="B214" s="36">
        <f>SUM('Raw Data'!B303:B306)/'Raw Data'!B323</f>
        <v>1</v>
      </c>
      <c r="C214" s="36">
        <f>SUM('Raw Data'!C303:C306)/'Raw Data'!C323</f>
        <v>9.8814229249011856E-2</v>
      </c>
      <c r="D214" s="36">
        <f>SUM('Raw Data'!D303:D306)/'Raw Data'!D323</f>
        <v>0</v>
      </c>
      <c r="E214" s="36">
        <f>SUM('Raw Data'!E303:E306)/'Raw Data'!E323</f>
        <v>0</v>
      </c>
      <c r="F214" s="36">
        <f>SUM('Raw Data'!F303:F306)/'Raw Data'!F323</f>
        <v>0</v>
      </c>
      <c r="G214" s="36">
        <f>SUM('Raw Data'!G303:G306)/'Raw Data'!G323</f>
        <v>0</v>
      </c>
      <c r="H214" s="36">
        <f>SUM('Raw Data'!H303:H306)/'Raw Data'!H323</f>
        <v>0</v>
      </c>
      <c r="I214" s="36">
        <f>SUM('Raw Data'!I303:I306)/'Raw Data'!I323</f>
        <v>0</v>
      </c>
      <c r="J214" s="36">
        <v>0</v>
      </c>
      <c r="K214" s="36">
        <v>0</v>
      </c>
      <c r="L214" s="36">
        <v>0</v>
      </c>
      <c r="M214" s="36">
        <v>0</v>
      </c>
      <c r="N214" s="36">
        <v>0</v>
      </c>
      <c r="O214" s="36">
        <v>0</v>
      </c>
      <c r="P214" s="36">
        <v>0</v>
      </c>
      <c r="Q214" s="36">
        <v>0</v>
      </c>
      <c r="R214" s="36">
        <v>0</v>
      </c>
      <c r="S214" s="36">
        <v>0</v>
      </c>
      <c r="T214" s="36">
        <v>0</v>
      </c>
      <c r="U214" s="36">
        <v>0</v>
      </c>
      <c r="V214" s="36"/>
      <c r="W214" s="1"/>
      <c r="X214" s="19" t="s">
        <v>8</v>
      </c>
      <c r="Y214" s="30">
        <f>HLOOKUP(LSHT,A224:U244,(LSIT+1))</f>
        <v>0</v>
      </c>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row>
    <row r="215" spans="1:132" x14ac:dyDescent="0.3">
      <c r="A215" s="19" t="s">
        <v>25</v>
      </c>
      <c r="B215" s="36">
        <f>SUM('Raw Data'!B307:B310)/'Raw Data'!B323</f>
        <v>0</v>
      </c>
      <c r="C215" s="36">
        <f>SUM('Raw Data'!C307:C310)/'Raw Data'!C323</f>
        <v>0.87351778656126478</v>
      </c>
      <c r="D215" s="36">
        <f>SUM('Raw Data'!D307:D310)/'Raw Data'!D323</f>
        <v>0.18566775244299674</v>
      </c>
      <c r="E215" s="36">
        <f>SUM('Raw Data'!E307:E310)/'Raw Data'!E323</f>
        <v>7.8947368421052627E-2</v>
      </c>
      <c r="F215" s="36">
        <f>SUM('Raw Data'!F307:F310)/'Raw Data'!F323</f>
        <v>3.2520325203252036E-2</v>
      </c>
      <c r="G215" s="36">
        <f>SUM('Raw Data'!G307:G310)/'Raw Data'!G323</f>
        <v>0</v>
      </c>
      <c r="H215" s="36">
        <f>SUM('Raw Data'!H307:H310)/'Raw Data'!H323</f>
        <v>0</v>
      </c>
      <c r="I215" s="36">
        <f>SUM('Raw Data'!I307:I310)/'Raw Data'!I323</f>
        <v>0</v>
      </c>
      <c r="J215" s="36">
        <v>0</v>
      </c>
      <c r="K215" s="36">
        <v>0</v>
      </c>
      <c r="L215" s="36">
        <v>0</v>
      </c>
      <c r="M215" s="36">
        <v>0</v>
      </c>
      <c r="N215" s="36">
        <v>0</v>
      </c>
      <c r="O215" s="36">
        <v>0</v>
      </c>
      <c r="P215" s="36">
        <v>0</v>
      </c>
      <c r="Q215" s="36">
        <v>0</v>
      </c>
      <c r="R215" s="36">
        <v>0</v>
      </c>
      <c r="S215" s="36">
        <v>0</v>
      </c>
      <c r="T215" s="36">
        <v>0</v>
      </c>
      <c r="U215" s="36">
        <v>0</v>
      </c>
      <c r="V215" s="36"/>
      <c r="W215" s="1"/>
      <c r="X215" s="19" t="s">
        <v>25</v>
      </c>
      <c r="Y215" s="30">
        <f>HLOOKUP(LSHT,X224:AR244,(LSIT+1))</f>
        <v>0.18566775244299674</v>
      </c>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row>
    <row r="216" spans="1:132" x14ac:dyDescent="0.3">
      <c r="A216" s="19" t="s">
        <v>26</v>
      </c>
      <c r="B216" s="36">
        <f>SUM('Raw Data'!B311:B314)/'Raw Data'!B323</f>
        <v>0</v>
      </c>
      <c r="C216" s="36">
        <f>SUM('Raw Data'!C311:C314)/'Raw Data'!C323</f>
        <v>2.766798418972332E-2</v>
      </c>
      <c r="D216" s="36">
        <f>SUM('Raw Data'!D311:D314)/'Raw Data'!D323</f>
        <v>0.79153094462540718</v>
      </c>
      <c r="E216" s="36">
        <f>SUM('Raw Data'!E311:E314)/'Raw Data'!E323</f>
        <v>0.21710526315789475</v>
      </c>
      <c r="F216" s="36">
        <f>SUM('Raw Data'!F311:F314)/'Raw Data'!F323</f>
        <v>6.910569105691057E-2</v>
      </c>
      <c r="G216" s="36">
        <f>SUM('Raw Data'!G311:G314)/'Raw Data'!G323</f>
        <v>4.3668122270742356E-3</v>
      </c>
      <c r="H216" s="36">
        <f>SUM('Raw Data'!H311:H314)/'Raw Data'!H323</f>
        <v>0</v>
      </c>
      <c r="I216" s="36">
        <f>SUM('Raw Data'!I311:I314)/'Raw Data'!I323</f>
        <v>0</v>
      </c>
      <c r="J216" s="36">
        <v>0</v>
      </c>
      <c r="K216" s="36">
        <v>0</v>
      </c>
      <c r="L216" s="36">
        <v>0</v>
      </c>
      <c r="M216" s="36">
        <v>0</v>
      </c>
      <c r="N216" s="36">
        <v>0</v>
      </c>
      <c r="O216" s="36">
        <v>0</v>
      </c>
      <c r="P216" s="36">
        <v>0</v>
      </c>
      <c r="Q216" s="36">
        <v>0</v>
      </c>
      <c r="R216" s="36">
        <v>0</v>
      </c>
      <c r="S216" s="36">
        <v>0</v>
      </c>
      <c r="T216" s="36">
        <v>0</v>
      </c>
      <c r="U216" s="36">
        <v>0</v>
      </c>
      <c r="V216" s="36"/>
      <c r="W216" s="1"/>
      <c r="X216" s="19" t="s">
        <v>26</v>
      </c>
      <c r="Y216" s="30">
        <f>HLOOKUP(LSHT,AT224:BN244,(LSIT+1))</f>
        <v>0.79153094462540718</v>
      </c>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row>
    <row r="217" spans="1:132" x14ac:dyDescent="0.3">
      <c r="A217" s="19" t="s">
        <v>27</v>
      </c>
      <c r="B217" s="36">
        <f>SUM('Raw Data'!B315:B318)/'Raw Data'!B323</f>
        <v>0</v>
      </c>
      <c r="C217" s="36">
        <f>SUM('Raw Data'!C315:C318)/'Raw Data'!C323</f>
        <v>0</v>
      </c>
      <c r="D217" s="36">
        <f>SUM('Raw Data'!D315:D318)/'Raw Data'!D323</f>
        <v>2.2801302931596091E-2</v>
      </c>
      <c r="E217" s="36">
        <f>SUM('Raw Data'!E315:E318)/'Raw Data'!E323</f>
        <v>0.70394736842105265</v>
      </c>
      <c r="F217" s="36">
        <f>SUM('Raw Data'!F315:F318)/'Raw Data'!F323</f>
        <v>0.89837398373983735</v>
      </c>
      <c r="G217" s="36">
        <f>SUM('Raw Data'!G315:G318)/'Raw Data'!G323</f>
        <v>0.8253275109170306</v>
      </c>
      <c r="H217" s="36">
        <f>SUM('Raw Data'!H315:H318)/'Raw Data'!H323</f>
        <v>8.7649402390438252E-2</v>
      </c>
      <c r="I217" s="36">
        <f>SUM('Raw Data'!I315:I318)/'Raw Data'!I323</f>
        <v>0</v>
      </c>
      <c r="J217" s="36">
        <v>0</v>
      </c>
      <c r="K217" s="36">
        <v>0</v>
      </c>
      <c r="L217" s="36">
        <v>0</v>
      </c>
      <c r="M217" s="36">
        <v>0</v>
      </c>
      <c r="N217" s="36">
        <v>0</v>
      </c>
      <c r="O217" s="36">
        <v>0</v>
      </c>
      <c r="P217" s="36">
        <v>0</v>
      </c>
      <c r="Q217" s="36">
        <v>0</v>
      </c>
      <c r="R217" s="36">
        <v>0</v>
      </c>
      <c r="S217" s="36">
        <v>0</v>
      </c>
      <c r="T217" s="36">
        <v>0</v>
      </c>
      <c r="U217" s="36">
        <v>0</v>
      </c>
      <c r="V217" s="36"/>
      <c r="W217" s="1"/>
      <c r="X217" s="19" t="s">
        <v>27</v>
      </c>
      <c r="Y217" s="30">
        <f>HLOOKUP(LSHT,BP224:CJ244,(LSIT+1))</f>
        <v>2.2801302931596091E-2</v>
      </c>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row>
    <row r="218" spans="1:132" x14ac:dyDescent="0.3">
      <c r="A218" s="53" t="s">
        <v>12</v>
      </c>
      <c r="B218" s="39">
        <f>SUM('Raw Data'!B319:B322)/'Raw Data'!B323</f>
        <v>0</v>
      </c>
      <c r="C218" s="39">
        <f>SUM('Raw Data'!C319:C322)/'Raw Data'!C323</f>
        <v>0</v>
      </c>
      <c r="D218" s="39">
        <f>SUM('Raw Data'!D319:D322)/'Raw Data'!D323</f>
        <v>0</v>
      </c>
      <c r="E218" s="39">
        <f>SUM('Raw Data'!E319:E322)/'Raw Data'!E323</f>
        <v>0</v>
      </c>
      <c r="F218" s="39">
        <f>SUM('Raw Data'!F319:F322)/'Raw Data'!F323</f>
        <v>0</v>
      </c>
      <c r="G218" s="39">
        <f>SUM('Raw Data'!G319:G322)/'Raw Data'!G323</f>
        <v>0.1703056768558952</v>
      </c>
      <c r="H218" s="39">
        <f>SUM('Raw Data'!H319:H322)/'Raw Data'!H323</f>
        <v>0.91235059760956172</v>
      </c>
      <c r="I218" s="39">
        <f>SUM('Raw Data'!I319:I322)/'Raw Data'!I323</f>
        <v>1</v>
      </c>
      <c r="J218" s="39">
        <f>J221</f>
        <v>0.87963408762638418</v>
      </c>
      <c r="K218" s="39">
        <f t="shared" ref="K218:U218" si="4938">K221</f>
        <v>0.37506018295618682</v>
      </c>
      <c r="L218" s="39">
        <f t="shared" si="4938"/>
        <v>0.16273471352912861</v>
      </c>
      <c r="M218" s="39">
        <f t="shared" si="4938"/>
        <v>3.0813673567645639E-2</v>
      </c>
      <c r="N218" s="39">
        <f t="shared" si="4938"/>
        <v>1.203659123736156E-2</v>
      </c>
      <c r="O218" s="39">
        <f t="shared" si="4938"/>
        <v>1.925854597977894E-3</v>
      </c>
      <c r="P218" s="39">
        <f t="shared" si="4938"/>
        <v>0</v>
      </c>
      <c r="Q218" s="39">
        <f t="shared" si="4938"/>
        <v>0</v>
      </c>
      <c r="R218" s="39">
        <f t="shared" si="4938"/>
        <v>0</v>
      </c>
      <c r="S218" s="39">
        <f t="shared" si="4938"/>
        <v>0</v>
      </c>
      <c r="T218" s="39">
        <f t="shared" si="4938"/>
        <v>0</v>
      </c>
      <c r="U218" s="39">
        <f t="shared" si="4938"/>
        <v>0</v>
      </c>
      <c r="V218" s="61"/>
      <c r="W218" s="1"/>
      <c r="X218" s="37" t="s">
        <v>12</v>
      </c>
      <c r="Y218" s="30">
        <f>HLOOKUP(LSHT,CL224:DF244,(LSIT+1))</f>
        <v>0</v>
      </c>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row>
    <row r="219" spans="1:132" x14ac:dyDescent="0.3">
      <c r="A219" s="40" t="s">
        <v>30</v>
      </c>
      <c r="B219" s="54">
        <f>'Raw Data'!B342/'Raw Data'!$V342</f>
        <v>0</v>
      </c>
      <c r="C219" s="54">
        <f>'Raw Data'!C342/'Raw Data'!$V342</f>
        <v>0</v>
      </c>
      <c r="D219" s="54">
        <f>'Raw Data'!D342/'Raw Data'!$V342</f>
        <v>0</v>
      </c>
      <c r="E219" s="54">
        <f>'Raw Data'!E342/'Raw Data'!$V342</f>
        <v>0</v>
      </c>
      <c r="F219" s="54">
        <f>'Raw Data'!F342/'Raw Data'!$V342</f>
        <v>0</v>
      </c>
      <c r="G219" s="54">
        <f>'Raw Data'!G342/'Raw Data'!$V342</f>
        <v>0</v>
      </c>
      <c r="H219" s="54">
        <f>'Raw Data'!H342/'Raw Data'!$V342</f>
        <v>0</v>
      </c>
      <c r="I219" s="54">
        <f>'Raw Data'!I342/'Raw Data'!$V342</f>
        <v>1.9258545979778526E-3</v>
      </c>
      <c r="J219" s="54">
        <f>1-J218</f>
        <v>0.12036591237361582</v>
      </c>
      <c r="K219" s="54">
        <f t="shared" ref="K219:U219" si="4939">1-K218</f>
        <v>0.62493981704381318</v>
      </c>
      <c r="L219" s="54">
        <f t="shared" si="4939"/>
        <v>0.83726528647087139</v>
      </c>
      <c r="M219" s="54">
        <f t="shared" si="4939"/>
        <v>0.96918632643235436</v>
      </c>
      <c r="N219" s="54">
        <f t="shared" si="4939"/>
        <v>0.98796340876263844</v>
      </c>
      <c r="O219" s="54">
        <f t="shared" si="4939"/>
        <v>0.99807414540202211</v>
      </c>
      <c r="P219" s="54">
        <f t="shared" si="4939"/>
        <v>1</v>
      </c>
      <c r="Q219" s="54">
        <f t="shared" si="4939"/>
        <v>1</v>
      </c>
      <c r="R219" s="54">
        <f t="shared" si="4939"/>
        <v>1</v>
      </c>
      <c r="S219" s="54">
        <f t="shared" si="4939"/>
        <v>1</v>
      </c>
      <c r="T219" s="54">
        <f t="shared" si="4939"/>
        <v>1</v>
      </c>
      <c r="U219" s="54">
        <f t="shared" si="4939"/>
        <v>1</v>
      </c>
      <c r="V219" s="62"/>
      <c r="W219" s="1"/>
      <c r="X219" s="40" t="s">
        <v>30</v>
      </c>
      <c r="Y219" s="30">
        <f>HLOOKUP(LSHT,DH224:EB244,(LSIT+1))</f>
        <v>0</v>
      </c>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row>
    <row r="220" spans="1:132" x14ac:dyDescent="0.3">
      <c r="A220" s="32" t="s">
        <v>31</v>
      </c>
      <c r="B220" s="33">
        <f>'Raw Data'!B342/'Raw Data'!$V342</f>
        <v>0</v>
      </c>
      <c r="C220" s="33">
        <f>SUM('Raw Data'!$B342:C342)/'Raw Data'!$V342</f>
        <v>0</v>
      </c>
      <c r="D220" s="33">
        <f>SUM('Raw Data'!$B342:D342)/'Raw Data'!$V342</f>
        <v>0</v>
      </c>
      <c r="E220" s="33">
        <f>SUM('Raw Data'!$B342:E342)/'Raw Data'!$V342</f>
        <v>0</v>
      </c>
      <c r="F220" s="33">
        <f>SUM('Raw Data'!$B342:F342)/'Raw Data'!$V342</f>
        <v>0</v>
      </c>
      <c r="G220" s="33">
        <f>SUM('Raw Data'!$B342:G342)/'Raw Data'!$V342</f>
        <v>0</v>
      </c>
      <c r="H220" s="33">
        <f>SUM('Raw Data'!$B342:H342)/'Raw Data'!$V342</f>
        <v>0</v>
      </c>
      <c r="I220" s="33">
        <f>SUM('Raw Data'!$B342:I342)/'Raw Data'!$V342</f>
        <v>1.9258545979778526E-3</v>
      </c>
      <c r="J220" s="33">
        <f>SUM('Raw Data'!$B342:J342)/'Raw Data'!$V342</f>
        <v>0.1203659123736158</v>
      </c>
      <c r="K220" s="33">
        <f>SUM('Raw Data'!$B342:K342)/'Raw Data'!$V342</f>
        <v>0.62493981704381318</v>
      </c>
      <c r="L220" s="33">
        <f>SUM('Raw Data'!$B342:L342)/'Raw Data'!$V342</f>
        <v>0.83726528647087139</v>
      </c>
      <c r="M220" s="33">
        <f>SUM('Raw Data'!$B342:M342)/'Raw Data'!$V342</f>
        <v>0.96918632643235436</v>
      </c>
      <c r="N220" s="33">
        <f>SUM('Raw Data'!$B342:N342)/'Raw Data'!$V342</f>
        <v>0.98796340876263844</v>
      </c>
      <c r="O220" s="33">
        <f>SUM('Raw Data'!$B342:O342)/'Raw Data'!$V342</f>
        <v>0.99807414540202211</v>
      </c>
      <c r="P220" s="33">
        <f>SUM('Raw Data'!$B342:P342)/'Raw Data'!$V342</f>
        <v>1</v>
      </c>
      <c r="Q220" s="33">
        <f>SUM('Raw Data'!$B342:Q342)/'Raw Data'!$V342</f>
        <v>1</v>
      </c>
      <c r="R220" s="33">
        <f>SUM('Raw Data'!$B342:R342)/'Raw Data'!$V342</f>
        <v>1</v>
      </c>
      <c r="S220" s="33">
        <f>SUM('Raw Data'!$B342:S342)/'Raw Data'!$V342</f>
        <v>1</v>
      </c>
      <c r="T220" s="33">
        <f>SUM('Raw Data'!$B342:T342)/'Raw Data'!$V342</f>
        <v>1</v>
      </c>
      <c r="U220" s="33">
        <f>SUM('Raw Data'!$B342:U342)/'Raw Data'!$V342</f>
        <v>1</v>
      </c>
      <c r="V220" s="33"/>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row>
    <row r="221" spans="1:132" ht="28.8" x14ac:dyDescent="0.3">
      <c r="A221" s="34" t="s">
        <v>32</v>
      </c>
      <c r="B221" s="31">
        <f>1-B220</f>
        <v>1</v>
      </c>
      <c r="C221" s="31">
        <f t="shared" ref="C221" si="4940">1-C220</f>
        <v>1</v>
      </c>
      <c r="D221" s="31">
        <f t="shared" ref="D221" si="4941">1-D220</f>
        <v>1</v>
      </c>
      <c r="E221" s="31">
        <f t="shared" ref="E221" si="4942">1-E220</f>
        <v>1</v>
      </c>
      <c r="F221" s="31">
        <f t="shared" ref="F221" si="4943">1-F220</f>
        <v>1</v>
      </c>
      <c r="G221" s="31">
        <f t="shared" ref="G221" si="4944">1-G220</f>
        <v>1</v>
      </c>
      <c r="H221" s="31">
        <f t="shared" ref="H221" si="4945">1-H220</f>
        <v>1</v>
      </c>
      <c r="I221" s="31">
        <f t="shared" ref="I221" si="4946">1-I220</f>
        <v>0.99807414540202211</v>
      </c>
      <c r="J221" s="31">
        <f t="shared" ref="J221" si="4947">1-J220</f>
        <v>0.87963408762638418</v>
      </c>
      <c r="K221" s="31">
        <f t="shared" ref="K221" si="4948">1-K220</f>
        <v>0.37506018295618682</v>
      </c>
      <c r="L221" s="31">
        <f t="shared" ref="L221" si="4949">1-L220</f>
        <v>0.16273471352912861</v>
      </c>
      <c r="M221" s="31">
        <f t="shared" ref="M221" si="4950">1-M220</f>
        <v>3.0813673567645639E-2</v>
      </c>
      <c r="N221" s="31">
        <f t="shared" ref="N221" si="4951">1-N220</f>
        <v>1.203659123736156E-2</v>
      </c>
      <c r="O221" s="31">
        <f t="shared" ref="O221" si="4952">1-O220</f>
        <v>1.925854597977894E-3</v>
      </c>
      <c r="P221" s="31">
        <f t="shared" ref="P221" si="4953">1-P220</f>
        <v>0</v>
      </c>
      <c r="Q221" s="31">
        <f t="shared" ref="Q221" si="4954">1-Q220</f>
        <v>0</v>
      </c>
      <c r="R221" s="31">
        <f t="shared" ref="R221" si="4955">1-R220</f>
        <v>0</v>
      </c>
      <c r="S221" s="31">
        <f t="shared" ref="S221" si="4956">1-S220</f>
        <v>0</v>
      </c>
      <c r="T221" s="31">
        <f t="shared" ref="T221" si="4957">1-T220</f>
        <v>0</v>
      </c>
      <c r="U221" s="31">
        <f t="shared" ref="U221" si="4958">1-U220</f>
        <v>0</v>
      </c>
      <c r="V221" s="30"/>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row>
    <row r="222" spans="1:132" x14ac:dyDescent="0.3">
      <c r="A222" s="13"/>
      <c r="B222" s="13"/>
      <c r="C222" s="13"/>
      <c r="D222" s="13"/>
      <c r="E222" s="13"/>
      <c r="F222" s="13"/>
      <c r="G222" s="13"/>
      <c r="H222" s="1"/>
      <c r="I222" s="1"/>
      <c r="J222" s="1"/>
      <c r="K222" s="1"/>
      <c r="L222" s="1"/>
      <c r="M222" s="1"/>
      <c r="N222" s="1"/>
      <c r="O222" s="1"/>
      <c r="P222" s="1"/>
      <c r="Q222" s="1"/>
      <c r="R222" s="1"/>
      <c r="S222" s="1"/>
      <c r="T222" s="1"/>
      <c r="U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row>
    <row r="223" spans="1:132" x14ac:dyDescent="0.3">
      <c r="A223" s="13" t="s">
        <v>70</v>
      </c>
      <c r="B223" s="13" t="s">
        <v>38</v>
      </c>
      <c r="C223" s="13"/>
      <c r="D223" s="13"/>
      <c r="E223" s="1"/>
      <c r="F223" s="1"/>
      <c r="G223" s="1"/>
      <c r="H223" s="1"/>
      <c r="I223" s="1"/>
      <c r="J223" s="1"/>
      <c r="K223" s="1"/>
      <c r="L223" s="1"/>
      <c r="M223" s="1"/>
      <c r="N223" s="1"/>
      <c r="O223" s="1"/>
      <c r="P223" s="1"/>
      <c r="Q223" s="1"/>
      <c r="R223" s="1"/>
      <c r="S223" s="1"/>
      <c r="T223" s="1"/>
      <c r="U223" s="1"/>
      <c r="W223" s="1"/>
      <c r="X223" s="13" t="s">
        <v>71</v>
      </c>
      <c r="Y223" s="13" t="s">
        <v>38</v>
      </c>
      <c r="Z223" s="13"/>
      <c r="AA223" s="13"/>
      <c r="AB223" s="1"/>
      <c r="AC223" s="1"/>
      <c r="AD223" s="1"/>
      <c r="AE223" s="1"/>
      <c r="AF223" s="1"/>
      <c r="AG223" s="1"/>
      <c r="AH223" s="1"/>
      <c r="AI223" s="1"/>
      <c r="AJ223" s="1"/>
      <c r="AK223" s="1"/>
      <c r="AL223" s="1"/>
      <c r="AM223" s="1"/>
      <c r="AN223" s="1"/>
      <c r="AO223" s="1"/>
      <c r="AP223" s="1"/>
      <c r="AQ223" s="1"/>
      <c r="AR223" s="1"/>
      <c r="AS223" s="1"/>
      <c r="AT223" s="13" t="s">
        <v>72</v>
      </c>
      <c r="AU223" s="13" t="s">
        <v>38</v>
      </c>
      <c r="AV223" s="13"/>
      <c r="AW223" s="13"/>
      <c r="AX223" s="1"/>
      <c r="AY223" s="1"/>
      <c r="AZ223" s="1"/>
      <c r="BA223" s="1"/>
      <c r="BB223" s="1"/>
      <c r="BC223" s="1"/>
      <c r="BD223" s="1"/>
      <c r="BE223" s="1"/>
      <c r="BF223" s="1"/>
      <c r="BG223" s="1"/>
      <c r="BH223" s="1"/>
      <c r="BI223" s="1"/>
      <c r="BJ223" s="1"/>
      <c r="BK223" s="1"/>
      <c r="BL223" s="1"/>
      <c r="BM223" s="1"/>
      <c r="BN223" s="1"/>
      <c r="BO223" s="1"/>
      <c r="BP223" s="13" t="s">
        <v>73</v>
      </c>
      <c r="BQ223" s="13" t="s">
        <v>38</v>
      </c>
      <c r="BR223" s="13"/>
      <c r="BS223" s="13"/>
      <c r="BT223" s="1"/>
      <c r="BU223" s="1"/>
      <c r="BV223" s="1"/>
      <c r="BW223" s="1"/>
      <c r="BX223" s="1"/>
      <c r="BY223" s="1"/>
      <c r="BZ223" s="1"/>
      <c r="CA223" s="1"/>
      <c r="CB223" s="1"/>
      <c r="CC223" s="1"/>
      <c r="CD223" s="1"/>
      <c r="CE223" s="1"/>
      <c r="CF223" s="1"/>
      <c r="CG223" s="1"/>
      <c r="CH223" s="1"/>
      <c r="CI223" s="1"/>
      <c r="CJ223" s="1"/>
      <c r="CK223" s="1"/>
      <c r="CL223" s="13" t="s">
        <v>74</v>
      </c>
      <c r="CM223" s="13" t="s">
        <v>38</v>
      </c>
      <c r="CN223" s="13"/>
      <c r="CO223" s="13"/>
      <c r="CP223" s="1"/>
      <c r="CQ223" s="1"/>
      <c r="CR223" s="1"/>
      <c r="CS223" s="1"/>
      <c r="CT223" s="1"/>
      <c r="CU223" s="1"/>
      <c r="CV223" s="1"/>
      <c r="CW223" s="1"/>
      <c r="CX223" s="1"/>
      <c r="CY223" s="1"/>
      <c r="CZ223" s="1"/>
      <c r="DA223" s="1"/>
      <c r="DB223" s="1"/>
      <c r="DC223" s="1"/>
      <c r="DD223" s="1"/>
      <c r="DE223" s="1"/>
      <c r="DF223" s="1"/>
      <c r="DG223" s="1"/>
      <c r="DH223" s="13" t="s">
        <v>75</v>
      </c>
      <c r="DI223" s="13" t="s">
        <v>38</v>
      </c>
      <c r="DJ223" s="13"/>
      <c r="DK223" s="13"/>
      <c r="DL223" s="1"/>
      <c r="DM223" s="1"/>
      <c r="DN223" s="1"/>
      <c r="DO223" s="1"/>
      <c r="DP223" s="1"/>
      <c r="DQ223" s="1"/>
      <c r="DR223" s="1"/>
      <c r="DS223" s="1"/>
      <c r="DT223" s="1"/>
      <c r="DU223" s="1"/>
      <c r="DV223" s="1"/>
      <c r="DW223" s="1"/>
      <c r="DX223" s="1"/>
      <c r="DY223" s="1"/>
      <c r="DZ223" s="1"/>
      <c r="EA223" s="1"/>
      <c r="EB223" s="1"/>
    </row>
    <row r="224" spans="1:132" x14ac:dyDescent="0.3">
      <c r="A224" s="13" t="s">
        <v>39</v>
      </c>
      <c r="B224" s="13">
        <v>0</v>
      </c>
      <c r="C224" s="13">
        <v>1</v>
      </c>
      <c r="D224" s="13">
        <v>2</v>
      </c>
      <c r="E224" s="29">
        <v>3</v>
      </c>
      <c r="F224" s="29">
        <v>4</v>
      </c>
      <c r="G224" s="29">
        <v>5</v>
      </c>
      <c r="H224" s="29">
        <v>6</v>
      </c>
      <c r="I224" s="29">
        <v>7</v>
      </c>
      <c r="J224" s="29">
        <v>8</v>
      </c>
      <c r="K224" s="29">
        <v>9</v>
      </c>
      <c r="L224" s="29">
        <v>10</v>
      </c>
      <c r="M224" s="29">
        <v>11</v>
      </c>
      <c r="N224" s="29">
        <v>12</v>
      </c>
      <c r="O224" s="29">
        <v>13</v>
      </c>
      <c r="P224" s="29">
        <v>14</v>
      </c>
      <c r="Q224" s="29">
        <v>15</v>
      </c>
      <c r="R224" s="29">
        <v>16</v>
      </c>
      <c r="S224" s="29">
        <v>17</v>
      </c>
      <c r="T224" s="29">
        <v>18</v>
      </c>
      <c r="U224" s="29">
        <v>19</v>
      </c>
      <c r="V224" s="68" t="s">
        <v>39</v>
      </c>
      <c r="W224" s="68" t="s">
        <v>76</v>
      </c>
      <c r="X224" s="13" t="s">
        <v>39</v>
      </c>
      <c r="Y224" s="13">
        <v>0</v>
      </c>
      <c r="Z224" s="13">
        <v>1</v>
      </c>
      <c r="AA224" s="13">
        <v>2</v>
      </c>
      <c r="AB224" s="29">
        <v>3</v>
      </c>
      <c r="AC224" s="29">
        <v>4</v>
      </c>
      <c r="AD224" s="29">
        <v>5</v>
      </c>
      <c r="AE224" s="29">
        <v>6</v>
      </c>
      <c r="AF224" s="29">
        <v>7</v>
      </c>
      <c r="AG224" s="29">
        <v>8</v>
      </c>
      <c r="AH224" s="29">
        <v>9</v>
      </c>
      <c r="AI224" s="29">
        <v>10</v>
      </c>
      <c r="AJ224" s="29">
        <v>11</v>
      </c>
      <c r="AK224" s="29">
        <v>12</v>
      </c>
      <c r="AL224" s="29">
        <v>13</v>
      </c>
      <c r="AM224" s="29">
        <v>14</v>
      </c>
      <c r="AN224" s="29">
        <v>15</v>
      </c>
      <c r="AO224" s="29">
        <v>16</v>
      </c>
      <c r="AP224" s="29">
        <v>17</v>
      </c>
      <c r="AQ224" s="29">
        <v>18</v>
      </c>
      <c r="AR224" s="29">
        <v>19</v>
      </c>
      <c r="AS224" s="1"/>
      <c r="AT224" s="13" t="s">
        <v>39</v>
      </c>
      <c r="AU224" s="13">
        <v>0</v>
      </c>
      <c r="AV224" s="13">
        <v>1</v>
      </c>
      <c r="AW224" s="13">
        <v>2</v>
      </c>
      <c r="AX224" s="29">
        <v>3</v>
      </c>
      <c r="AY224" s="29">
        <v>4</v>
      </c>
      <c r="AZ224" s="29">
        <v>5</v>
      </c>
      <c r="BA224" s="29">
        <v>6</v>
      </c>
      <c r="BB224" s="29">
        <v>7</v>
      </c>
      <c r="BC224" s="29">
        <v>8</v>
      </c>
      <c r="BD224" s="29">
        <v>9</v>
      </c>
      <c r="BE224" s="29">
        <v>10</v>
      </c>
      <c r="BF224" s="29">
        <v>11</v>
      </c>
      <c r="BG224" s="29">
        <v>12</v>
      </c>
      <c r="BH224" s="29">
        <v>13</v>
      </c>
      <c r="BI224" s="29">
        <v>14</v>
      </c>
      <c r="BJ224" s="29">
        <v>15</v>
      </c>
      <c r="BK224" s="29">
        <v>16</v>
      </c>
      <c r="BL224" s="29">
        <v>17</v>
      </c>
      <c r="BM224" s="29">
        <v>18</v>
      </c>
      <c r="BN224" s="29">
        <v>19</v>
      </c>
      <c r="BO224" s="1"/>
      <c r="BP224" s="13" t="s">
        <v>39</v>
      </c>
      <c r="BQ224" s="13">
        <v>0</v>
      </c>
      <c r="BR224" s="13">
        <v>1</v>
      </c>
      <c r="BS224" s="13">
        <v>2</v>
      </c>
      <c r="BT224" s="29">
        <v>3</v>
      </c>
      <c r="BU224" s="29">
        <v>4</v>
      </c>
      <c r="BV224" s="29">
        <v>5</v>
      </c>
      <c r="BW224" s="29">
        <v>6</v>
      </c>
      <c r="BX224" s="29">
        <v>7</v>
      </c>
      <c r="BY224" s="29">
        <v>8</v>
      </c>
      <c r="BZ224" s="29">
        <v>9</v>
      </c>
      <c r="CA224" s="29">
        <v>10</v>
      </c>
      <c r="CB224" s="29">
        <v>11</v>
      </c>
      <c r="CC224" s="29">
        <v>12</v>
      </c>
      <c r="CD224" s="29">
        <v>13</v>
      </c>
      <c r="CE224" s="29">
        <v>14</v>
      </c>
      <c r="CF224" s="29">
        <v>15</v>
      </c>
      <c r="CG224" s="29">
        <v>16</v>
      </c>
      <c r="CH224" s="29">
        <v>17</v>
      </c>
      <c r="CI224" s="29">
        <v>18</v>
      </c>
      <c r="CJ224" s="29">
        <v>19</v>
      </c>
      <c r="CK224" s="1"/>
      <c r="CL224" s="13" t="s">
        <v>39</v>
      </c>
      <c r="CM224" s="13">
        <v>0</v>
      </c>
      <c r="CN224" s="13">
        <v>1</v>
      </c>
      <c r="CO224" s="13">
        <v>2</v>
      </c>
      <c r="CP224" s="29">
        <v>3</v>
      </c>
      <c r="CQ224" s="29">
        <v>4</v>
      </c>
      <c r="CR224" s="29">
        <v>5</v>
      </c>
      <c r="CS224" s="29">
        <v>6</v>
      </c>
      <c r="CT224" s="29">
        <v>7</v>
      </c>
      <c r="CU224" s="29">
        <v>8</v>
      </c>
      <c r="CV224" s="29">
        <v>9</v>
      </c>
      <c r="CW224" s="29">
        <v>10</v>
      </c>
      <c r="CX224" s="29">
        <v>11</v>
      </c>
      <c r="CY224" s="29">
        <v>12</v>
      </c>
      <c r="CZ224" s="29">
        <v>13</v>
      </c>
      <c r="DA224" s="29">
        <v>14</v>
      </c>
      <c r="DB224" s="29">
        <v>15</v>
      </c>
      <c r="DC224" s="29">
        <v>16</v>
      </c>
      <c r="DD224" s="29">
        <v>17</v>
      </c>
      <c r="DE224" s="29">
        <v>18</v>
      </c>
      <c r="DF224" s="29">
        <v>19</v>
      </c>
      <c r="DG224" s="1"/>
      <c r="DH224" s="13" t="s">
        <v>39</v>
      </c>
      <c r="DI224" s="13">
        <v>0</v>
      </c>
      <c r="DJ224" s="13">
        <v>1</v>
      </c>
      <c r="DK224" s="13">
        <v>2</v>
      </c>
      <c r="DL224" s="29">
        <v>3</v>
      </c>
      <c r="DM224" s="29">
        <v>4</v>
      </c>
      <c r="DN224" s="29">
        <v>5</v>
      </c>
      <c r="DO224" s="29">
        <v>6</v>
      </c>
      <c r="DP224" s="29">
        <v>7</v>
      </c>
      <c r="DQ224" s="29">
        <v>8</v>
      </c>
      <c r="DR224" s="29">
        <v>9</v>
      </c>
      <c r="DS224" s="29">
        <v>10</v>
      </c>
      <c r="DT224" s="29">
        <v>11</v>
      </c>
      <c r="DU224" s="29">
        <v>12</v>
      </c>
      <c r="DV224" s="29">
        <v>13</v>
      </c>
      <c r="DW224" s="29">
        <v>14</v>
      </c>
      <c r="DX224" s="29">
        <v>15</v>
      </c>
      <c r="DY224" s="29">
        <v>16</v>
      </c>
      <c r="DZ224" s="29">
        <v>17</v>
      </c>
      <c r="EA224" s="29">
        <v>18</v>
      </c>
      <c r="EB224" s="29">
        <v>19</v>
      </c>
    </row>
    <row r="225" spans="1:132" x14ac:dyDescent="0.3">
      <c r="A225" s="13">
        <v>1</v>
      </c>
      <c r="B225" s="30">
        <f t="shared" ref="B225:U225" si="4959">B214</f>
        <v>1</v>
      </c>
      <c r="C225" s="30">
        <f t="shared" si="4959"/>
        <v>9.8814229249011856E-2</v>
      </c>
      <c r="D225" s="30">
        <f t="shared" si="4959"/>
        <v>0</v>
      </c>
      <c r="E225" s="30">
        <f t="shared" si="4959"/>
        <v>0</v>
      </c>
      <c r="F225" s="30">
        <f t="shared" si="4959"/>
        <v>0</v>
      </c>
      <c r="G225" s="30">
        <f t="shared" si="4959"/>
        <v>0</v>
      </c>
      <c r="H225" s="30">
        <f t="shared" si="4959"/>
        <v>0</v>
      </c>
      <c r="I225" s="30">
        <f t="shared" si="4959"/>
        <v>0</v>
      </c>
      <c r="J225" s="30">
        <f t="shared" si="4959"/>
        <v>0</v>
      </c>
      <c r="K225" s="30">
        <f t="shared" si="4959"/>
        <v>0</v>
      </c>
      <c r="L225" s="30">
        <f t="shared" si="4959"/>
        <v>0</v>
      </c>
      <c r="M225" s="30">
        <f t="shared" si="4959"/>
        <v>0</v>
      </c>
      <c r="N225" s="30">
        <f t="shared" si="4959"/>
        <v>0</v>
      </c>
      <c r="O225" s="30">
        <f t="shared" si="4959"/>
        <v>0</v>
      </c>
      <c r="P225" s="30">
        <f t="shared" si="4959"/>
        <v>0</v>
      </c>
      <c r="Q225" s="30">
        <f t="shared" si="4959"/>
        <v>0</v>
      </c>
      <c r="R225" s="30">
        <f t="shared" si="4959"/>
        <v>0</v>
      </c>
      <c r="S225" s="30">
        <f t="shared" si="4959"/>
        <v>0</v>
      </c>
      <c r="T225" s="30">
        <f t="shared" si="4959"/>
        <v>0</v>
      </c>
      <c r="U225" s="30">
        <f t="shared" si="4959"/>
        <v>0</v>
      </c>
      <c r="V225" s="65">
        <v>1</v>
      </c>
      <c r="W225" s="69">
        <f>'Raw Data'!B323</f>
        <v>236</v>
      </c>
      <c r="X225" s="13">
        <v>1</v>
      </c>
      <c r="Y225" s="30">
        <f>B215</f>
        <v>0</v>
      </c>
      <c r="Z225" s="30">
        <f>C215</f>
        <v>0.87351778656126478</v>
      </c>
      <c r="AA225" s="30">
        <f t="shared" ref="AA225" si="4960">D215</f>
        <v>0.18566775244299674</v>
      </c>
      <c r="AB225" s="30">
        <f t="shared" ref="AB225" si="4961">E215</f>
        <v>7.8947368421052627E-2</v>
      </c>
      <c r="AC225" s="30">
        <f t="shared" ref="AC225" si="4962">F215</f>
        <v>3.2520325203252036E-2</v>
      </c>
      <c r="AD225" s="30">
        <f t="shared" ref="AD225" si="4963">G215</f>
        <v>0</v>
      </c>
      <c r="AE225" s="30">
        <f t="shared" ref="AE225" si="4964">H215</f>
        <v>0</v>
      </c>
      <c r="AF225" s="30">
        <f t="shared" ref="AF225" si="4965">I215</f>
        <v>0</v>
      </c>
      <c r="AG225" s="30">
        <f t="shared" ref="AG225" si="4966">J215</f>
        <v>0</v>
      </c>
      <c r="AH225" s="30">
        <f t="shared" ref="AH225" si="4967">K215</f>
        <v>0</v>
      </c>
      <c r="AI225" s="30">
        <f t="shared" ref="AI225" si="4968">L215</f>
        <v>0</v>
      </c>
      <c r="AJ225" s="30">
        <f t="shared" ref="AJ225" si="4969">M215</f>
        <v>0</v>
      </c>
      <c r="AK225" s="30">
        <f t="shared" ref="AK225" si="4970">N215</f>
        <v>0</v>
      </c>
      <c r="AL225" s="30">
        <f t="shared" ref="AL225" si="4971">O215</f>
        <v>0</v>
      </c>
      <c r="AM225" s="30">
        <f t="shared" ref="AM225" si="4972">P215</f>
        <v>0</v>
      </c>
      <c r="AN225" s="30">
        <f t="shared" ref="AN225" si="4973">Q215</f>
        <v>0</v>
      </c>
      <c r="AO225" s="30">
        <f t="shared" ref="AO225" si="4974">R215</f>
        <v>0</v>
      </c>
      <c r="AP225" s="30">
        <f t="shared" ref="AP225" si="4975">S215</f>
        <v>0</v>
      </c>
      <c r="AQ225" s="30">
        <f t="shared" ref="AQ225" si="4976">T215</f>
        <v>0</v>
      </c>
      <c r="AR225" s="30">
        <f t="shared" ref="AR225" si="4977">U215</f>
        <v>0</v>
      </c>
      <c r="AS225" s="1"/>
      <c r="AT225" s="13">
        <v>1</v>
      </c>
      <c r="AU225" s="30">
        <f>B216</f>
        <v>0</v>
      </c>
      <c r="AV225" s="30">
        <f t="shared" ref="AV225" si="4978">C216</f>
        <v>2.766798418972332E-2</v>
      </c>
      <c r="AW225" s="30">
        <f t="shared" ref="AW225" si="4979">D216</f>
        <v>0.79153094462540718</v>
      </c>
      <c r="AX225" s="30">
        <f t="shared" ref="AX225" si="4980">E216</f>
        <v>0.21710526315789475</v>
      </c>
      <c r="AY225" s="30">
        <f t="shared" ref="AY225" si="4981">F216</f>
        <v>6.910569105691057E-2</v>
      </c>
      <c r="AZ225" s="30">
        <f t="shared" ref="AZ225" si="4982">G216</f>
        <v>4.3668122270742356E-3</v>
      </c>
      <c r="BA225" s="30">
        <f t="shared" ref="BA225" si="4983">H216</f>
        <v>0</v>
      </c>
      <c r="BB225" s="30">
        <f t="shared" ref="BB225" si="4984">I216</f>
        <v>0</v>
      </c>
      <c r="BC225" s="30">
        <f t="shared" ref="BC225" si="4985">J216</f>
        <v>0</v>
      </c>
      <c r="BD225" s="30">
        <f t="shared" ref="BD225" si="4986">K216</f>
        <v>0</v>
      </c>
      <c r="BE225" s="30">
        <f t="shared" ref="BE225" si="4987">L216</f>
        <v>0</v>
      </c>
      <c r="BF225" s="30">
        <f t="shared" ref="BF225" si="4988">M216</f>
        <v>0</v>
      </c>
      <c r="BG225" s="30">
        <f t="shared" ref="BG225" si="4989">N216</f>
        <v>0</v>
      </c>
      <c r="BH225" s="30">
        <f t="shared" ref="BH225" si="4990">O216</f>
        <v>0</v>
      </c>
      <c r="BI225" s="30">
        <f t="shared" ref="BI225" si="4991">P216</f>
        <v>0</v>
      </c>
      <c r="BJ225" s="30">
        <f t="shared" ref="BJ225" si="4992">Q216</f>
        <v>0</v>
      </c>
      <c r="BK225" s="30">
        <f t="shared" ref="BK225" si="4993">R216</f>
        <v>0</v>
      </c>
      <c r="BL225" s="30">
        <f t="shared" ref="BL225" si="4994">S216</f>
        <v>0</v>
      </c>
      <c r="BM225" s="30">
        <f t="shared" ref="BM225" si="4995">T216</f>
        <v>0</v>
      </c>
      <c r="BN225" s="30">
        <f t="shared" ref="BN225" si="4996">U216</f>
        <v>0</v>
      </c>
      <c r="BO225" s="1"/>
      <c r="BP225" s="13">
        <v>1</v>
      </c>
      <c r="BQ225" s="30">
        <f>B217</f>
        <v>0</v>
      </c>
      <c r="BR225" s="30">
        <f t="shared" ref="BR225" si="4997">C217</f>
        <v>0</v>
      </c>
      <c r="BS225" s="30">
        <f t="shared" ref="BS225" si="4998">D217</f>
        <v>2.2801302931596091E-2</v>
      </c>
      <c r="BT225" s="30">
        <f t="shared" ref="BT225" si="4999">E217</f>
        <v>0.70394736842105265</v>
      </c>
      <c r="BU225" s="30">
        <f t="shared" ref="BU225" si="5000">F217</f>
        <v>0.89837398373983735</v>
      </c>
      <c r="BV225" s="30">
        <f t="shared" ref="BV225" si="5001">G217</f>
        <v>0.8253275109170306</v>
      </c>
      <c r="BW225" s="30">
        <f t="shared" ref="BW225" si="5002">H217</f>
        <v>8.7649402390438252E-2</v>
      </c>
      <c r="BX225" s="30">
        <f t="shared" ref="BX225" si="5003">I217</f>
        <v>0</v>
      </c>
      <c r="BY225" s="30">
        <f t="shared" ref="BY225" si="5004">J217</f>
        <v>0</v>
      </c>
      <c r="BZ225" s="30">
        <f t="shared" ref="BZ225" si="5005">K217</f>
        <v>0</v>
      </c>
      <c r="CA225" s="30">
        <f t="shared" ref="CA225" si="5006">L217</f>
        <v>0</v>
      </c>
      <c r="CB225" s="30">
        <f t="shared" ref="CB225" si="5007">M217</f>
        <v>0</v>
      </c>
      <c r="CC225" s="30">
        <f t="shared" ref="CC225" si="5008">N217</f>
        <v>0</v>
      </c>
      <c r="CD225" s="30">
        <f t="shared" ref="CD225" si="5009">O217</f>
        <v>0</v>
      </c>
      <c r="CE225" s="30">
        <f t="shared" ref="CE225" si="5010">P217</f>
        <v>0</v>
      </c>
      <c r="CF225" s="30">
        <f t="shared" ref="CF225" si="5011">Q217</f>
        <v>0</v>
      </c>
      <c r="CG225" s="30">
        <f t="shared" ref="CG225" si="5012">R217</f>
        <v>0</v>
      </c>
      <c r="CH225" s="30">
        <f t="shared" ref="CH225" si="5013">S217</f>
        <v>0</v>
      </c>
      <c r="CI225" s="30">
        <f t="shared" ref="CI225" si="5014">T217</f>
        <v>0</v>
      </c>
      <c r="CJ225" s="30">
        <f t="shared" ref="CJ225" si="5015">U217</f>
        <v>0</v>
      </c>
      <c r="CK225" s="1"/>
      <c r="CL225" s="13">
        <v>1</v>
      </c>
      <c r="CM225" s="30">
        <f>B218</f>
        <v>0</v>
      </c>
      <c r="CN225" s="30">
        <f t="shared" ref="CN225" si="5016">C218</f>
        <v>0</v>
      </c>
      <c r="CO225" s="30">
        <f t="shared" ref="CO225" si="5017">D218</f>
        <v>0</v>
      </c>
      <c r="CP225" s="30">
        <f t="shared" ref="CP225" si="5018">E218</f>
        <v>0</v>
      </c>
      <c r="CQ225" s="30">
        <f t="shared" ref="CQ225" si="5019">F218</f>
        <v>0</v>
      </c>
      <c r="CR225" s="30">
        <f t="shared" ref="CR225" si="5020">G218</f>
        <v>0.1703056768558952</v>
      </c>
      <c r="CS225" s="30">
        <f t="shared" ref="CS225" si="5021">H218</f>
        <v>0.91235059760956172</v>
      </c>
      <c r="CT225" s="30">
        <f t="shared" ref="CT225" si="5022">I218</f>
        <v>1</v>
      </c>
      <c r="CU225" s="30">
        <f t="shared" ref="CU225" si="5023">J218</f>
        <v>0.87963408762638418</v>
      </c>
      <c r="CV225" s="30">
        <f t="shared" ref="CV225" si="5024">K218</f>
        <v>0.37506018295618682</v>
      </c>
      <c r="CW225" s="30">
        <f t="shared" ref="CW225" si="5025">L218</f>
        <v>0.16273471352912861</v>
      </c>
      <c r="CX225" s="30">
        <f t="shared" ref="CX225" si="5026">M218</f>
        <v>3.0813673567645639E-2</v>
      </c>
      <c r="CY225" s="30">
        <f t="shared" ref="CY225" si="5027">N218</f>
        <v>1.203659123736156E-2</v>
      </c>
      <c r="CZ225" s="30">
        <f t="shared" ref="CZ225" si="5028">O218</f>
        <v>1.925854597977894E-3</v>
      </c>
      <c r="DA225" s="30">
        <f t="shared" ref="DA225" si="5029">P218</f>
        <v>0</v>
      </c>
      <c r="DB225" s="30">
        <f t="shared" ref="DB225" si="5030">Q218</f>
        <v>0</v>
      </c>
      <c r="DC225" s="30">
        <f t="shared" ref="DC225" si="5031">R218</f>
        <v>0</v>
      </c>
      <c r="DD225" s="30">
        <f t="shared" ref="DD225" si="5032">S218</f>
        <v>0</v>
      </c>
      <c r="DE225" s="30">
        <f t="shared" ref="DE225" si="5033">T218</f>
        <v>0</v>
      </c>
      <c r="DF225" s="30">
        <f t="shared" ref="DF225" si="5034">U218</f>
        <v>0</v>
      </c>
      <c r="DG225" s="1"/>
      <c r="DH225" s="13">
        <v>1</v>
      </c>
      <c r="DI225" s="30">
        <f>B219</f>
        <v>0</v>
      </c>
      <c r="DJ225" s="30">
        <f t="shared" ref="DJ225" si="5035">C219</f>
        <v>0</v>
      </c>
      <c r="DK225" s="30">
        <f t="shared" ref="DK225" si="5036">D219</f>
        <v>0</v>
      </c>
      <c r="DL225" s="30">
        <f t="shared" ref="DL225" si="5037">E219</f>
        <v>0</v>
      </c>
      <c r="DM225" s="30">
        <f t="shared" ref="DM225" si="5038">F219</f>
        <v>0</v>
      </c>
      <c r="DN225" s="30">
        <f t="shared" ref="DN225" si="5039">G219</f>
        <v>0</v>
      </c>
      <c r="DO225" s="30">
        <f t="shared" ref="DO225" si="5040">H219</f>
        <v>0</v>
      </c>
      <c r="DP225" s="30">
        <f t="shared" ref="DP225" si="5041">I219</f>
        <v>1.9258545979778526E-3</v>
      </c>
      <c r="DQ225" s="30">
        <f t="shared" ref="DQ225" si="5042">J219</f>
        <v>0.12036591237361582</v>
      </c>
      <c r="DR225" s="30">
        <f t="shared" ref="DR225" si="5043">K219</f>
        <v>0.62493981704381318</v>
      </c>
      <c r="DS225" s="30">
        <f t="shared" ref="DS225" si="5044">L219</f>
        <v>0.83726528647087139</v>
      </c>
      <c r="DT225" s="30">
        <f t="shared" ref="DT225" si="5045">M219</f>
        <v>0.96918632643235436</v>
      </c>
      <c r="DU225" s="30">
        <f t="shared" ref="DU225" si="5046">N219</f>
        <v>0.98796340876263844</v>
      </c>
      <c r="DV225" s="30">
        <f t="shared" ref="DV225" si="5047">O219</f>
        <v>0.99807414540202211</v>
      </c>
      <c r="DW225" s="30">
        <f t="shared" ref="DW225" si="5048">P219</f>
        <v>1</v>
      </c>
      <c r="DX225" s="30">
        <f t="shared" ref="DX225" si="5049">Q219</f>
        <v>1</v>
      </c>
      <c r="DY225" s="30">
        <f t="shared" ref="DY225" si="5050">R219</f>
        <v>1</v>
      </c>
      <c r="DZ225" s="30">
        <f t="shared" ref="DZ225" si="5051">S219</f>
        <v>1</v>
      </c>
      <c r="EA225" s="30">
        <f t="shared" ref="EA225" si="5052">T219</f>
        <v>1</v>
      </c>
      <c r="EB225" s="30">
        <f t="shared" ref="EB225" si="5053">U219</f>
        <v>1</v>
      </c>
    </row>
    <row r="226" spans="1:132" x14ac:dyDescent="0.3">
      <c r="A226" s="13">
        <v>2</v>
      </c>
      <c r="B226" s="30">
        <f>SUM($B214:C214)/SUM($B214:C219)</f>
        <v>0.54940711462450598</v>
      </c>
      <c r="C226" s="30">
        <f>SUM($C214:D214)/SUM($C214:D219)</f>
        <v>4.9407114624505928E-2</v>
      </c>
      <c r="D226" s="30">
        <f t="shared" ref="D226:T226" si="5054">SUM(D214:E214)/SUM(D214:E219)</f>
        <v>0</v>
      </c>
      <c r="E226" s="30">
        <f t="shared" si="5054"/>
        <v>0</v>
      </c>
      <c r="F226" s="30">
        <f t="shared" si="5054"/>
        <v>0</v>
      </c>
      <c r="G226" s="30">
        <f t="shared" si="5054"/>
        <v>0</v>
      </c>
      <c r="H226" s="30">
        <f t="shared" si="5054"/>
        <v>0</v>
      </c>
      <c r="I226" s="30">
        <f t="shared" si="5054"/>
        <v>0</v>
      </c>
      <c r="J226" s="30">
        <f t="shared" si="5054"/>
        <v>0</v>
      </c>
      <c r="K226" s="30">
        <f t="shared" si="5054"/>
        <v>0</v>
      </c>
      <c r="L226" s="30">
        <f t="shared" si="5054"/>
        <v>0</v>
      </c>
      <c r="M226" s="30">
        <f t="shared" si="5054"/>
        <v>0</v>
      </c>
      <c r="N226" s="30">
        <f t="shared" si="5054"/>
        <v>0</v>
      </c>
      <c r="O226" s="30">
        <f t="shared" si="5054"/>
        <v>0</v>
      </c>
      <c r="P226" s="30">
        <f t="shared" si="5054"/>
        <v>0</v>
      </c>
      <c r="Q226" s="30">
        <f t="shared" si="5054"/>
        <v>0</v>
      </c>
      <c r="R226" s="30">
        <f t="shared" si="5054"/>
        <v>0</v>
      </c>
      <c r="S226" s="30">
        <f t="shared" si="5054"/>
        <v>0</v>
      </c>
      <c r="T226" s="30">
        <f t="shared" si="5054"/>
        <v>0</v>
      </c>
      <c r="U226" s="30"/>
      <c r="V226" s="65">
        <v>2</v>
      </c>
      <c r="W226" s="69">
        <f>SUM('Raw Data'!B323:C323)</f>
        <v>489</v>
      </c>
      <c r="X226" s="13">
        <v>2</v>
      </c>
      <c r="Y226" s="30">
        <f>SUM(B215:C215)/SUM(B214:C219)</f>
        <v>0.43675889328063239</v>
      </c>
      <c r="Z226" s="30">
        <f t="shared" ref="Z226" si="5055">SUM(C215:D215)/SUM(C214:D219)</f>
        <v>0.52959276950213074</v>
      </c>
      <c r="AA226" s="30">
        <f t="shared" ref="AA226" si="5056">SUM(D215:E215)/SUM(D214:E219)</f>
        <v>0.13230756043202468</v>
      </c>
      <c r="AB226" s="30">
        <f t="shared" ref="AB226" si="5057">SUM(E215:F215)/SUM(E214:F219)</f>
        <v>5.5733846812152335E-2</v>
      </c>
      <c r="AC226" s="30">
        <f t="shared" ref="AC226" si="5058">SUM(F215:G215)/SUM(F214:G219)</f>
        <v>1.6260162601626018E-2</v>
      </c>
      <c r="AD226" s="30">
        <f t="shared" ref="AD226" si="5059">SUM(G215:H215)/SUM(G214:H219)</f>
        <v>0</v>
      </c>
      <c r="AE226" s="30">
        <f t="shared" ref="AE226" si="5060">SUM(H215:I215)/SUM(H214:I219)</f>
        <v>0</v>
      </c>
      <c r="AF226" s="30">
        <f t="shared" ref="AF226" si="5061">SUM(I215:J215)/SUM(I214:J219)</f>
        <v>0</v>
      </c>
      <c r="AG226" s="30">
        <f t="shared" ref="AG226" si="5062">SUM(J215:K215)/SUM(J214:K219)</f>
        <v>0</v>
      </c>
      <c r="AH226" s="30">
        <f t="shared" ref="AH226" si="5063">SUM(K215:L215)/SUM(K214:L219)</f>
        <v>0</v>
      </c>
      <c r="AI226" s="30">
        <f t="shared" ref="AI226" si="5064">SUM(L215:M215)/SUM(L214:M219)</f>
        <v>0</v>
      </c>
      <c r="AJ226" s="30">
        <f t="shared" ref="AJ226" si="5065">SUM(M215:N215)/SUM(M214:N219)</f>
        <v>0</v>
      </c>
      <c r="AK226" s="30">
        <f t="shared" ref="AK226" si="5066">SUM(N215:O215)/SUM(N214:O219)</f>
        <v>0</v>
      </c>
      <c r="AL226" s="30">
        <f t="shared" ref="AL226" si="5067">SUM(O215:P215)/SUM(O214:P219)</f>
        <v>0</v>
      </c>
      <c r="AM226" s="30">
        <f t="shared" ref="AM226" si="5068">SUM(P215:Q215)/SUM(P214:Q219)</f>
        <v>0</v>
      </c>
      <c r="AN226" s="30">
        <f t="shared" ref="AN226" si="5069">SUM(Q215:R215)/SUM(Q214:R219)</f>
        <v>0</v>
      </c>
      <c r="AO226" s="30">
        <f t="shared" ref="AO226" si="5070">SUM(R215:S215)/SUM(R214:S219)</f>
        <v>0</v>
      </c>
      <c r="AP226" s="30">
        <f t="shared" ref="AP226" si="5071">SUM(S215:T215)/SUM(S214:T219)</f>
        <v>0</v>
      </c>
      <c r="AQ226" s="30">
        <f t="shared" ref="AQ226" si="5072">SUM(T215:U215)/SUM(T214:U219)</f>
        <v>0</v>
      </c>
      <c r="AR226" s="30"/>
      <c r="AS226" s="1"/>
      <c r="AT226" s="13">
        <v>2</v>
      </c>
      <c r="AU226" s="30">
        <f>SUM(B216:C216)/SUM(B214:C219)</f>
        <v>1.383399209486166E-2</v>
      </c>
      <c r="AV226" s="30">
        <f t="shared" ref="AV226" si="5073">SUM(C216:D216)/SUM(C214:D219)</f>
        <v>0.40959946440756523</v>
      </c>
      <c r="AW226" s="30">
        <f t="shared" ref="AW226" si="5074">SUM(D216:E216)/SUM(D214:E219)</f>
        <v>0.50431810389165099</v>
      </c>
      <c r="AX226" s="30">
        <f t="shared" ref="AX226" si="5075">SUM(E216:F216)/SUM(E214:F219)</f>
        <v>0.14310547710740265</v>
      </c>
      <c r="AY226" s="30">
        <f t="shared" ref="AY226" si="5076">SUM(F216:G216)/SUM(F214:G219)</f>
        <v>3.6736251641992401E-2</v>
      </c>
      <c r="AZ226" s="30">
        <f t="shared" ref="AZ226" si="5077">SUM(G216:H216)/SUM(G214:H219)</f>
        <v>2.1834061135371178E-3</v>
      </c>
      <c r="BA226" s="30">
        <f t="shared" ref="BA226" si="5078">SUM(H216:I216)/SUM(H214:I219)</f>
        <v>0</v>
      </c>
      <c r="BB226" s="30">
        <f t="shared" ref="BB226" si="5079">SUM(I216:J216)/SUM(I214:J219)</f>
        <v>0</v>
      </c>
      <c r="BC226" s="30">
        <f t="shared" ref="BC226" si="5080">SUM(J216:K216)/SUM(J214:K219)</f>
        <v>0</v>
      </c>
      <c r="BD226" s="30">
        <f t="shared" ref="BD226" si="5081">SUM(K216:L216)/SUM(K214:L219)</f>
        <v>0</v>
      </c>
      <c r="BE226" s="30">
        <f t="shared" ref="BE226" si="5082">SUM(L216:M216)/SUM(L214:M219)</f>
        <v>0</v>
      </c>
      <c r="BF226" s="30">
        <f t="shared" ref="BF226" si="5083">SUM(M216:N216)/SUM(M214:N219)</f>
        <v>0</v>
      </c>
      <c r="BG226" s="30">
        <f t="shared" ref="BG226" si="5084">SUM(N216:O216)/SUM(N214:O219)</f>
        <v>0</v>
      </c>
      <c r="BH226" s="30">
        <f t="shared" ref="BH226" si="5085">SUM(O216:P216)/SUM(O214:P219)</f>
        <v>0</v>
      </c>
      <c r="BI226" s="30">
        <f t="shared" ref="BI226" si="5086">SUM(P216:Q216)/SUM(P214:Q219)</f>
        <v>0</v>
      </c>
      <c r="BJ226" s="30">
        <f t="shared" ref="BJ226" si="5087">SUM(Q216:R216)/SUM(Q214:R219)</f>
        <v>0</v>
      </c>
      <c r="BK226" s="30">
        <f t="shared" ref="BK226" si="5088">SUM(R216:S216)/SUM(R214:S219)</f>
        <v>0</v>
      </c>
      <c r="BL226" s="30">
        <f t="shared" ref="BL226" si="5089">SUM(S216:T216)/SUM(S214:T219)</f>
        <v>0</v>
      </c>
      <c r="BM226" s="30">
        <f t="shared" ref="BM226" si="5090">SUM(T216:U216)/SUM(T214:U219)</f>
        <v>0</v>
      </c>
      <c r="BN226" s="30"/>
      <c r="BO226" s="1"/>
      <c r="BP226" s="13">
        <v>2</v>
      </c>
      <c r="BQ226" s="30">
        <f>SUM(B217:C217)/SUM(B214:C219)</f>
        <v>0</v>
      </c>
      <c r="BR226" s="30">
        <f t="shared" ref="BR226" si="5091">SUM(C217:D217)/SUM(C214:D219)</f>
        <v>1.1400651465798045E-2</v>
      </c>
      <c r="BS226" s="30">
        <f t="shared" ref="BS226" si="5092">SUM(D217:E217)/SUM(D214:E219)</f>
        <v>0.36337433567632438</v>
      </c>
      <c r="BT226" s="30">
        <f t="shared" ref="BT226" si="5093">SUM(E217:F217)/SUM(E214:F219)</f>
        <v>0.80116067608044506</v>
      </c>
      <c r="BU226" s="30">
        <f t="shared" ref="BU226" si="5094">SUM(F217:G217)/SUM(F214:G219)</f>
        <v>0.86185074732843403</v>
      </c>
      <c r="BV226" s="30">
        <f t="shared" ref="BV226" si="5095">SUM(G217:H217)/SUM(G214:H219)</f>
        <v>0.45648845665373444</v>
      </c>
      <c r="BW226" s="30">
        <f t="shared" ref="BW226" si="5096">SUM(H217:I217)/SUM(H214:I219)</f>
        <v>4.3782541790509923E-2</v>
      </c>
      <c r="BX226" s="30">
        <f t="shared" ref="BX226" si="5097">SUM(I217:J217)/SUM(I214:J219)</f>
        <v>0</v>
      </c>
      <c r="BY226" s="30">
        <f t="shared" ref="BY226" si="5098">SUM(J217:K217)/SUM(J214:K219)</f>
        <v>0</v>
      </c>
      <c r="BZ226" s="30">
        <f t="shared" ref="BZ226" si="5099">SUM(K217:L217)/SUM(K214:L219)</f>
        <v>0</v>
      </c>
      <c r="CA226" s="30">
        <f t="shared" ref="CA226" si="5100">SUM(L217:M217)/SUM(L214:M219)</f>
        <v>0</v>
      </c>
      <c r="CB226" s="30">
        <f t="shared" ref="CB226" si="5101">SUM(M217:N217)/SUM(M214:N219)</f>
        <v>0</v>
      </c>
      <c r="CC226" s="30">
        <f t="shared" ref="CC226" si="5102">SUM(N217:O217)/SUM(N214:O219)</f>
        <v>0</v>
      </c>
      <c r="CD226" s="30">
        <f t="shared" ref="CD226" si="5103">SUM(O217:P217)/SUM(O214:P219)</f>
        <v>0</v>
      </c>
      <c r="CE226" s="30">
        <f t="shared" ref="CE226" si="5104">SUM(P217:Q217)/SUM(P214:Q219)</f>
        <v>0</v>
      </c>
      <c r="CF226" s="30">
        <f t="shared" ref="CF226" si="5105">SUM(Q217:R217)/SUM(Q214:R219)</f>
        <v>0</v>
      </c>
      <c r="CG226" s="30">
        <f t="shared" ref="CG226" si="5106">SUM(R217:S217)/SUM(R214:S219)</f>
        <v>0</v>
      </c>
      <c r="CH226" s="30">
        <f t="shared" ref="CH226" si="5107">SUM(S217:T217)/SUM(S214:T219)</f>
        <v>0</v>
      </c>
      <c r="CI226" s="30">
        <f t="shared" ref="CI226" si="5108">SUM(T217:U217)/SUM(T214:U219)</f>
        <v>0</v>
      </c>
      <c r="CJ226" s="30"/>
      <c r="CK226" s="1"/>
      <c r="CL226" s="13">
        <v>2</v>
      </c>
      <c r="CM226" s="30">
        <f>SUM(B218:C218)/SUM(B214:C219)</f>
        <v>0</v>
      </c>
      <c r="CN226" s="30">
        <f t="shared" ref="CN226" si="5109">SUM(C218:D218)/SUM(C214:D219)</f>
        <v>0</v>
      </c>
      <c r="CO226" s="30">
        <f t="shared" ref="CO226" si="5110">SUM(D218:E218)/SUM(D214:E219)</f>
        <v>0</v>
      </c>
      <c r="CP226" s="30">
        <f t="shared" ref="CP226" si="5111">SUM(E218:F218)/SUM(E214:F219)</f>
        <v>0</v>
      </c>
      <c r="CQ226" s="30">
        <f t="shared" ref="CQ226" si="5112">SUM(F218:G218)/SUM(F214:G219)</f>
        <v>8.5152838427947602E-2</v>
      </c>
      <c r="CR226" s="30">
        <f t="shared" ref="CR226" si="5113">SUM(G218:H218)/SUM(G214:H219)</f>
        <v>0.54132813723272843</v>
      </c>
      <c r="CS226" s="30">
        <f t="shared" ref="CS226" si="5114">SUM(H218:I218)/SUM(H214:I219)</f>
        <v>0.95525545724748928</v>
      </c>
      <c r="CT226" s="30">
        <f t="shared" ref="CT226" si="5115">SUM(I218:J218)/SUM(I214:J219)</f>
        <v>0.93891293891293881</v>
      </c>
      <c r="CU226" s="30">
        <f t="shared" ref="CU226" si="5116">SUM(J218:K218)/SUM(J214:K219)</f>
        <v>0.6273471352912855</v>
      </c>
      <c r="CV226" s="30">
        <f t="shared" ref="CV226" si="5117">SUM(K218:L218)/SUM(K214:L219)</f>
        <v>0.26889744824265771</v>
      </c>
      <c r="CW226" s="30">
        <f t="shared" ref="CW226" si="5118">SUM(L218:M218)/SUM(L214:M219)</f>
        <v>9.6774193548387122E-2</v>
      </c>
      <c r="CX226" s="30">
        <f t="shared" ref="CX226" si="5119">SUM(M218:N218)/SUM(M214:N219)</f>
        <v>2.1425132402503599E-2</v>
      </c>
      <c r="CY226" s="30">
        <f t="shared" ref="CY226" si="5120">SUM(N218:O218)/SUM(N214:O219)</f>
        <v>6.9812229176697271E-3</v>
      </c>
      <c r="CZ226" s="30">
        <f t="shared" ref="CZ226" si="5121">SUM(O218:P218)/SUM(O214:P219)</f>
        <v>9.6292729898894702E-4</v>
      </c>
      <c r="DA226" s="30">
        <f t="shared" ref="DA226" si="5122">SUM(P218:Q218)/SUM(P214:Q219)</f>
        <v>0</v>
      </c>
      <c r="DB226" s="30">
        <f t="shared" ref="DB226" si="5123">SUM(Q218:R218)/SUM(Q214:R219)</f>
        <v>0</v>
      </c>
      <c r="DC226" s="30">
        <f t="shared" ref="DC226" si="5124">SUM(R218:S218)/SUM(R214:S219)</f>
        <v>0</v>
      </c>
      <c r="DD226" s="30">
        <f t="shared" ref="DD226" si="5125">SUM(S218:T218)/SUM(S214:T219)</f>
        <v>0</v>
      </c>
      <c r="DE226" s="30">
        <f t="shared" ref="DE226" si="5126">SUM(T218:U218)/SUM(T214:U219)</f>
        <v>0</v>
      </c>
      <c r="DF226" s="30"/>
      <c r="DG226" s="1"/>
      <c r="DH226" s="13">
        <v>2</v>
      </c>
      <c r="DI226" s="30">
        <f>SUM(B219:C219)/SUM(B214:C219)</f>
        <v>0</v>
      </c>
      <c r="DJ226" s="30">
        <f t="shared" ref="DJ226" si="5127">SUM(C219:D219)/SUM(C214:D219)</f>
        <v>0</v>
      </c>
      <c r="DK226" s="30">
        <f t="shared" ref="DK226" si="5128">SUM(D219:E219)/SUM(D214:E219)</f>
        <v>0</v>
      </c>
      <c r="DL226" s="30">
        <f t="shared" ref="DL226" si="5129">SUM(E219:F219)/SUM(E214:F219)</f>
        <v>0</v>
      </c>
      <c r="DM226" s="30">
        <f t="shared" ref="DM226" si="5130">SUM(F219:G219)/SUM(F214:G219)</f>
        <v>0</v>
      </c>
      <c r="DN226" s="30">
        <f t="shared" ref="DN226" si="5131">SUM(G219:H219)/SUM(G214:H219)</f>
        <v>0</v>
      </c>
      <c r="DO226" s="30">
        <f t="shared" ref="DO226" si="5132">SUM(H219:I219)/SUM(H214:I219)</f>
        <v>9.6200096200096204E-4</v>
      </c>
      <c r="DP226" s="30">
        <f t="shared" ref="DP226" si="5133">SUM(I219:J219)/SUM(I214:J219)</f>
        <v>6.1087061087061093E-2</v>
      </c>
      <c r="DQ226" s="30">
        <f t="shared" ref="DQ226" si="5134">SUM(J219:K219)/SUM(J214:K219)</f>
        <v>0.3726528647087145</v>
      </c>
      <c r="DR226" s="30">
        <f t="shared" ref="DR226" si="5135">SUM(K219:L219)/SUM(K214:L219)</f>
        <v>0.73110255175734229</v>
      </c>
      <c r="DS226" s="30">
        <f t="shared" ref="DS226" si="5136">SUM(L219:M219)/SUM(L214:M219)</f>
        <v>0.90322580645161288</v>
      </c>
      <c r="DT226" s="30">
        <f t="shared" ref="DT226" si="5137">SUM(M219:N219)/SUM(M214:N219)</f>
        <v>0.97857486759749635</v>
      </c>
      <c r="DU226" s="30">
        <f t="shared" ref="DU226" si="5138">SUM(N219:O219)/SUM(N214:O219)</f>
        <v>0.99301877708233022</v>
      </c>
      <c r="DV226" s="30">
        <f t="shared" ref="DV226" si="5139">SUM(O219:P219)/SUM(O214:P219)</f>
        <v>0.99903707270101105</v>
      </c>
      <c r="DW226" s="30">
        <f t="shared" ref="DW226" si="5140">SUM(P219:Q219)/SUM(P214:Q219)</f>
        <v>1</v>
      </c>
      <c r="DX226" s="30">
        <f t="shared" ref="DX226" si="5141">SUM(Q219:R219)/SUM(Q214:R219)</f>
        <v>1</v>
      </c>
      <c r="DY226" s="30">
        <f t="shared" ref="DY226" si="5142">SUM(R219:S219)/SUM(R214:S219)</f>
        <v>1</v>
      </c>
      <c r="DZ226" s="30">
        <f t="shared" ref="DZ226" si="5143">SUM(S219:T219)/SUM(S214:T219)</f>
        <v>1</v>
      </c>
      <c r="EA226" s="30">
        <f t="shared" ref="EA226" si="5144">SUM(T219:U219)/SUM(T214:U219)</f>
        <v>1</v>
      </c>
      <c r="EB226" s="30"/>
    </row>
    <row r="227" spans="1:132" x14ac:dyDescent="0.3">
      <c r="A227" s="13">
        <v>3</v>
      </c>
      <c r="B227" s="30">
        <f>SUM($B214:D214)/SUM($B214:D219)</f>
        <v>0.36627140974967065</v>
      </c>
      <c r="C227" s="30">
        <f t="shared" ref="C227:S227" si="5145">SUM(C214:E214)/SUM(C214:E219)</f>
        <v>3.2938076416337288E-2</v>
      </c>
      <c r="D227" s="30">
        <f t="shared" si="5145"/>
        <v>0</v>
      </c>
      <c r="E227" s="30">
        <f t="shared" si="5145"/>
        <v>0</v>
      </c>
      <c r="F227" s="30">
        <f t="shared" si="5145"/>
        <v>0</v>
      </c>
      <c r="G227" s="30">
        <f t="shared" si="5145"/>
        <v>0</v>
      </c>
      <c r="H227" s="30">
        <f t="shared" si="5145"/>
        <v>0</v>
      </c>
      <c r="I227" s="30">
        <f t="shared" si="5145"/>
        <v>0</v>
      </c>
      <c r="J227" s="30">
        <f t="shared" si="5145"/>
        <v>0</v>
      </c>
      <c r="K227" s="30">
        <f t="shared" si="5145"/>
        <v>0</v>
      </c>
      <c r="L227" s="30">
        <f t="shared" si="5145"/>
        <v>0</v>
      </c>
      <c r="M227" s="30">
        <f t="shared" si="5145"/>
        <v>0</v>
      </c>
      <c r="N227" s="30">
        <f t="shared" si="5145"/>
        <v>0</v>
      </c>
      <c r="O227" s="30">
        <f t="shared" si="5145"/>
        <v>0</v>
      </c>
      <c r="P227" s="30">
        <f t="shared" si="5145"/>
        <v>0</v>
      </c>
      <c r="Q227" s="30">
        <f t="shared" si="5145"/>
        <v>0</v>
      </c>
      <c r="R227" s="30">
        <f t="shared" si="5145"/>
        <v>0</v>
      </c>
      <c r="S227" s="30">
        <f t="shared" si="5145"/>
        <v>0</v>
      </c>
      <c r="T227" s="30"/>
      <c r="U227" s="30"/>
      <c r="V227" s="65">
        <v>3</v>
      </c>
      <c r="W227" s="69">
        <f>SUM('Raw Data'!B323:D323)</f>
        <v>796</v>
      </c>
      <c r="X227" s="13">
        <v>3</v>
      </c>
      <c r="Y227" s="30">
        <f>SUM(B215:D215)/SUM(B214:D219)</f>
        <v>0.35306184633475385</v>
      </c>
      <c r="Z227" s="30">
        <f t="shared" ref="Z227" si="5146">SUM(C215:E215)/SUM(C214:E219)</f>
        <v>0.37937763580843803</v>
      </c>
      <c r="AA227" s="30">
        <f t="shared" ref="AA227" si="5147">SUM(D215:F215)/SUM(D214:F219)</f>
        <v>9.9045148689100471E-2</v>
      </c>
      <c r="AB227" s="30">
        <f t="shared" ref="AB227" si="5148">SUM(E215:G215)/SUM(E214:G219)</f>
        <v>3.7155897874768223E-2</v>
      </c>
      <c r="AC227" s="30">
        <f t="shared" ref="AC227" si="5149">SUM(F215:H215)/SUM(F214:H219)</f>
        <v>1.0840108401084013E-2</v>
      </c>
      <c r="AD227" s="30">
        <f t="shared" ref="AD227" si="5150">SUM(G215:I215)/SUM(G214:I219)</f>
        <v>0</v>
      </c>
      <c r="AE227" s="30">
        <f t="shared" ref="AE227" si="5151">SUM(H215:J215)/SUM(H214:J219)</f>
        <v>0</v>
      </c>
      <c r="AF227" s="30">
        <f t="shared" ref="AF227" si="5152">SUM(I215:K215)/SUM(I214:K219)</f>
        <v>0</v>
      </c>
      <c r="AG227" s="30">
        <f t="shared" ref="AG227" si="5153">SUM(J215:L215)/SUM(J214:L219)</f>
        <v>0</v>
      </c>
      <c r="AH227" s="30">
        <f t="shared" ref="AH227" si="5154">SUM(K215:M215)/SUM(K214:M219)</f>
        <v>0</v>
      </c>
      <c r="AI227" s="30">
        <f t="shared" ref="AI227" si="5155">SUM(L215:N215)/SUM(L214:N219)</f>
        <v>0</v>
      </c>
      <c r="AJ227" s="30">
        <f t="shared" ref="AJ227" si="5156">SUM(M215:O215)/SUM(M214:O219)</f>
        <v>0</v>
      </c>
      <c r="AK227" s="30">
        <f t="shared" ref="AK227" si="5157">SUM(N215:P215)/SUM(N214:P219)</f>
        <v>0</v>
      </c>
      <c r="AL227" s="30">
        <f t="shared" ref="AL227" si="5158">SUM(O215:Q215)/SUM(O214:Q219)</f>
        <v>0</v>
      </c>
      <c r="AM227" s="30">
        <f t="shared" ref="AM227" si="5159">SUM(P215:R215)/SUM(P214:R219)</f>
        <v>0</v>
      </c>
      <c r="AN227" s="30">
        <f t="shared" ref="AN227" si="5160">SUM(Q215:S215)/SUM(Q214:S219)</f>
        <v>0</v>
      </c>
      <c r="AO227" s="30">
        <f t="shared" ref="AO227" si="5161">SUM(R215:T215)/SUM(R214:T219)</f>
        <v>0</v>
      </c>
      <c r="AP227" s="30">
        <f t="shared" ref="AP227" si="5162">SUM(S215:U215)/SUM(S214:U219)</f>
        <v>0</v>
      </c>
      <c r="AQ227" s="30"/>
      <c r="AR227" s="30"/>
      <c r="AS227" s="1"/>
      <c r="AT227" s="13">
        <v>3</v>
      </c>
      <c r="AU227" s="30">
        <f>SUM(B216:D216)/SUM(B214:D219)</f>
        <v>0.27306630960504347</v>
      </c>
      <c r="AV227" s="30">
        <f t="shared" ref="AV227" si="5163">SUM(C216:E216)/SUM(C214:E219)</f>
        <v>0.34543473065767505</v>
      </c>
      <c r="AW227" s="30">
        <f t="shared" ref="AW227" si="5164">SUM(D216:F216)/SUM(D214:F219)</f>
        <v>0.35924729961340418</v>
      </c>
      <c r="AX227" s="30">
        <f t="shared" ref="AX227" si="5165">SUM(E216:G216)/SUM(E214:G219)</f>
        <v>9.6859255480626516E-2</v>
      </c>
      <c r="AY227" s="30">
        <f t="shared" ref="AY227" si="5166">SUM(F216:H216)/SUM(F214:H219)</f>
        <v>2.4490834427994934E-2</v>
      </c>
      <c r="AZ227" s="30">
        <f t="shared" ref="AZ227" si="5167">SUM(G216:I216)/SUM(G214:I219)</f>
        <v>1.4546702478962612E-3</v>
      </c>
      <c r="BA227" s="30">
        <f t="shared" ref="BA227" si="5168">SUM(H216:J216)/SUM(H214:J219)</f>
        <v>0</v>
      </c>
      <c r="BB227" s="30">
        <f t="shared" ref="BB227" si="5169">SUM(I216:K216)/SUM(I214:K219)</f>
        <v>0</v>
      </c>
      <c r="BC227" s="30">
        <f t="shared" ref="BC227" si="5170">SUM(J216:L216)/SUM(J214:L219)</f>
        <v>0</v>
      </c>
      <c r="BD227" s="30">
        <f t="shared" ref="BD227" si="5171">SUM(K216:M216)/SUM(K214:M219)</f>
        <v>0</v>
      </c>
      <c r="BE227" s="30">
        <f t="shared" ref="BE227" si="5172">SUM(L216:N216)/SUM(L214:N219)</f>
        <v>0</v>
      </c>
      <c r="BF227" s="30">
        <f t="shared" ref="BF227" si="5173">SUM(M216:O216)/SUM(M214:O219)</f>
        <v>0</v>
      </c>
      <c r="BG227" s="30">
        <f t="shared" ref="BG227" si="5174">SUM(N216:P216)/SUM(N214:P219)</f>
        <v>0</v>
      </c>
      <c r="BH227" s="30">
        <f t="shared" ref="BH227" si="5175">SUM(O216:Q216)/SUM(O214:Q219)</f>
        <v>0</v>
      </c>
      <c r="BI227" s="30">
        <f t="shared" ref="BI227" si="5176">SUM(P216:R216)/SUM(P214:R219)</f>
        <v>0</v>
      </c>
      <c r="BJ227" s="30">
        <f t="shared" ref="BJ227" si="5177">SUM(Q216:S216)/SUM(Q214:S219)</f>
        <v>0</v>
      </c>
      <c r="BK227" s="30">
        <f t="shared" ref="BK227" si="5178">SUM(R216:T216)/SUM(R214:T219)</f>
        <v>0</v>
      </c>
      <c r="BL227" s="30">
        <f t="shared" ref="BL227" si="5179">SUM(S216:U216)/SUM(S214:U219)</f>
        <v>0</v>
      </c>
      <c r="BM227" s="30"/>
      <c r="BN227" s="30"/>
      <c r="BO227" s="1"/>
      <c r="BP227" s="13">
        <v>3</v>
      </c>
      <c r="BQ227" s="30">
        <f>SUM(B217:D217)/SUM(B214:D219)</f>
        <v>7.6004343105320303E-3</v>
      </c>
      <c r="BR227" s="30">
        <f t="shared" ref="BR227" si="5180">SUM(C217:E217)/SUM(C214:E219)</f>
        <v>0.24224955711754959</v>
      </c>
      <c r="BS227" s="30">
        <f t="shared" ref="BS227" si="5181">SUM(D217:F217)/SUM(D214:F219)</f>
        <v>0.5417075516974954</v>
      </c>
      <c r="BT227" s="30">
        <f t="shared" ref="BT227" si="5182">SUM(E217:G217)/SUM(E214:G219)</f>
        <v>0.8092162876926402</v>
      </c>
      <c r="BU227" s="30">
        <f t="shared" ref="BU227" si="5183">SUM(F217:H217)/SUM(F214:H219)</f>
        <v>0.60378363234910204</v>
      </c>
      <c r="BV227" s="30">
        <f t="shared" ref="BV227" si="5184">SUM(G217:I217)/SUM(G214:I219)</f>
        <v>0.30413040079223946</v>
      </c>
      <c r="BW227" s="30">
        <f t="shared" ref="BW227" si="5185">SUM(H217:J217)/SUM(H214:J219)</f>
        <v>2.9197723939846071E-2</v>
      </c>
      <c r="BX227" s="30">
        <f t="shared" ref="BX227" si="5186">SUM(I217:K217)/SUM(I214:K219)</f>
        <v>0</v>
      </c>
      <c r="BY227" s="30">
        <f t="shared" ref="BY227" si="5187">SUM(J217:L217)/SUM(J214:L219)</f>
        <v>0</v>
      </c>
      <c r="BZ227" s="30">
        <f t="shared" ref="BZ227" si="5188">SUM(K217:M217)/SUM(K214:M219)</f>
        <v>0</v>
      </c>
      <c r="CA227" s="30">
        <f t="shared" ref="CA227" si="5189">SUM(L217:N217)/SUM(L214:N219)</f>
        <v>0</v>
      </c>
      <c r="CB227" s="30">
        <f t="shared" ref="CB227" si="5190">SUM(M217:O217)/SUM(M214:O219)</f>
        <v>0</v>
      </c>
      <c r="CC227" s="30">
        <f t="shared" ref="CC227" si="5191">SUM(N217:P217)/SUM(N214:P219)</f>
        <v>0</v>
      </c>
      <c r="CD227" s="30">
        <f t="shared" ref="CD227" si="5192">SUM(O217:Q217)/SUM(O214:Q219)</f>
        <v>0</v>
      </c>
      <c r="CE227" s="30">
        <f t="shared" ref="CE227" si="5193">SUM(P217:R217)/SUM(P214:R219)</f>
        <v>0</v>
      </c>
      <c r="CF227" s="30">
        <f t="shared" ref="CF227" si="5194">SUM(Q217:S217)/SUM(Q214:S219)</f>
        <v>0</v>
      </c>
      <c r="CG227" s="30">
        <f t="shared" ref="CG227" si="5195">SUM(R217:T217)/SUM(R214:T219)</f>
        <v>0</v>
      </c>
      <c r="CH227" s="30">
        <f t="shared" ref="CH227" si="5196">SUM(S217:U217)/SUM(S214:U219)</f>
        <v>0</v>
      </c>
      <c r="CI227" s="30"/>
      <c r="CJ227" s="30"/>
      <c r="CK227" s="1"/>
      <c r="CL227" s="13">
        <v>3</v>
      </c>
      <c r="CM227" s="30">
        <f>SUM(B218:D218)/SUM(B214:D219)</f>
        <v>0</v>
      </c>
      <c r="CN227" s="30">
        <f t="shared" ref="CN227" si="5197">SUM(C218:E218)/SUM(C214:E219)</f>
        <v>0</v>
      </c>
      <c r="CO227" s="30">
        <f t="shared" ref="CO227" si="5198">SUM(D218:F218)/SUM(D214:F219)</f>
        <v>0</v>
      </c>
      <c r="CP227" s="30">
        <f t="shared" ref="CP227" si="5199">SUM(E218:G218)/SUM(E214:G219)</f>
        <v>5.6768558951965066E-2</v>
      </c>
      <c r="CQ227" s="30">
        <f t="shared" ref="CQ227" si="5200">SUM(F218:H218)/SUM(F214:H219)</f>
        <v>0.36088542482181896</v>
      </c>
      <c r="CR227" s="30">
        <f t="shared" ref="CR227" si="5201">SUM(G218:I218)/SUM(G214:I219)</f>
        <v>0.69377338926459564</v>
      </c>
      <c r="CS227" s="30">
        <f t="shared" ref="CS227" si="5202">SUM(H218:J218)/SUM(H214:J219)</f>
        <v>0.93006450541059504</v>
      </c>
      <c r="CT227" s="30">
        <f t="shared" ref="CT227" si="5203">SUM(I218:K218)/SUM(I214:K219)</f>
        <v>0.75108259823576584</v>
      </c>
      <c r="CU227" s="30">
        <f t="shared" ref="CU227" si="5204">SUM(J218:L218)/SUM(J214:L219)</f>
        <v>0.47247632803723322</v>
      </c>
      <c r="CV227" s="30">
        <f t="shared" ref="CV227" si="5205">SUM(K218:M218)/SUM(K214:M219)</f>
        <v>0.18953619001765368</v>
      </c>
      <c r="CW227" s="30">
        <f t="shared" ref="CW227" si="5206">SUM(L218:N218)/SUM(L214:N219)</f>
        <v>6.8528326111378601E-2</v>
      </c>
      <c r="CX227" s="30">
        <f t="shared" ref="CX227" si="5207">SUM(M218:O218)/SUM(M214:O219)</f>
        <v>1.4925373134328365E-2</v>
      </c>
      <c r="CY227" s="30">
        <f t="shared" ref="CY227" si="5208">SUM(N218:P218)/SUM(N214:P219)</f>
        <v>4.6541486117798181E-3</v>
      </c>
      <c r="CZ227" s="30">
        <f t="shared" ref="CZ227" si="5209">SUM(O218:Q218)/SUM(O214:Q219)</f>
        <v>6.4195153265929805E-4</v>
      </c>
      <c r="DA227" s="30">
        <f t="shared" ref="DA227" si="5210">SUM(P218:R218)/SUM(P214:R219)</f>
        <v>0</v>
      </c>
      <c r="DB227" s="30">
        <f t="shared" ref="DB227" si="5211">SUM(Q218:S218)/SUM(Q214:S219)</f>
        <v>0</v>
      </c>
      <c r="DC227" s="30">
        <f t="shared" ref="DC227" si="5212">SUM(R218:T218)/SUM(R214:T219)</f>
        <v>0</v>
      </c>
      <c r="DD227" s="30">
        <f t="shared" ref="DD227" si="5213">SUM(S218:U218)/SUM(S214:U219)</f>
        <v>0</v>
      </c>
      <c r="DE227" s="30"/>
      <c r="DF227" s="30"/>
      <c r="DG227" s="1"/>
      <c r="DH227" s="13">
        <v>3</v>
      </c>
      <c r="DI227" s="30">
        <f>SUM(B219:D219)/SUM(B214:D219)</f>
        <v>0</v>
      </c>
      <c r="DJ227" s="30">
        <f t="shared" ref="DJ227" si="5214">SUM(C219:E219)/SUM(C214:E219)</f>
        <v>0</v>
      </c>
      <c r="DK227" s="30">
        <f t="shared" ref="DK227" si="5215">SUM(D219:F219)/SUM(D214:F219)</f>
        <v>0</v>
      </c>
      <c r="DL227" s="30">
        <f t="shared" ref="DL227" si="5216">SUM(E219:G219)/SUM(E214:G219)</f>
        <v>0</v>
      </c>
      <c r="DM227" s="30">
        <f t="shared" ref="DM227" si="5217">SUM(F219:H219)/SUM(F214:H219)</f>
        <v>0</v>
      </c>
      <c r="DN227" s="30">
        <f t="shared" ref="DN227" si="5218">SUM(G219:I219)/SUM(G214:I219)</f>
        <v>6.4153969526864474E-4</v>
      </c>
      <c r="DO227" s="30">
        <f t="shared" ref="DO227" si="5219">SUM(H219:J219)/SUM(H214:J219)</f>
        <v>4.0737770649558955E-2</v>
      </c>
      <c r="DP227" s="30">
        <f t="shared" ref="DP227" si="5220">SUM(I219:K219)/SUM(I214:K219)</f>
        <v>0.24891740176423416</v>
      </c>
      <c r="DQ227" s="30">
        <f t="shared" ref="DQ227" si="5221">SUM(J219:L219)/SUM(J214:L219)</f>
        <v>0.52752367196276684</v>
      </c>
      <c r="DR227" s="30">
        <f t="shared" ref="DR227" si="5222">SUM(K219:M219)/SUM(K214:M219)</f>
        <v>0.81046380998234635</v>
      </c>
      <c r="DS227" s="30">
        <f t="shared" ref="DS227" si="5223">SUM(L219:N219)/SUM(L214:N219)</f>
        <v>0.9314716738886214</v>
      </c>
      <c r="DT227" s="30">
        <f t="shared" ref="DT227" si="5224">SUM(M219:O219)/SUM(M214:O219)</f>
        <v>0.98507462686567171</v>
      </c>
      <c r="DU227" s="30">
        <f t="shared" ref="DU227" si="5225">SUM(N219:P219)/SUM(N214:P219)</f>
        <v>0.99534585138822018</v>
      </c>
      <c r="DV227" s="30">
        <f t="shared" ref="DV227" si="5226">SUM(O219:Q219)/SUM(O214:Q219)</f>
        <v>0.99935804846734066</v>
      </c>
      <c r="DW227" s="30">
        <f t="shared" ref="DW227" si="5227">SUM(P219:R219)/SUM(P214:R219)</f>
        <v>1</v>
      </c>
      <c r="DX227" s="30">
        <f t="shared" ref="DX227" si="5228">SUM(Q219:S219)/SUM(Q214:S219)</f>
        <v>1</v>
      </c>
      <c r="DY227" s="30">
        <f t="shared" ref="DY227" si="5229">SUM(R219:T219)/SUM(R214:T219)</f>
        <v>1</v>
      </c>
      <c r="DZ227" s="30">
        <f t="shared" ref="DZ227" si="5230">SUM(S219:U219)/SUM(S214:U219)</f>
        <v>1</v>
      </c>
      <c r="EA227" s="30"/>
      <c r="EB227" s="30"/>
    </row>
    <row r="228" spans="1:132" x14ac:dyDescent="0.3">
      <c r="A228" s="29">
        <v>4</v>
      </c>
      <c r="B228" s="30">
        <f>SUM($B214:E214)/SUM($B214:E219)</f>
        <v>0.27470355731225299</v>
      </c>
      <c r="C228" s="30">
        <f t="shared" ref="C228:R228" si="5231">SUM(C214:F214)/SUM(C214:F219)</f>
        <v>2.4703557312252964E-2</v>
      </c>
      <c r="D228" s="30">
        <f t="shared" si="5231"/>
        <v>0</v>
      </c>
      <c r="E228" s="30">
        <f t="shared" si="5231"/>
        <v>0</v>
      </c>
      <c r="F228" s="30">
        <f t="shared" si="5231"/>
        <v>0</v>
      </c>
      <c r="G228" s="30">
        <f t="shared" si="5231"/>
        <v>0</v>
      </c>
      <c r="H228" s="30">
        <f t="shared" si="5231"/>
        <v>0</v>
      </c>
      <c r="I228" s="30">
        <f t="shared" si="5231"/>
        <v>0</v>
      </c>
      <c r="J228" s="30">
        <f t="shared" si="5231"/>
        <v>0</v>
      </c>
      <c r="K228" s="30">
        <f t="shared" si="5231"/>
        <v>0</v>
      </c>
      <c r="L228" s="30">
        <f t="shared" si="5231"/>
        <v>0</v>
      </c>
      <c r="M228" s="30">
        <f t="shared" si="5231"/>
        <v>0</v>
      </c>
      <c r="N228" s="30">
        <f t="shared" si="5231"/>
        <v>0</v>
      </c>
      <c r="O228" s="30">
        <f t="shared" si="5231"/>
        <v>0</v>
      </c>
      <c r="P228" s="30">
        <f t="shared" si="5231"/>
        <v>0</v>
      </c>
      <c r="Q228" s="30">
        <f t="shared" si="5231"/>
        <v>0</v>
      </c>
      <c r="R228" s="30">
        <f t="shared" si="5231"/>
        <v>0</v>
      </c>
      <c r="S228" s="1"/>
      <c r="T228" s="1"/>
      <c r="U228" s="1"/>
      <c r="V228" s="66">
        <v>4</v>
      </c>
      <c r="W228" s="69">
        <f>SUM('Raw Data'!B323:E323)</f>
        <v>1100</v>
      </c>
      <c r="X228" s="5">
        <v>4</v>
      </c>
      <c r="Y228" s="30">
        <f>SUM(B215:E215)/SUM(B214:E219)</f>
        <v>0.28453322685632854</v>
      </c>
      <c r="Z228" s="30">
        <f>SUM(C215:F215)/SUM(C214:F219)</f>
        <v>0.29266330815714153</v>
      </c>
      <c r="AA228" s="30">
        <f t="shared" ref="AA228" si="5232">SUM(D215:G215)/SUM(D214:G219)</f>
        <v>7.4283861516825353E-2</v>
      </c>
      <c r="AB228" s="30">
        <f t="shared" ref="AB228" si="5233">SUM(E215:H215)/SUM(E214:H219)</f>
        <v>2.7866923406076168E-2</v>
      </c>
      <c r="AC228" s="30">
        <f t="shared" ref="AC228" si="5234">SUM(F215:I215)/SUM(F214:I219)</f>
        <v>8.1261688459040513E-3</v>
      </c>
      <c r="AD228" s="30">
        <f t="shared" ref="AD228" si="5235">SUM(G215:J215)/SUM(G214:J219)</f>
        <v>0</v>
      </c>
      <c r="AE228" s="30">
        <f t="shared" ref="AE228" si="5236">SUM(H215:K215)/SUM(H214:K219)</f>
        <v>0</v>
      </c>
      <c r="AF228" s="30">
        <f t="shared" ref="AF228" si="5237">SUM(I215:L215)/SUM(I214:L219)</f>
        <v>0</v>
      </c>
      <c r="AG228" s="30">
        <f t="shared" ref="AG228" si="5238">SUM(J215:M215)/SUM(J214:M219)</f>
        <v>0</v>
      </c>
      <c r="AH228" s="30">
        <f t="shared" ref="AH228" si="5239">SUM(K215:N215)/SUM(K214:N219)</f>
        <v>0</v>
      </c>
      <c r="AI228" s="30">
        <f t="shared" ref="AI228" si="5240">SUM(L215:O215)/SUM(L214:O219)</f>
        <v>0</v>
      </c>
      <c r="AJ228" s="30">
        <f t="shared" ref="AJ228" si="5241">SUM(M215:P215)/SUM(M214:P219)</f>
        <v>0</v>
      </c>
      <c r="AK228" s="30">
        <f t="shared" ref="AK228" si="5242">SUM(N215:Q215)/SUM(N214:Q219)</f>
        <v>0</v>
      </c>
      <c r="AL228" s="30">
        <f t="shared" ref="AL228" si="5243">SUM(O215:R215)/SUM(O214:R219)</f>
        <v>0</v>
      </c>
      <c r="AM228" s="30">
        <f t="shared" ref="AM228" si="5244">SUM(P215:S215)/SUM(P214:S219)</f>
        <v>0</v>
      </c>
      <c r="AN228" s="30">
        <f t="shared" ref="AN228" si="5245">SUM(Q215:T215)/SUM(Q214:T219)</f>
        <v>0</v>
      </c>
      <c r="AO228" s="30">
        <f t="shared" ref="AO228" si="5246">SUM(R215:U215)/SUM(R214:U219)</f>
        <v>0</v>
      </c>
      <c r="AP228" s="1"/>
      <c r="AQ228" s="1"/>
      <c r="AR228" s="1"/>
      <c r="AS228" s="1"/>
      <c r="AT228" s="29">
        <v>4</v>
      </c>
      <c r="AU228" s="30">
        <f>SUM(B216:E216)/SUM(B214:E219)</f>
        <v>0.25907604799325629</v>
      </c>
      <c r="AV228" s="30">
        <f t="shared" ref="AV228" si="5247">SUM(C216:F216)/SUM(C214:F219)</f>
        <v>0.27635247075748393</v>
      </c>
      <c r="AW228" s="30">
        <f t="shared" ref="AW228" si="5248">SUM(D216:G216)/SUM(D214:G219)</f>
        <v>0.27052717776682167</v>
      </c>
      <c r="AX228" s="30">
        <f t="shared" ref="AX228" si="5249">SUM(E216:H216)/SUM(E214:H219)</f>
        <v>7.2644441610469887E-2</v>
      </c>
      <c r="AY228" s="30">
        <f t="shared" ref="AY228" si="5250">SUM(F216:I216)/SUM(F214:I219)</f>
        <v>1.8359286491919685E-2</v>
      </c>
      <c r="AZ228" s="30">
        <f t="shared" ref="AZ228" si="5251">SUM(G216:J216)/SUM(G214:J219)</f>
        <v>1.0911776943735789E-3</v>
      </c>
      <c r="BA228" s="30">
        <f t="shared" ref="BA228" si="5252">SUM(H216:K216)/SUM(H214:K219)</f>
        <v>0</v>
      </c>
      <c r="BB228" s="30">
        <f t="shared" ref="BB228" si="5253">SUM(I216:L216)/SUM(I214:L219)</f>
        <v>0</v>
      </c>
      <c r="BC228" s="30">
        <f t="shared" ref="BC228" si="5254">SUM(J216:M216)/SUM(J214:M219)</f>
        <v>0</v>
      </c>
      <c r="BD228" s="30">
        <f t="shared" ref="BD228" si="5255">SUM(K216:N216)/SUM(K214:N219)</f>
        <v>0</v>
      </c>
      <c r="BE228" s="30">
        <f t="shared" ref="BE228" si="5256">SUM(L216:O216)/SUM(L214:O219)</f>
        <v>0</v>
      </c>
      <c r="BF228" s="30">
        <f t="shared" ref="BF228" si="5257">SUM(M216:P216)/SUM(M214:P219)</f>
        <v>0</v>
      </c>
      <c r="BG228" s="30">
        <f t="shared" ref="BG228" si="5258">SUM(N216:Q216)/SUM(N214:Q219)</f>
        <v>0</v>
      </c>
      <c r="BH228" s="30">
        <f t="shared" ref="BH228" si="5259">SUM(O216:R216)/SUM(O214:R219)</f>
        <v>0</v>
      </c>
      <c r="BI228" s="30">
        <f t="shared" ref="BI228" si="5260">SUM(P216:S216)/SUM(P214:S219)</f>
        <v>0</v>
      </c>
      <c r="BJ228" s="30">
        <f t="shared" ref="BJ228" si="5261">SUM(Q216:T216)/SUM(Q214:T219)</f>
        <v>0</v>
      </c>
      <c r="BK228" s="30">
        <f t="shared" ref="BK228" si="5262">SUM(R216:U216)/SUM(R214:U219)</f>
        <v>0</v>
      </c>
      <c r="BL228" s="30"/>
      <c r="BM228" s="30"/>
      <c r="BN228" s="30"/>
      <c r="BO228" s="1"/>
      <c r="BP228" s="29">
        <v>4</v>
      </c>
      <c r="BQ228" s="30">
        <f>SUM(B217:E217)/SUM(B214:E219)</f>
        <v>0.18168716783816219</v>
      </c>
      <c r="BR228" s="30">
        <f t="shared" ref="BR228" si="5263">SUM(C217:F217)/SUM(C214:F219)</f>
        <v>0.40628066377312155</v>
      </c>
      <c r="BS228" s="30">
        <f t="shared" ref="BS228" si="5264">SUM(D217:G217)/SUM(D214:G219)</f>
        <v>0.6126125415023792</v>
      </c>
      <c r="BT228" s="30">
        <f t="shared" ref="BT228" si="5265">SUM(E217:H217)/SUM(E214:H219)</f>
        <v>0.62882456636708972</v>
      </c>
      <c r="BU228" s="30">
        <f t="shared" ref="BU228" si="5266">SUM(F217:I217)/SUM(F214:I219)</f>
        <v>0.45261980427902487</v>
      </c>
      <c r="BV228" s="30">
        <f t="shared" ref="BV228" si="5267">SUM(G217:J217)/SUM(G214:J219)</f>
        <v>0.22813438991092549</v>
      </c>
      <c r="BW228" s="30">
        <f t="shared" ref="BW228" si="5268">SUM(H217:K217)/SUM(H214:K219)</f>
        <v>2.1901805674319087E-2</v>
      </c>
      <c r="BX228" s="30">
        <f t="shared" ref="BX228" si="5269">SUM(I217:L217)/SUM(I214:L219)</f>
        <v>0</v>
      </c>
      <c r="BY228" s="30">
        <f t="shared" ref="BY228" si="5270">SUM(J217:M217)/SUM(J214:M219)</f>
        <v>0</v>
      </c>
      <c r="BZ228" s="30">
        <f t="shared" ref="BZ228" si="5271">SUM(K217:N217)/SUM(K214:N219)</f>
        <v>0</v>
      </c>
      <c r="CA228" s="30">
        <f t="shared" ref="CA228" si="5272">SUM(L217:O217)/SUM(L214:O219)</f>
        <v>0</v>
      </c>
      <c r="CB228" s="30">
        <f t="shared" ref="CB228" si="5273">SUM(M217:P217)/SUM(M214:P219)</f>
        <v>0</v>
      </c>
      <c r="CC228" s="30">
        <f t="shared" ref="CC228" si="5274">SUM(N217:Q217)/SUM(N214:Q219)</f>
        <v>0</v>
      </c>
      <c r="CD228" s="30">
        <f t="shared" ref="CD228" si="5275">SUM(O217:R217)/SUM(O214:R219)</f>
        <v>0</v>
      </c>
      <c r="CE228" s="30">
        <f t="shared" ref="CE228" si="5276">SUM(P217:S217)/SUM(P214:S219)</f>
        <v>0</v>
      </c>
      <c r="CF228" s="30">
        <f t="shared" ref="CF228" si="5277">SUM(Q217:T217)/SUM(Q214:T219)</f>
        <v>0</v>
      </c>
      <c r="CG228" s="30">
        <f t="shared" ref="CG228" si="5278">SUM(R217:U217)/SUM(R214:U219)</f>
        <v>0</v>
      </c>
      <c r="CH228" s="30"/>
      <c r="CI228" s="30"/>
      <c r="CJ228" s="30"/>
      <c r="CK228" s="1"/>
      <c r="CL228" s="29">
        <v>4</v>
      </c>
      <c r="CM228" s="30">
        <f>SUM(B218:E218)/SUM(B214:E219)</f>
        <v>0</v>
      </c>
      <c r="CN228" s="30">
        <f t="shared" ref="CN228" si="5279">SUM(C218:F218)/SUM(C214:F219)</f>
        <v>0</v>
      </c>
      <c r="CO228" s="30">
        <f t="shared" ref="CO228" si="5280">SUM(D218:G218)/SUM(D214:G219)</f>
        <v>4.2576419213973801E-2</v>
      </c>
      <c r="CP228" s="30">
        <f t="shared" ref="CP228" si="5281">SUM(E218:H218)/SUM(E214:H219)</f>
        <v>0.27066406861636422</v>
      </c>
      <c r="CQ228" s="30">
        <f t="shared" ref="CQ228" si="5282">SUM(F218:I218)/SUM(F214:I219)</f>
        <v>0.52041350842934953</v>
      </c>
      <c r="CR228" s="30">
        <f t="shared" ref="CR228" si="5283">SUM(G218:J218)/SUM(G214:J219)</f>
        <v>0.74021620332829074</v>
      </c>
      <c r="CS228" s="30">
        <f t="shared" ref="CS228" si="5284">SUM(H218:K218)/SUM(H214:K219)</f>
        <v>0.79138019625060874</v>
      </c>
      <c r="CT228" s="30">
        <f t="shared" ref="CT228" si="5285">SUM(I218:L218)/SUM(I214:L219)</f>
        <v>0.60406641000962469</v>
      </c>
      <c r="CU228" s="30">
        <f t="shared" ref="CU228" si="5286">SUM(J218:M218)/SUM(J214:M219)</f>
        <v>0.36206066441983631</v>
      </c>
      <c r="CV228" s="30">
        <f t="shared" ref="CV228" si="5287">SUM(K218:N218)/SUM(K214:N219)</f>
        <v>0.14516129032258066</v>
      </c>
      <c r="CW228" s="30">
        <f t="shared" ref="CW228" si="5288">SUM(L218:O218)/SUM(L214:O219)</f>
        <v>5.1877708233028424E-2</v>
      </c>
      <c r="CX228" s="30">
        <f t="shared" ref="CX228" si="5289">SUM(M218:P218)/SUM(M214:P219)</f>
        <v>1.1194029850746273E-2</v>
      </c>
      <c r="CY228" s="30">
        <f t="shared" ref="CY228" si="5290">SUM(N218:Q218)/SUM(N214:Q219)</f>
        <v>3.4906114588348636E-3</v>
      </c>
      <c r="CZ228" s="30">
        <f t="shared" ref="CZ228" si="5291">SUM(O218:R218)/SUM(O214:R219)</f>
        <v>4.8146364949447351E-4</v>
      </c>
      <c r="DA228" s="30">
        <f t="shared" ref="DA228" si="5292">SUM(P218:S218)/SUM(P214:S219)</f>
        <v>0</v>
      </c>
      <c r="DB228" s="30">
        <f t="shared" ref="DB228" si="5293">SUM(Q218:T218)/SUM(Q214:T219)</f>
        <v>0</v>
      </c>
      <c r="DC228" s="30">
        <f t="shared" ref="DC228" si="5294">SUM(R218:U218)/SUM(R214:U219)</f>
        <v>0</v>
      </c>
      <c r="DD228" s="30"/>
      <c r="DE228" s="30"/>
      <c r="DF228" s="30"/>
      <c r="DG228" s="1"/>
      <c r="DH228" s="29">
        <v>4</v>
      </c>
      <c r="DI228" s="30">
        <f>SUM(B219:E219)/SUM(B214:E219)</f>
        <v>0</v>
      </c>
      <c r="DJ228" s="30">
        <f t="shared" ref="DJ228" si="5295">SUM(C219:F219)/SUM(C214:F219)</f>
        <v>0</v>
      </c>
      <c r="DK228" s="30">
        <f t="shared" ref="DK228" si="5296">SUM(D219:G219)/SUM(D214:G219)</f>
        <v>0</v>
      </c>
      <c r="DL228" s="30">
        <f t="shared" ref="DL228" si="5297">SUM(E219:H219)/SUM(E214:H219)</f>
        <v>0</v>
      </c>
      <c r="DM228" s="30">
        <f t="shared" ref="DM228" si="5298">SUM(F219:I219)/SUM(F214:I219)</f>
        <v>4.8123195380173241E-4</v>
      </c>
      <c r="DN228" s="30">
        <f t="shared" ref="DN228" si="5299">SUM(G219:J219)/SUM(G214:J219)</f>
        <v>3.0558229066410016E-2</v>
      </c>
      <c r="DO228" s="30">
        <f t="shared" ref="DO228" si="5300">SUM(H219:K219)/SUM(H214:K219)</f>
        <v>0.18671799807507219</v>
      </c>
      <c r="DP228" s="30">
        <f t="shared" ref="DP228" si="5301">SUM(I219:L219)/SUM(I214:L219)</f>
        <v>0.39593358999037531</v>
      </c>
      <c r="DQ228" s="30">
        <f t="shared" ref="DQ228" si="5302">SUM(J219:M219)/SUM(J214:M219)</f>
        <v>0.63793933558016369</v>
      </c>
      <c r="DR228" s="30">
        <f t="shared" ref="DR228" si="5303">SUM(K219:N219)/SUM(K214:N219)</f>
        <v>0.85483870967741937</v>
      </c>
      <c r="DS228" s="30">
        <f t="shared" ref="DS228" si="5304">SUM(L219:O219)/SUM(L214:O219)</f>
        <v>0.9481222917669716</v>
      </c>
      <c r="DT228" s="30">
        <f t="shared" ref="DT228" si="5305">SUM(M219:P219)/SUM(M214:P219)</f>
        <v>0.98880597014925375</v>
      </c>
      <c r="DU228" s="30">
        <f t="shared" ref="DU228" si="5306">SUM(N219:Q219)/SUM(N214:Q219)</f>
        <v>0.99650938854116511</v>
      </c>
      <c r="DV228" s="30">
        <f t="shared" ref="DV228" si="5307">SUM(O219:R219)/SUM(O214:R219)</f>
        <v>0.99951853635050547</v>
      </c>
      <c r="DW228" s="30">
        <f t="shared" ref="DW228" si="5308">SUM(P219:S219)/SUM(P214:S219)</f>
        <v>1</v>
      </c>
      <c r="DX228" s="30">
        <f t="shared" ref="DX228" si="5309">SUM(Q219:T219)/SUM(Q214:T219)</f>
        <v>1</v>
      </c>
      <c r="DY228" s="30">
        <f t="shared" ref="DY228" si="5310">SUM(R219:U219)/SUM(R214:U219)</f>
        <v>1</v>
      </c>
      <c r="DZ228" s="30"/>
      <c r="EA228" s="30"/>
      <c r="EB228" s="30"/>
    </row>
    <row r="229" spans="1:132" x14ac:dyDescent="0.3">
      <c r="A229" s="29">
        <v>5</v>
      </c>
      <c r="B229" s="30">
        <f>SUM($B214:F214)/SUM($B214:F219)</f>
        <v>0.21976284584980238</v>
      </c>
      <c r="C229" s="30">
        <f t="shared" ref="C229:Q229" si="5311">SUM(C214:G214)/SUM(C214:G219)</f>
        <v>1.9762845849802372E-2</v>
      </c>
      <c r="D229" s="30">
        <f t="shared" si="5311"/>
        <v>0</v>
      </c>
      <c r="E229" s="30">
        <f t="shared" si="5311"/>
        <v>0</v>
      </c>
      <c r="F229" s="30">
        <f t="shared" si="5311"/>
        <v>0</v>
      </c>
      <c r="G229" s="30">
        <f t="shared" si="5311"/>
        <v>0</v>
      </c>
      <c r="H229" s="30">
        <f t="shared" si="5311"/>
        <v>0</v>
      </c>
      <c r="I229" s="30">
        <f t="shared" si="5311"/>
        <v>0</v>
      </c>
      <c r="J229" s="30">
        <f t="shared" si="5311"/>
        <v>0</v>
      </c>
      <c r="K229" s="30">
        <f t="shared" si="5311"/>
        <v>0</v>
      </c>
      <c r="L229" s="30">
        <f t="shared" si="5311"/>
        <v>0</v>
      </c>
      <c r="M229" s="30">
        <f t="shared" si="5311"/>
        <v>0</v>
      </c>
      <c r="N229" s="30">
        <f t="shared" si="5311"/>
        <v>0</v>
      </c>
      <c r="O229" s="30">
        <f t="shared" si="5311"/>
        <v>0</v>
      </c>
      <c r="P229" s="30">
        <f t="shared" si="5311"/>
        <v>0</v>
      </c>
      <c r="Q229" s="30">
        <f t="shared" si="5311"/>
        <v>0</v>
      </c>
      <c r="R229" s="1"/>
      <c r="S229" s="1"/>
      <c r="T229" s="1"/>
      <c r="U229" s="1"/>
      <c r="V229" s="66">
        <v>5</v>
      </c>
      <c r="W229" s="69">
        <f>SUM('Raw Data'!B323:F323)</f>
        <v>1346</v>
      </c>
      <c r="X229" s="29">
        <v>5</v>
      </c>
      <c r="Y229" s="30">
        <f>SUM(B215:F215)/SUM(B214:F219)</f>
        <v>0.23413064652571322</v>
      </c>
      <c r="Z229" s="30">
        <f>SUM(C215:G215)/SUM(C214:G219)</f>
        <v>0.23413064652571322</v>
      </c>
      <c r="AA229" s="30">
        <f t="shared" ref="AA229" si="5312">SUM(D215:H215)/SUM(D214:H219)</f>
        <v>5.942708921346028E-2</v>
      </c>
      <c r="AB229" s="30">
        <f t="shared" ref="AB229" si="5313">SUM(E215:I215)/SUM(E214:I219)</f>
        <v>2.2284955208170257E-2</v>
      </c>
      <c r="AC229" s="30">
        <f t="shared" ref="AC229" si="5314">SUM(F215:J215)/SUM(F214:J219)</f>
        <v>6.5015608284872918E-3</v>
      </c>
      <c r="AD229" s="30">
        <f t="shared" ref="AD229" si="5315">SUM(G215:K215)/SUM(G214:K219)</f>
        <v>0</v>
      </c>
      <c r="AE229" s="30">
        <f t="shared" ref="AE229" si="5316">SUM(H215:L215)/SUM(H214:L219)</f>
        <v>0</v>
      </c>
      <c r="AF229" s="30">
        <f t="shared" ref="AF229" si="5317">SUM(I215:M215)/SUM(I214:M219)</f>
        <v>0</v>
      </c>
      <c r="AG229" s="30">
        <f t="shared" ref="AG229" si="5318">SUM(J215:N215)/SUM(J214:N219)</f>
        <v>0</v>
      </c>
      <c r="AH229" s="30">
        <f t="shared" ref="AH229" si="5319">SUM(K215:O215)/SUM(K214:O219)</f>
        <v>0</v>
      </c>
      <c r="AI229" s="30">
        <f t="shared" ref="AI229" si="5320">SUM(L215:P215)/SUM(L214:P219)</f>
        <v>0</v>
      </c>
      <c r="AJ229" s="30">
        <f t="shared" ref="AJ229" si="5321">SUM(M215:Q215)/SUM(M214:Q219)</f>
        <v>0</v>
      </c>
      <c r="AK229" s="30">
        <f t="shared" ref="AK229" si="5322">SUM(N215:R215)/SUM(N214:R219)</f>
        <v>0</v>
      </c>
      <c r="AL229" s="30">
        <f t="shared" ref="AL229" si="5323">SUM(O215:S215)/SUM(O214:S219)</f>
        <v>0</v>
      </c>
      <c r="AM229" s="30">
        <f t="shared" ref="AM229" si="5324">SUM(P215:T215)/SUM(P214:T219)</f>
        <v>0</v>
      </c>
      <c r="AN229" s="30">
        <f t="shared" ref="AN229" si="5325">SUM(Q215:U215)/SUM(Q214:U219)</f>
        <v>0</v>
      </c>
      <c r="AO229" s="30"/>
      <c r="AP229" s="1"/>
      <c r="AQ229" s="1"/>
      <c r="AR229" s="1"/>
      <c r="AS229" s="1"/>
      <c r="AT229" s="29">
        <v>5</v>
      </c>
      <c r="AU229" s="30">
        <f>SUM(B216:F216)/SUM(B214:F219)</f>
        <v>0.22108197660598713</v>
      </c>
      <c r="AV229" s="30">
        <f t="shared" ref="AV229" si="5326">SUM(C216:G216)/SUM(C214:G219)</f>
        <v>0.22195533905140197</v>
      </c>
      <c r="AW229" s="30">
        <f t="shared" ref="AW229" si="5327">SUM(D216:H216)/SUM(D214:H219)</f>
        <v>0.21642174221345734</v>
      </c>
      <c r="AX229" s="30">
        <f t="shared" ref="AX229" si="5328">SUM(E216:I216)/SUM(E214:I219)</f>
        <v>5.809317748578148E-2</v>
      </c>
      <c r="AY229" s="30">
        <f t="shared" ref="AY229" si="5329">SUM(F216:J216)/SUM(F214:J219)</f>
        <v>1.4688842941653329E-2</v>
      </c>
      <c r="AZ229" s="30">
        <f t="shared" ref="AZ229" si="5330">SUM(G216:K216)/SUM(G214:K219)</f>
        <v>8.7302618111783487E-4</v>
      </c>
      <c r="BA229" s="30">
        <f t="shared" ref="BA229" si="5331">SUM(H216:L216)/SUM(H214:L219)</f>
        <v>0</v>
      </c>
      <c r="BB229" s="30">
        <f t="shared" ref="BB229" si="5332">SUM(I216:M216)/SUM(I214:M219)</f>
        <v>0</v>
      </c>
      <c r="BC229" s="30">
        <f t="shared" ref="BC229" si="5333">SUM(J216:N216)/SUM(J214:N219)</f>
        <v>0</v>
      </c>
      <c r="BD229" s="30">
        <f t="shared" ref="BD229" si="5334">SUM(K216:O216)/SUM(K214:O219)</f>
        <v>0</v>
      </c>
      <c r="BE229" s="30">
        <f t="shared" ref="BE229" si="5335">SUM(L216:P216)/SUM(L214:P219)</f>
        <v>0</v>
      </c>
      <c r="BF229" s="30">
        <f t="shared" ref="BF229" si="5336">SUM(M216:Q216)/SUM(M214:Q219)</f>
        <v>0</v>
      </c>
      <c r="BG229" s="30">
        <f t="shared" ref="BG229" si="5337">SUM(N216:R216)/SUM(N214:R219)</f>
        <v>0</v>
      </c>
      <c r="BH229" s="30">
        <f t="shared" ref="BH229" si="5338">SUM(O216:S216)/SUM(O214:S219)</f>
        <v>0</v>
      </c>
      <c r="BI229" s="30">
        <f t="shared" ref="BI229" si="5339">SUM(P216:T216)/SUM(P214:T219)</f>
        <v>0</v>
      </c>
      <c r="BJ229" s="30">
        <f t="shared" ref="BJ229" si="5340">SUM(Q216:U216)/SUM(Q214:U219)</f>
        <v>0</v>
      </c>
      <c r="BK229" s="30"/>
      <c r="BL229" s="30"/>
      <c r="BM229" s="30"/>
      <c r="BN229" s="30"/>
      <c r="BO229" s="1"/>
      <c r="BP229" s="29">
        <v>5</v>
      </c>
      <c r="BQ229" s="30">
        <f>SUM(B217:F217)/SUM(B214:F219)</f>
        <v>0.32502453101849726</v>
      </c>
      <c r="BR229" s="30">
        <f t="shared" ref="BR229" si="5341">SUM(C217:G217)/SUM(C214:G219)</f>
        <v>0.49009003320190336</v>
      </c>
      <c r="BS229" s="30">
        <f t="shared" ref="BS229" si="5342">SUM(D217:H217)/SUM(D214:H219)</f>
        <v>0.50761991367999104</v>
      </c>
      <c r="BT229" s="30">
        <f t="shared" ref="BT229" si="5343">SUM(E217:I217)/SUM(E214:I219)</f>
        <v>0.50286596374798165</v>
      </c>
      <c r="BU229" s="30">
        <f t="shared" ref="BU229" si="5344">SUM(F217:J217)/SUM(F214:J219)</f>
        <v>0.36213069719580854</v>
      </c>
      <c r="BV229" s="30">
        <f t="shared" ref="BV229" si="5345">SUM(G217:K217)/SUM(G214:K219)</f>
        <v>0.18252507930884712</v>
      </c>
      <c r="BW229" s="30">
        <f t="shared" ref="BW229" si="5346">SUM(H217:L217)/SUM(H214:L219)</f>
        <v>1.7523131077576307E-2</v>
      </c>
      <c r="BX229" s="30">
        <f t="shared" ref="BX229" si="5347">SUM(I217:M217)/SUM(I214:M219)</f>
        <v>0</v>
      </c>
      <c r="BY229" s="30">
        <f t="shared" ref="BY229" si="5348">SUM(J217:N217)/SUM(J214:N219)</f>
        <v>0</v>
      </c>
      <c r="BZ229" s="30">
        <f t="shared" ref="BZ229" si="5349">SUM(K217:O217)/SUM(K214:O219)</f>
        <v>0</v>
      </c>
      <c r="CA229" s="30">
        <f t="shared" ref="CA229" si="5350">SUM(L217:P217)/SUM(L214:P219)</f>
        <v>0</v>
      </c>
      <c r="CB229" s="30">
        <f t="shared" ref="CB229" si="5351">SUM(M217:Q217)/SUM(M214:Q219)</f>
        <v>0</v>
      </c>
      <c r="CC229" s="30">
        <f t="shared" ref="CC229" si="5352">SUM(N217:R217)/SUM(N214:R219)</f>
        <v>0</v>
      </c>
      <c r="CD229" s="30">
        <f t="shared" ref="CD229" si="5353">SUM(O217:S217)/SUM(O214:S219)</f>
        <v>0</v>
      </c>
      <c r="CE229" s="30">
        <f t="shared" ref="CE229" si="5354">SUM(P217:T217)/SUM(P214:T219)</f>
        <v>0</v>
      </c>
      <c r="CF229" s="30">
        <f t="shared" ref="CF229" si="5355">SUM(Q217:U217)/SUM(Q214:U219)</f>
        <v>0</v>
      </c>
      <c r="CG229" s="30"/>
      <c r="CH229" s="30"/>
      <c r="CI229" s="30"/>
      <c r="CJ229" s="30"/>
      <c r="CK229" s="1"/>
      <c r="CL229" s="29">
        <v>5</v>
      </c>
      <c r="CM229" s="30">
        <f>SUM(B218:F218)/SUM(B214:F219)</f>
        <v>0</v>
      </c>
      <c r="CN229" s="30">
        <f t="shared" ref="CN229" si="5356">SUM(C218:G218)/SUM(C214:G219)</f>
        <v>3.4061135371179038E-2</v>
      </c>
      <c r="CO229" s="30">
        <f t="shared" ref="CO229" si="5357">SUM(D218:H218)/SUM(D214:H219)</f>
        <v>0.21653125489309138</v>
      </c>
      <c r="CP229" s="30">
        <f t="shared" ref="CP229" si="5358">SUM(E218:I218)/SUM(E214:I219)</f>
        <v>0.41637088093798763</v>
      </c>
      <c r="CQ229" s="30">
        <f t="shared" ref="CQ229" si="5359">SUM(F218:J218)/SUM(F214:J219)</f>
        <v>0.59222996265903871</v>
      </c>
      <c r="CR229" s="30">
        <f t="shared" ref="CR229" si="5360">SUM(G218:K218)/SUM(G214:K219)</f>
        <v>0.66721311791941029</v>
      </c>
      <c r="CS229" s="30">
        <f t="shared" ref="CS229" si="5361">SUM(H218:L218)/SUM(H214:L219)</f>
        <v>0.66569950825248436</v>
      </c>
      <c r="CT229" s="30">
        <f t="shared" ref="CT229" si="5362">SUM(I218:M218)/SUM(I214:M219)</f>
        <v>0.48946000577533927</v>
      </c>
      <c r="CU229" s="30">
        <f t="shared" ref="CU229" si="5363">SUM(J218:N218)/SUM(J214:N219)</f>
        <v>0.29205584978334131</v>
      </c>
      <c r="CV229" s="30">
        <f t="shared" ref="CV229" si="5364">SUM(K218:O218)/SUM(K214:O219)</f>
        <v>0.11651420317766011</v>
      </c>
      <c r="CW229" s="30">
        <f t="shared" ref="CW229" si="5365">SUM(L218:P218)/SUM(L214:P219)</f>
        <v>4.1502166586422737E-2</v>
      </c>
      <c r="CX229" s="30">
        <f t="shared" ref="CX229" si="5366">SUM(M218:Q218)/SUM(M214:Q219)</f>
        <v>8.9552238805970189E-3</v>
      </c>
      <c r="CY229" s="30">
        <f t="shared" ref="CY229" si="5367">SUM(N218:R218)/SUM(N214:R219)</f>
        <v>2.7924891670678908E-3</v>
      </c>
      <c r="CZ229" s="30">
        <f t="shared" ref="CZ229" si="5368">SUM(O218:S218)/SUM(O214:S219)</f>
        <v>3.8517091959557883E-4</v>
      </c>
      <c r="DA229" s="30">
        <f t="shared" ref="DA229" si="5369">SUM(P218:T218)/SUM(P214:T219)</f>
        <v>0</v>
      </c>
      <c r="DB229" s="30">
        <f t="shared" ref="DB229" si="5370">SUM(Q218:U218)/SUM(Q214:U219)</f>
        <v>0</v>
      </c>
      <c r="DC229" s="30"/>
      <c r="DD229" s="30"/>
      <c r="DE229" s="30"/>
      <c r="DF229" s="30"/>
      <c r="DG229" s="1"/>
      <c r="DH229" s="29">
        <v>5</v>
      </c>
      <c r="DI229" s="30">
        <f>SUM(B219:F219)/SUM(B214:F219)</f>
        <v>0</v>
      </c>
      <c r="DJ229" s="30">
        <f t="shared" ref="DJ229" si="5371">SUM(C219:G219)/SUM(C214:G219)</f>
        <v>0</v>
      </c>
      <c r="DK229" s="30">
        <f t="shared" ref="DK229" si="5372">SUM(D219:H219)/SUM(D214:H219)</f>
        <v>0</v>
      </c>
      <c r="DL229" s="30">
        <f t="shared" ref="DL229" si="5373">SUM(E219:I219)/SUM(E214:I219)</f>
        <v>3.8502262007892961E-4</v>
      </c>
      <c r="DM229" s="30">
        <f t="shared" ref="DM229" si="5374">SUM(F219:J219)/SUM(F214:J219)</f>
        <v>2.4448936375012036E-2</v>
      </c>
      <c r="DN229" s="30">
        <f t="shared" ref="DN229" si="5375">SUM(G219:K219)/SUM(G214:K219)</f>
        <v>0.14938877659062472</v>
      </c>
      <c r="DO229" s="30">
        <f t="shared" ref="DO229" si="5376">SUM(H219:L219)/SUM(H214:L219)</f>
        <v>0.31677736066993933</v>
      </c>
      <c r="DP229" s="30">
        <f t="shared" ref="DP229" si="5377">SUM(I219:M219)/SUM(I214:M219)</f>
        <v>0.51053999422466068</v>
      </c>
      <c r="DQ229" s="30">
        <f t="shared" ref="DQ229" si="5378">SUM(J219:N219)/SUM(J214:N219)</f>
        <v>0.70794415021665869</v>
      </c>
      <c r="DR229" s="30">
        <f t="shared" ref="DR229" si="5379">SUM(K219:O219)/SUM(K214:O219)</f>
        <v>0.88348579682233996</v>
      </c>
      <c r="DS229" s="30">
        <f t="shared" ref="DS229" si="5380">SUM(L219:P219)/SUM(L214:P219)</f>
        <v>0.9584978334135773</v>
      </c>
      <c r="DT229" s="30">
        <f t="shared" ref="DT229" si="5381">SUM(M219:Q219)/SUM(M214:Q219)</f>
        <v>0.991044776119403</v>
      </c>
      <c r="DU229" s="30">
        <f t="shared" ref="DU229" si="5382">SUM(N219:R219)/SUM(N214:R219)</f>
        <v>0.99720751083293213</v>
      </c>
      <c r="DV229" s="30">
        <f t="shared" ref="DV229" si="5383">SUM(O219:S219)/SUM(O214:S219)</f>
        <v>0.99961482908040433</v>
      </c>
      <c r="DW229" s="30">
        <f t="shared" ref="DW229" si="5384">SUM(P219:T219)/SUM(P214:T219)</f>
        <v>1</v>
      </c>
      <c r="DX229" s="30">
        <f t="shared" ref="DX229" si="5385">SUM(Q219:U219)/SUM(Q214:U219)</f>
        <v>1</v>
      </c>
      <c r="DY229" s="30"/>
      <c r="DZ229" s="30"/>
      <c r="EA229" s="30"/>
      <c r="EB229" s="30"/>
    </row>
    <row r="230" spans="1:132" x14ac:dyDescent="0.3">
      <c r="A230" s="29">
        <v>6</v>
      </c>
      <c r="B230" s="30">
        <f>SUM($B214:G214)/SUM($B214:G219)</f>
        <v>0.18313570487483533</v>
      </c>
      <c r="C230" s="30">
        <f t="shared" ref="C230:P230" si="5386">SUM(C214:H214)/SUM(C214:H219)</f>
        <v>1.6469038208168644E-2</v>
      </c>
      <c r="D230" s="30">
        <f t="shared" si="5386"/>
        <v>0</v>
      </c>
      <c r="E230" s="30">
        <f t="shared" si="5386"/>
        <v>0</v>
      </c>
      <c r="F230" s="30">
        <f t="shared" si="5386"/>
        <v>0</v>
      </c>
      <c r="G230" s="30">
        <f t="shared" si="5386"/>
        <v>0</v>
      </c>
      <c r="H230" s="30">
        <f t="shared" si="5386"/>
        <v>0</v>
      </c>
      <c r="I230" s="30">
        <f t="shared" si="5386"/>
        <v>0</v>
      </c>
      <c r="J230" s="30">
        <f t="shared" si="5386"/>
        <v>0</v>
      </c>
      <c r="K230" s="30">
        <f t="shared" si="5386"/>
        <v>0</v>
      </c>
      <c r="L230" s="30">
        <f t="shared" si="5386"/>
        <v>0</v>
      </c>
      <c r="M230" s="30">
        <f t="shared" si="5386"/>
        <v>0</v>
      </c>
      <c r="N230" s="30">
        <f t="shared" si="5386"/>
        <v>0</v>
      </c>
      <c r="O230" s="30">
        <f t="shared" si="5386"/>
        <v>0</v>
      </c>
      <c r="P230" s="30">
        <f t="shared" si="5386"/>
        <v>0</v>
      </c>
      <c r="Q230" s="1"/>
      <c r="R230" s="1"/>
      <c r="S230" s="1"/>
      <c r="T230" s="1"/>
      <c r="U230" s="1"/>
      <c r="V230" s="66">
        <v>6</v>
      </c>
      <c r="W230" s="69">
        <f>SUM('Raw Data'!B323:G323)</f>
        <v>1575</v>
      </c>
      <c r="X230" s="29">
        <v>6</v>
      </c>
      <c r="Y230" s="30">
        <f>SUM(B215:G215)/SUM(B214:G219)</f>
        <v>0.19510887210476102</v>
      </c>
      <c r="Z230" s="30">
        <f>SUM(C215:H215)/SUM(C214:H219)</f>
        <v>0.19510887210476102</v>
      </c>
      <c r="AA230" s="30">
        <f t="shared" ref="AA230" si="5387">SUM(D215:I215)/SUM(D214:I219)</f>
        <v>4.9506683898747392E-2</v>
      </c>
      <c r="AB230" s="30">
        <f t="shared" ref="AB230" si="5388">SUM(E215:J215)/SUM(E214:J219)</f>
        <v>1.8571987779374362E-2</v>
      </c>
      <c r="AC230" s="30">
        <f t="shared" ref="AC230" si="5389">SUM(F215:K215)/SUM(F214:K219)</f>
        <v>5.4183150527157449E-3</v>
      </c>
      <c r="AD230" s="30">
        <f t="shared" ref="AD230" si="5390">SUM(G215:L215)/SUM(G214:L219)</f>
        <v>0</v>
      </c>
      <c r="AE230" s="30">
        <f t="shared" ref="AE230" si="5391">SUM(H215:M215)/SUM(H214:M219)</f>
        <v>0</v>
      </c>
      <c r="AF230" s="30">
        <f t="shared" ref="AF230" si="5392">SUM(I215:N215)/SUM(I214:N219)</f>
        <v>0</v>
      </c>
      <c r="AG230" s="30">
        <f t="shared" ref="AG230" si="5393">SUM(J215:O215)/SUM(J214:O219)</f>
        <v>0</v>
      </c>
      <c r="AH230" s="30">
        <f t="shared" ref="AH230" si="5394">SUM(K215:P215)/SUM(K214:P219)</f>
        <v>0</v>
      </c>
      <c r="AI230" s="30">
        <f t="shared" ref="AI230" si="5395">SUM(L215:Q215)/SUM(L214:Q219)</f>
        <v>0</v>
      </c>
      <c r="AJ230" s="30">
        <f t="shared" ref="AJ230" si="5396">SUM(M215:R215)/SUM(M214:R219)</f>
        <v>0</v>
      </c>
      <c r="AK230" s="30">
        <f t="shared" ref="AK230" si="5397">SUM(N215:S215)/SUM(N214:S219)</f>
        <v>0</v>
      </c>
      <c r="AL230" s="30">
        <f t="shared" ref="AL230" si="5398">SUM(O215:T215)/SUM(O214:T219)</f>
        <v>0</v>
      </c>
      <c r="AM230" s="30">
        <f t="shared" ref="AM230" si="5399">SUM(P215:U215)/SUM(P214:U219)</f>
        <v>0</v>
      </c>
      <c r="AN230" s="30"/>
      <c r="AO230" s="30"/>
      <c r="AP230" s="1"/>
      <c r="AQ230" s="1"/>
      <c r="AR230" s="1"/>
      <c r="AS230" s="1"/>
      <c r="AT230" s="29">
        <v>6</v>
      </c>
      <c r="AU230" s="30">
        <f>SUM(B216:G216)/SUM(B214:G219)</f>
        <v>0.18496278254283496</v>
      </c>
      <c r="AV230" s="30">
        <f t="shared" ref="AV230" si="5400">SUM(C216:H216)/SUM(C214:H219)</f>
        <v>0.18496278254283496</v>
      </c>
      <c r="AW230" s="30">
        <f t="shared" ref="AW230" si="5401">SUM(D216:I216)/SUM(D214:I219)</f>
        <v>0.18029358197390938</v>
      </c>
      <c r="AX230" s="30">
        <f t="shared" ref="AX230" si="5402">SUM(E216:J216)/SUM(E214:J219)</f>
        <v>4.8414087991319091E-2</v>
      </c>
      <c r="AY230" s="30">
        <f t="shared" ref="AY230" si="5403">SUM(F216:K216)/SUM(F214:K219)</f>
        <v>1.2241487993007895E-2</v>
      </c>
      <c r="AZ230" s="30">
        <f t="shared" ref="AZ230" si="5404">SUM(G216:L216)/SUM(G214:L219)</f>
        <v>7.2756850598693936E-4</v>
      </c>
      <c r="BA230" s="30">
        <f t="shared" ref="BA230" si="5405">SUM(H216:M216)/SUM(H214:M219)</f>
        <v>0</v>
      </c>
      <c r="BB230" s="30">
        <f t="shared" ref="BB230" si="5406">SUM(I216:N216)/SUM(I214:N219)</f>
        <v>0</v>
      </c>
      <c r="BC230" s="30">
        <f t="shared" ref="BC230" si="5407">SUM(J216:O216)/SUM(J214:O219)</f>
        <v>0</v>
      </c>
      <c r="BD230" s="30">
        <f t="shared" ref="BD230" si="5408">SUM(K216:P216)/SUM(K214:P219)</f>
        <v>0</v>
      </c>
      <c r="BE230" s="30">
        <f t="shared" ref="BE230" si="5409">SUM(L216:Q216)/SUM(L214:Q219)</f>
        <v>0</v>
      </c>
      <c r="BF230" s="30">
        <f t="shared" ref="BF230" si="5410">SUM(M216:R216)/SUM(M214:R219)</f>
        <v>0</v>
      </c>
      <c r="BG230" s="30">
        <f t="shared" ref="BG230" si="5411">SUM(N216:S216)/SUM(N214:S219)</f>
        <v>0</v>
      </c>
      <c r="BH230" s="30">
        <f t="shared" ref="BH230" si="5412">SUM(O216:T216)/SUM(O214:T219)</f>
        <v>0</v>
      </c>
      <c r="BI230" s="30">
        <f t="shared" ref="BI230" si="5413">SUM(P216:U216)/SUM(P214:U219)</f>
        <v>0</v>
      </c>
      <c r="BJ230" s="30"/>
      <c r="BK230" s="30"/>
      <c r="BL230" s="30"/>
      <c r="BM230" s="30"/>
      <c r="BN230" s="30"/>
      <c r="BO230" s="1"/>
      <c r="BP230" s="29">
        <v>6</v>
      </c>
      <c r="BQ230" s="30">
        <f>SUM(B217:G217)/SUM(B214:G219)</f>
        <v>0.40840836100158612</v>
      </c>
      <c r="BR230" s="30">
        <f t="shared" ref="BR230" si="5414">SUM(C217:H217)/SUM(C214:H219)</f>
        <v>0.42301659473332581</v>
      </c>
      <c r="BS230" s="30">
        <f t="shared" ref="BS230" si="5415">SUM(D217:I217)/SUM(D214:I219)</f>
        <v>0.42288086022514892</v>
      </c>
      <c r="BT230" s="30">
        <f t="shared" ref="BT230" si="5416">SUM(E217:J217)/SUM(E214:J219)</f>
        <v>0.41908186245610307</v>
      </c>
      <c r="BU230" s="30">
        <f t="shared" ref="BU230" si="5417">SUM(F217:K217)/SUM(F214:K219)</f>
        <v>0.30179494731006379</v>
      </c>
      <c r="BV230" s="30">
        <f t="shared" ref="BV230" si="5418">SUM(G217:L217)/SUM(G214:L219)</f>
        <v>0.1521139939787913</v>
      </c>
      <c r="BW230" s="30">
        <f t="shared" ref="BW230" si="5419">SUM(H217:M217)/SUM(H214:M219)</f>
        <v>1.4603546347259766E-2</v>
      </c>
      <c r="BX230" s="30">
        <f t="shared" ref="BX230" si="5420">SUM(I217:N217)/SUM(I214:N219)</f>
        <v>0</v>
      </c>
      <c r="BY230" s="30">
        <f t="shared" ref="BY230" si="5421">SUM(J217:O217)/SUM(J214:O219)</f>
        <v>0</v>
      </c>
      <c r="BZ230" s="30">
        <f t="shared" ref="BZ230" si="5422">SUM(K217:P217)/SUM(K214:P219)</f>
        <v>0</v>
      </c>
      <c r="CA230" s="30">
        <f t="shared" ref="CA230" si="5423">SUM(L217:Q217)/SUM(L214:Q219)</f>
        <v>0</v>
      </c>
      <c r="CB230" s="30">
        <f t="shared" ref="CB230" si="5424">SUM(M217:R217)/SUM(M214:R219)</f>
        <v>0</v>
      </c>
      <c r="CC230" s="30">
        <f t="shared" ref="CC230" si="5425">SUM(N217:S217)/SUM(N214:S219)</f>
        <v>0</v>
      </c>
      <c r="CD230" s="30">
        <f t="shared" ref="CD230" si="5426">SUM(O217:T217)/SUM(O214:T219)</f>
        <v>0</v>
      </c>
      <c r="CE230" s="30">
        <f t="shared" ref="CE230" si="5427">SUM(P217:U217)/SUM(P214:U219)</f>
        <v>0</v>
      </c>
      <c r="CF230" s="30"/>
      <c r="CG230" s="30"/>
      <c r="CH230" s="30"/>
      <c r="CI230" s="30"/>
      <c r="CJ230" s="30"/>
      <c r="CK230" s="1"/>
      <c r="CL230" s="29">
        <v>6</v>
      </c>
      <c r="CM230" s="30">
        <f>SUM(B218:G218)/SUM(B214:G219)</f>
        <v>2.8384279475982533E-2</v>
      </c>
      <c r="CN230" s="30">
        <f t="shared" ref="CN230" si="5428">SUM(C218:H218)/SUM(C214:H219)</f>
        <v>0.18044271241090948</v>
      </c>
      <c r="CO230" s="30">
        <f t="shared" ref="CO230" si="5429">SUM(D218:I218)/SUM(D214:I219)</f>
        <v>0.34699800112824908</v>
      </c>
      <c r="CP230" s="30">
        <f t="shared" ref="CP230" si="5430">SUM(E218:J218)/SUM(E214:J219)</f>
        <v>0.49355664062768756</v>
      </c>
      <c r="CQ230" s="30">
        <f t="shared" ref="CQ230" si="5431">SUM(F218:K218)/SUM(F214:K219)</f>
        <v>0.55604661335350181</v>
      </c>
      <c r="CR230" s="30">
        <f t="shared" ref="CR230" si="5432">SUM(G218:L218)/SUM(G214:L219)</f>
        <v>0.58316036275186534</v>
      </c>
      <c r="CS230" s="30">
        <f t="shared" ref="CS230" si="5433">SUM(H218:M218)/SUM(H214:M219)</f>
        <v>0.55991915540149684</v>
      </c>
      <c r="CT230" s="30">
        <f t="shared" ref="CT230" si="5434">SUM(I218:N218)/SUM(I214:N219)</f>
        <v>0.40991496871490452</v>
      </c>
      <c r="CU230" s="30">
        <f t="shared" ref="CU230" si="5435">SUM(J218:O218)/SUM(J214:O219)</f>
        <v>0.24370085058578075</v>
      </c>
      <c r="CV230" s="30">
        <f t="shared" ref="CV230" si="5436">SUM(K218:P218)/SUM(K214:P219)</f>
        <v>9.7095169314716748E-2</v>
      </c>
      <c r="CW230" s="30">
        <f t="shared" ref="CW230" si="5437">SUM(L218:Q218)/SUM(L214:Q219)</f>
        <v>3.4585138822018947E-2</v>
      </c>
      <c r="CX230" s="30">
        <f t="shared" ref="CX230" si="5438">SUM(M218:R218)/SUM(M214:R219)</f>
        <v>7.4626865671641824E-3</v>
      </c>
      <c r="CY230" s="30">
        <f t="shared" ref="CY230" si="5439">SUM(N218:S218)/SUM(N214:S219)</f>
        <v>2.327074305889909E-3</v>
      </c>
      <c r="CZ230" s="30">
        <f t="shared" ref="CZ230" si="5440">SUM(O218:T218)/SUM(O214:T219)</f>
        <v>3.2097576632964903E-4</v>
      </c>
      <c r="DA230" s="30">
        <f t="shared" ref="DA230" si="5441">SUM(P218:U218)/SUM(P214:U219)</f>
        <v>0</v>
      </c>
      <c r="DB230" s="30"/>
      <c r="DC230" s="30"/>
      <c r="DD230" s="30"/>
      <c r="DE230" s="30"/>
      <c r="DF230" s="30"/>
      <c r="DG230" s="1"/>
      <c r="DH230" s="29">
        <v>6</v>
      </c>
      <c r="DI230" s="30">
        <f>SUM(B219:G219)/SUM(B214:G219)</f>
        <v>0</v>
      </c>
      <c r="DJ230" s="30">
        <f t="shared" ref="DJ230" si="5442">SUM(C219:H219)/SUM(C214:H219)</f>
        <v>0</v>
      </c>
      <c r="DK230" s="30">
        <f t="shared" ref="DK230" si="5443">SUM(D219:I219)/SUM(D214:I219)</f>
        <v>3.2087277394513073E-4</v>
      </c>
      <c r="DL230" s="30">
        <f t="shared" ref="DL230" si="5444">SUM(E219:J219)/SUM(E214:J219)</f>
        <v>2.0375421145515809E-2</v>
      </c>
      <c r="DM230" s="30">
        <f t="shared" ref="DM230" si="5445">SUM(F219:K219)/SUM(F214:K219)</f>
        <v>0.12449863629071074</v>
      </c>
      <c r="DN230" s="30">
        <f t="shared" ref="DN230" si="5446">SUM(G219:L219)/SUM(G214:L219)</f>
        <v>0.26399807476335629</v>
      </c>
      <c r="DO230" s="30">
        <f t="shared" ref="DO230" si="5447">SUM(H219:M219)/SUM(H214:M219)</f>
        <v>0.42547729825124342</v>
      </c>
      <c r="DP230" s="30">
        <f t="shared" ref="DP230" si="5448">SUM(I219:N219)/SUM(I214:N219)</f>
        <v>0.59008503128509548</v>
      </c>
      <c r="DQ230" s="30">
        <f t="shared" ref="DQ230" si="5449">SUM(J219:O219)/SUM(J214:O219)</f>
        <v>0.75629914941421916</v>
      </c>
      <c r="DR230" s="30">
        <f t="shared" ref="DR230" si="5450">SUM(K219:P219)/SUM(K214:P219)</f>
        <v>0.90290483068528327</v>
      </c>
      <c r="DS230" s="30">
        <f t="shared" ref="DS230" si="5451">SUM(L219:Q219)/SUM(L214:Q219)</f>
        <v>0.96541486117798103</v>
      </c>
      <c r="DT230" s="30">
        <f t="shared" ref="DT230" si="5452">SUM(M219:R219)/SUM(M214:R219)</f>
        <v>0.9925373134328358</v>
      </c>
      <c r="DU230" s="30">
        <f t="shared" ref="DU230" si="5453">SUM(N219:S219)/SUM(N214:S219)</f>
        <v>0.99767292569411004</v>
      </c>
      <c r="DV230" s="30">
        <f t="shared" ref="DV230" si="5454">SUM(O219:T219)/SUM(O214:T219)</f>
        <v>0.99967902423367028</v>
      </c>
      <c r="DW230" s="30">
        <f t="shared" ref="DW230" si="5455">SUM(P219:U219)/SUM(P214:U219)</f>
        <v>1</v>
      </c>
      <c r="DX230" s="30"/>
      <c r="DY230" s="30"/>
      <c r="DZ230" s="30"/>
      <c r="EA230" s="30"/>
      <c r="EB230" s="30"/>
    </row>
    <row r="231" spans="1:132" x14ac:dyDescent="0.3">
      <c r="A231" s="29">
        <v>7</v>
      </c>
      <c r="B231" s="30">
        <f>SUM($B214:H214)/SUM($B214:H219)</f>
        <v>0.15697346132128742</v>
      </c>
      <c r="C231" s="30">
        <f t="shared" ref="C231:O231" si="5456">SUM(C214:I214)/SUM(C214:I219)</f>
        <v>1.4112435821370943E-2</v>
      </c>
      <c r="D231" s="30">
        <f t="shared" si="5456"/>
        <v>0</v>
      </c>
      <c r="E231" s="30">
        <f t="shared" si="5456"/>
        <v>0</v>
      </c>
      <c r="F231" s="30">
        <f t="shared" si="5456"/>
        <v>0</v>
      </c>
      <c r="G231" s="30">
        <f t="shared" si="5456"/>
        <v>0</v>
      </c>
      <c r="H231" s="30">
        <f t="shared" si="5456"/>
        <v>0</v>
      </c>
      <c r="I231" s="30">
        <f t="shared" si="5456"/>
        <v>0</v>
      </c>
      <c r="J231" s="30">
        <f t="shared" si="5456"/>
        <v>0</v>
      </c>
      <c r="K231" s="30">
        <f t="shared" si="5456"/>
        <v>0</v>
      </c>
      <c r="L231" s="30">
        <f t="shared" si="5456"/>
        <v>0</v>
      </c>
      <c r="M231" s="30">
        <f t="shared" si="5456"/>
        <v>0</v>
      </c>
      <c r="N231" s="30">
        <f t="shared" si="5456"/>
        <v>0</v>
      </c>
      <c r="O231" s="30">
        <f t="shared" si="5456"/>
        <v>0</v>
      </c>
      <c r="P231" s="1"/>
      <c r="Q231" s="1"/>
      <c r="R231" s="1"/>
      <c r="S231" s="1"/>
      <c r="T231" s="1"/>
      <c r="U231" s="1"/>
      <c r="V231" s="66">
        <v>7</v>
      </c>
      <c r="W231" s="69">
        <f>SUM('Raw Data'!B323:H323)</f>
        <v>1826</v>
      </c>
      <c r="X231" s="29">
        <v>7</v>
      </c>
      <c r="Y231" s="30">
        <f>SUM(B215:H215)/SUM(B214:H219)</f>
        <v>0.16723617608979516</v>
      </c>
      <c r="Z231" s="30">
        <f>SUM(C215:I215)/SUM(C214:I219)</f>
        <v>0.16719017837925682</v>
      </c>
      <c r="AA231" s="30">
        <f t="shared" ref="AA231" si="5457">SUM(D215:J215)/SUM(D214:J219)</f>
        <v>4.2436245718337692E-2</v>
      </c>
      <c r="AB231" s="30">
        <f t="shared" ref="AB231" si="5458">SUM(E215:K215)/SUM(E214:K219)</f>
        <v>1.5919576404983895E-2</v>
      </c>
      <c r="AC231" s="30">
        <f t="shared" ref="AC231" si="5459">SUM(F215:L215)/SUM(F214:L219)</f>
        <v>4.6444829434885843E-3</v>
      </c>
      <c r="AD231" s="30">
        <f t="shared" ref="AD231" si="5460">SUM(G215:M215)/SUM(G214:M219)</f>
        <v>0</v>
      </c>
      <c r="AE231" s="30">
        <f t="shared" ref="AE231" si="5461">SUM(H215:N215)/SUM(H214:N219)</f>
        <v>0</v>
      </c>
      <c r="AF231" s="30">
        <f t="shared" ref="AF231" si="5462">SUM(I215:O215)/SUM(I214:O219)</f>
        <v>0</v>
      </c>
      <c r="AG231" s="30">
        <f t="shared" ref="AG231" si="5463">SUM(J215:P215)/SUM(J214:P219)</f>
        <v>0</v>
      </c>
      <c r="AH231" s="30">
        <f t="shared" ref="AH231" si="5464">SUM(K215:Q215)/SUM(K214:Q219)</f>
        <v>0</v>
      </c>
      <c r="AI231" s="30">
        <f t="shared" ref="AI231" si="5465">SUM(L215:R215)/SUM(L214:R219)</f>
        <v>0</v>
      </c>
      <c r="AJ231" s="30">
        <f t="shared" ref="AJ231" si="5466">SUM(M215:S215)/SUM(M214:S219)</f>
        <v>0</v>
      </c>
      <c r="AK231" s="30">
        <f t="shared" ref="AK231" si="5467">SUM(N215:T215)/SUM(N214:T219)</f>
        <v>0</v>
      </c>
      <c r="AL231" s="30">
        <f t="shared" ref="AL231" si="5468">SUM(O215:U215)/SUM(O214:U219)</f>
        <v>0</v>
      </c>
      <c r="AM231" s="30"/>
      <c r="AN231" s="30"/>
      <c r="AO231" s="30"/>
      <c r="AP231" s="1"/>
      <c r="AQ231" s="1"/>
      <c r="AR231" s="1"/>
      <c r="AS231" s="1"/>
      <c r="AT231" s="29">
        <v>7</v>
      </c>
      <c r="AU231" s="30">
        <f>SUM(B216:H216)/SUM(B214:H219)</f>
        <v>0.15853952789385856</v>
      </c>
      <c r="AV231" s="30">
        <f t="shared" ref="AV231" si="5469">SUM(C216:I216)/SUM(C214:I219)</f>
        <v>0.15849592216522101</v>
      </c>
      <c r="AW231" s="30">
        <f t="shared" ref="AW231" si="5470">SUM(D216:J216)/SUM(D214:J219)</f>
        <v>0.15454444013523719</v>
      </c>
      <c r="AX231" s="30">
        <f t="shared" ref="AX231" si="5471">SUM(E216:K216)/SUM(E214:K219)</f>
        <v>4.1499692009886804E-2</v>
      </c>
      <c r="AY231" s="30">
        <f t="shared" ref="AY231" si="5472">SUM(F216:L216)/SUM(F214:L219)</f>
        <v>1.0493184990774699E-2</v>
      </c>
      <c r="AZ231" s="30">
        <f t="shared" ref="AZ231" si="5473">SUM(G216:M216)/SUM(G214:M219)</f>
        <v>6.2365873586145827E-4</v>
      </c>
      <c r="BA231" s="30">
        <f t="shared" ref="BA231" si="5474">SUM(H216:N216)/SUM(H214:N219)</f>
        <v>0</v>
      </c>
      <c r="BB231" s="30">
        <f t="shared" ref="BB231" si="5475">SUM(I216:O216)/SUM(I214:O219)</f>
        <v>0</v>
      </c>
      <c r="BC231" s="30">
        <f t="shared" ref="BC231" si="5476">SUM(J216:P216)/SUM(J214:P219)</f>
        <v>0</v>
      </c>
      <c r="BD231" s="30">
        <f t="shared" ref="BD231" si="5477">SUM(K216:Q216)/SUM(K214:Q219)</f>
        <v>0</v>
      </c>
      <c r="BE231" s="30">
        <f t="shared" ref="BE231" si="5478">SUM(L216:R216)/SUM(L214:R219)</f>
        <v>0</v>
      </c>
      <c r="BF231" s="30">
        <f t="shared" ref="BF231" si="5479">SUM(M216:S216)/SUM(M214:S219)</f>
        <v>0</v>
      </c>
      <c r="BG231" s="30">
        <f t="shared" ref="BG231" si="5480">SUM(N216:T216)/SUM(N214:T219)</f>
        <v>0</v>
      </c>
      <c r="BH231" s="30">
        <f t="shared" ref="BH231" si="5481">SUM(O216:U216)/SUM(O214:U219)</f>
        <v>0</v>
      </c>
      <c r="BI231" s="30"/>
      <c r="BJ231" s="30"/>
      <c r="BK231" s="30"/>
      <c r="BL231" s="30"/>
      <c r="BM231" s="30"/>
      <c r="BN231" s="30"/>
      <c r="BO231" s="1"/>
      <c r="BP231" s="29">
        <v>7</v>
      </c>
      <c r="BQ231" s="30">
        <f>SUM(B217:H217)/SUM(B214:H219)</f>
        <v>0.36258565262856501</v>
      </c>
      <c r="BR231" s="30">
        <f t="shared" ref="BR231" si="5482">SUM(C217:I217)/SUM(C214:I219)</f>
        <v>0.36248592474501179</v>
      </c>
      <c r="BS231" s="30">
        <f t="shared" ref="BS231" si="5483">SUM(D217:J217)/SUM(D214:J219)</f>
        <v>0.36248592474501179</v>
      </c>
      <c r="BT231" s="30">
        <f t="shared" ref="BT231" si="5484">SUM(E217:K217)/SUM(E214:K219)</f>
        <v>0.35922949167144202</v>
      </c>
      <c r="BU231" s="30">
        <f t="shared" ref="BU231" si="5485">SUM(F217:L217)/SUM(F214:L219)</f>
        <v>0.25869324163977553</v>
      </c>
      <c r="BV231" s="30">
        <f t="shared" ref="BV231" si="5486">SUM(G217:M217)/SUM(G214:M219)</f>
        <v>0.13038940032590338</v>
      </c>
      <c r="BW231" s="30">
        <f t="shared" ref="BW231" si="5487">SUM(H217:N217)/SUM(H214:N219)</f>
        <v>1.2517899248087756E-2</v>
      </c>
      <c r="BX231" s="30">
        <f t="shared" ref="BX231" si="5488">SUM(I217:O217)/SUM(I214:O219)</f>
        <v>0</v>
      </c>
      <c r="BY231" s="30">
        <f t="shared" ref="BY231" si="5489">SUM(J217:P217)/SUM(J214:P219)</f>
        <v>0</v>
      </c>
      <c r="BZ231" s="30">
        <f t="shared" ref="BZ231" si="5490">SUM(K217:Q217)/SUM(K214:Q219)</f>
        <v>0</v>
      </c>
      <c r="CA231" s="30">
        <f t="shared" ref="CA231" si="5491">SUM(L217:R217)/SUM(L214:R219)</f>
        <v>0</v>
      </c>
      <c r="CB231" s="30">
        <f t="shared" ref="CB231" si="5492">SUM(M217:S217)/SUM(M214:S219)</f>
        <v>0</v>
      </c>
      <c r="CC231" s="30">
        <f t="shared" ref="CC231" si="5493">SUM(N217:T217)/SUM(N214:T219)</f>
        <v>0</v>
      </c>
      <c r="CD231" s="30">
        <f t="shared" ref="CD231" si="5494">SUM(O217:U217)/SUM(O214:U219)</f>
        <v>0</v>
      </c>
      <c r="CE231" s="30"/>
      <c r="CF231" s="30"/>
      <c r="CG231" s="30"/>
      <c r="CH231" s="30"/>
      <c r="CI231" s="30"/>
      <c r="CJ231" s="30"/>
      <c r="CK231" s="1"/>
      <c r="CL231" s="29">
        <v>7</v>
      </c>
      <c r="CM231" s="30">
        <f>SUM(B218:H218)/SUM(B214:H219)</f>
        <v>0.15466518206649385</v>
      </c>
      <c r="CN231" s="30">
        <f t="shared" ref="CN231" si="5495">SUM(C218:I218)/SUM(C214:I219)</f>
        <v>0.29744049247505694</v>
      </c>
      <c r="CO231" s="30">
        <f t="shared" ref="CO231" si="5496">SUM(D218:J218)/SUM(D214:J219)</f>
        <v>0.42306794210718235</v>
      </c>
      <c r="CP231" s="30">
        <f t="shared" ref="CP231" si="5497">SUM(E218:K218)/SUM(E214:K219)</f>
        <v>0.47663323124972518</v>
      </c>
      <c r="CQ231" s="30">
        <f t="shared" ref="CQ231" si="5498">SUM(F218:L218)/SUM(F214:L219)</f>
        <v>0.49987465323968605</v>
      </c>
      <c r="CR231" s="30">
        <f t="shared" ref="CR231" si="5499">SUM(G218:M218)/SUM(G214:M219)</f>
        <v>0.50427539586500403</v>
      </c>
      <c r="CS231" s="30">
        <f t="shared" ref="CS231" si="5500">SUM(H218:N218)/SUM(H214:N219)</f>
        <v>0.48167174525442202</v>
      </c>
      <c r="CT231" s="30">
        <f t="shared" ref="CT231" si="5501">SUM(I218:O218)/SUM(I214:O219)</f>
        <v>0.35164684040431826</v>
      </c>
      <c r="CU231" s="30">
        <f t="shared" ref="CU231" si="5502">SUM(J218:P218)/SUM(J214:P219)</f>
        <v>0.20888644335924064</v>
      </c>
      <c r="CV231" s="30">
        <f t="shared" ref="CV231" si="5503">SUM(K218:Q218)/SUM(K214:Q219)</f>
        <v>8.322443084118579E-2</v>
      </c>
      <c r="CW231" s="30">
        <f t="shared" ref="CW231" si="5504">SUM(L218:R218)/SUM(L214:R219)</f>
        <v>2.9644404704587672E-2</v>
      </c>
      <c r="CX231" s="30">
        <f t="shared" ref="CX231" si="5505">SUM(M218:S218)/SUM(M214:S219)</f>
        <v>6.3965884861407274E-3</v>
      </c>
      <c r="CY231" s="30">
        <f t="shared" ref="CY231" si="5506">SUM(N218:T218)/SUM(N214:T219)</f>
        <v>1.9946351193342077E-3</v>
      </c>
      <c r="CZ231" s="30">
        <f t="shared" ref="CZ231" si="5507">SUM(O218:U218)/SUM(O214:U219)</f>
        <v>2.7512208542541342E-4</v>
      </c>
      <c r="DA231" s="30"/>
      <c r="DB231" s="30"/>
      <c r="DC231" s="30"/>
      <c r="DD231" s="30"/>
      <c r="DE231" s="30"/>
      <c r="DF231" s="30"/>
      <c r="DG231" s="1"/>
      <c r="DH231" s="29">
        <v>7</v>
      </c>
      <c r="DI231" s="30">
        <f>SUM(B219:H219)/SUM(B214:H219)</f>
        <v>0</v>
      </c>
      <c r="DJ231" s="30">
        <f t="shared" ref="DJ231" si="5508">SUM(C219:I219)/SUM(C214:I219)</f>
        <v>2.7504641408237639E-4</v>
      </c>
      <c r="DK231" s="30">
        <f t="shared" ref="DK231" si="5509">SUM(D219:J219)/SUM(D214:J219)</f>
        <v>1.7465447294230906E-2</v>
      </c>
      <c r="DL231" s="30">
        <f t="shared" ref="DL231" si="5510">SUM(E219:K219)/SUM(E214:K219)</f>
        <v>0.10671800866396206</v>
      </c>
      <c r="DM231" s="30">
        <f t="shared" ref="DM231" si="5511">SUM(F219:L219)/SUM(F214:L219)</f>
        <v>0.2262944371862752</v>
      </c>
      <c r="DN231" s="30">
        <f t="shared" ref="DN231" si="5512">SUM(G219:M219)/SUM(G214:M219)</f>
        <v>0.36471154507323111</v>
      </c>
      <c r="DO231" s="30">
        <f t="shared" ref="DO231" si="5513">SUM(H219:N219)/SUM(H214:N219)</f>
        <v>0.5058103554974902</v>
      </c>
      <c r="DP231" s="30">
        <f t="shared" ref="DP231" si="5514">SUM(I219:O219)/SUM(I214:O219)</f>
        <v>0.64835315959568174</v>
      </c>
      <c r="DQ231" s="30">
        <f t="shared" ref="DQ231" si="5515">SUM(J219:P219)/SUM(J214:P219)</f>
        <v>0.79111355664075933</v>
      </c>
      <c r="DR231" s="30">
        <f t="shared" ref="DR231" si="5516">SUM(K219:Q219)/SUM(K214:Q219)</f>
        <v>0.91677556915881431</v>
      </c>
      <c r="DS231" s="30">
        <f t="shared" ref="DS231" si="5517">SUM(L219:R219)/SUM(L214:R219)</f>
        <v>0.97035559529541238</v>
      </c>
      <c r="DT231" s="30">
        <f t="shared" ref="DT231" si="5518">SUM(M219:S219)/SUM(M214:S219)</f>
        <v>0.99360341151385934</v>
      </c>
      <c r="DU231" s="30">
        <f t="shared" ref="DU231" si="5519">SUM(N219:T219)/SUM(N214:T219)</f>
        <v>0.99800536488066582</v>
      </c>
      <c r="DV231" s="30">
        <f t="shared" ref="DV231" si="5520">SUM(O219:U219)/SUM(O214:U219)</f>
        <v>0.99972487791457454</v>
      </c>
      <c r="DW231" s="30"/>
      <c r="DX231" s="30"/>
      <c r="DY231" s="30"/>
      <c r="DZ231" s="30"/>
      <c r="EA231" s="30"/>
      <c r="EB231" s="30"/>
    </row>
    <row r="232" spans="1:132" x14ac:dyDescent="0.3">
      <c r="A232" s="29">
        <v>8</v>
      </c>
      <c r="B232" s="30">
        <f>SUM($B214:I214)/SUM($B214:I219)</f>
        <v>0.13731872166968698</v>
      </c>
      <c r="C232" s="30">
        <f t="shared" ref="C232:N232" si="5521">SUM(C214:J214)/SUM(C214:J219)</f>
        <v>1.234880590554739E-2</v>
      </c>
      <c r="D232" s="30">
        <f t="shared" si="5521"/>
        <v>0</v>
      </c>
      <c r="E232" s="30">
        <f t="shared" si="5521"/>
        <v>0</v>
      </c>
      <c r="F232" s="30">
        <f t="shared" si="5521"/>
        <v>0</v>
      </c>
      <c r="G232" s="30">
        <f t="shared" si="5521"/>
        <v>0</v>
      </c>
      <c r="H232" s="30">
        <f t="shared" si="5521"/>
        <v>0</v>
      </c>
      <c r="I232" s="30">
        <f t="shared" si="5521"/>
        <v>0</v>
      </c>
      <c r="J232" s="30">
        <f t="shared" si="5521"/>
        <v>0</v>
      </c>
      <c r="K232" s="30">
        <f t="shared" si="5521"/>
        <v>0</v>
      </c>
      <c r="L232" s="30">
        <f t="shared" si="5521"/>
        <v>0</v>
      </c>
      <c r="M232" s="30">
        <f t="shared" si="5521"/>
        <v>0</v>
      </c>
      <c r="N232" s="30">
        <f t="shared" si="5521"/>
        <v>0</v>
      </c>
      <c r="O232" s="1"/>
      <c r="P232" s="1"/>
      <c r="Q232" s="1"/>
      <c r="R232" s="1"/>
      <c r="S232" s="1"/>
      <c r="T232" s="1"/>
      <c r="U232" s="1"/>
      <c r="V232" s="66">
        <v>8</v>
      </c>
      <c r="W232" s="69">
        <f>SUM('Raw Data'!B323:I323,'Raw Data'!I342)</f>
        <v>2033</v>
      </c>
      <c r="X232" s="29">
        <v>8</v>
      </c>
      <c r="Y232" s="30">
        <f>SUM(B215:I215)/SUM(B214:I219)</f>
        <v>0.14629643587060961</v>
      </c>
      <c r="Z232" s="30">
        <f>SUM(C215:J215)/SUM(C214:J219)</f>
        <v>0.14629643587060961</v>
      </c>
      <c r="AA232" s="30">
        <f t="shared" ref="AA232" si="5522">SUM(D215:K215)/SUM(D214:K219)</f>
        <v>3.71329916655707E-2</v>
      </c>
      <c r="AB232" s="30">
        <f t="shared" ref="AB232" si="5523">SUM(E215:L215)/SUM(E214:L219)</f>
        <v>1.3930108282652273E-2</v>
      </c>
      <c r="AC232" s="30">
        <f t="shared" ref="AC232" si="5524">SUM(F215:M215)/SUM(F214:M219)</f>
        <v>4.0640623012728324E-3</v>
      </c>
      <c r="AD232" s="30">
        <f t="shared" ref="AD232" si="5525">SUM(G215:N215)/SUM(G214:N219)</f>
        <v>0</v>
      </c>
      <c r="AE232" s="30">
        <f t="shared" ref="AE232" si="5526">SUM(H215:O215)/SUM(H214:O219)</f>
        <v>0</v>
      </c>
      <c r="AF232" s="30">
        <f t="shared" ref="AF232" si="5527">SUM(I215:P215)/SUM(I214:P219)</f>
        <v>0</v>
      </c>
      <c r="AG232" s="30">
        <f t="shared" ref="AG232" si="5528">SUM(J215:Q215)/SUM(J214:Q219)</f>
        <v>0</v>
      </c>
      <c r="AH232" s="30">
        <f t="shared" ref="AH232" si="5529">SUM(K215:R215)/SUM(K214:R219)</f>
        <v>0</v>
      </c>
      <c r="AI232" s="30">
        <f t="shared" ref="AI232" si="5530">SUM(L215:S215)/SUM(L214:S219)</f>
        <v>0</v>
      </c>
      <c r="AJ232" s="30">
        <f t="shared" ref="AJ232" si="5531">SUM(M215:T215)/SUM(M214:T219)</f>
        <v>0</v>
      </c>
      <c r="AK232" s="30">
        <f t="shared" ref="AK232" si="5532">SUM(N215:U215)/SUM(N214:U219)</f>
        <v>0</v>
      </c>
      <c r="AL232" s="30"/>
      <c r="AM232" s="30"/>
      <c r="AN232" s="30"/>
      <c r="AO232" s="30"/>
      <c r="AP232" s="1"/>
      <c r="AQ232" s="1"/>
      <c r="AR232" s="1"/>
      <c r="AS232" s="1"/>
      <c r="AT232" s="29">
        <v>8</v>
      </c>
      <c r="AU232" s="30">
        <f>SUM(B216:I216)/SUM(B214:I219)</f>
        <v>0.13868870012327372</v>
      </c>
      <c r="AV232" s="30">
        <f t="shared" ref="AV232" si="5533">SUM(C216:J216)/SUM(C214:J219)</f>
        <v>0.13868870012327372</v>
      </c>
      <c r="AW232" s="30">
        <f t="shared" ref="AW232" si="5534">SUM(D216:K216)/SUM(D214:K219)</f>
        <v>0.13523103446972048</v>
      </c>
      <c r="AX232" s="30">
        <f t="shared" ref="AX232" si="5535">SUM(E216:L216)/SUM(E214:L219)</f>
        <v>3.6313478995173516E-2</v>
      </c>
      <c r="AY232" s="30">
        <f t="shared" ref="AY232" si="5536">SUM(F216:M216)/SUM(F214:M219)</f>
        <v>9.1818525463800496E-3</v>
      </c>
      <c r="AZ232" s="30">
        <f t="shared" ref="AZ232" si="5537">SUM(G216:N216)/SUM(G214:N219)</f>
        <v>5.4572015617528199E-4</v>
      </c>
      <c r="BA232" s="30">
        <f t="shared" ref="BA232" si="5538">SUM(H216:O216)/SUM(H214:O219)</f>
        <v>0</v>
      </c>
      <c r="BB232" s="30">
        <f t="shared" ref="BB232" si="5539">SUM(I216:P216)/SUM(I214:P219)</f>
        <v>0</v>
      </c>
      <c r="BC232" s="30">
        <f t="shared" ref="BC232" si="5540">SUM(J216:Q216)/SUM(J214:Q219)</f>
        <v>0</v>
      </c>
      <c r="BD232" s="30">
        <f t="shared" ref="BD232" si="5541">SUM(K216:R216)/SUM(K214:R219)</f>
        <v>0</v>
      </c>
      <c r="BE232" s="30">
        <f t="shared" ref="BE232" si="5542">SUM(L216:S216)/SUM(L214:S219)</f>
        <v>0</v>
      </c>
      <c r="BF232" s="30">
        <f t="shared" ref="BF232" si="5543">SUM(M216:T216)/SUM(M214:T219)</f>
        <v>0</v>
      </c>
      <c r="BG232" s="30">
        <f t="shared" ref="BG232" si="5544">SUM(N216:U216)/SUM(N214:U219)</f>
        <v>0</v>
      </c>
      <c r="BH232" s="30"/>
      <c r="BI232" s="30"/>
      <c r="BJ232" s="30"/>
      <c r="BK232" s="30"/>
      <c r="BL232" s="30"/>
      <c r="BM232" s="30"/>
      <c r="BN232" s="30"/>
      <c r="BO232" s="1"/>
      <c r="BP232" s="29">
        <v>8</v>
      </c>
      <c r="BQ232" s="30">
        <f>SUM(B217:I217)/SUM(B214:I219)</f>
        <v>0.31718608926394143</v>
      </c>
      <c r="BR232" s="30">
        <f t="shared" ref="BR232" si="5545">SUM(C217:J217)/SUM(C214:J219)</f>
        <v>0.31718608926394143</v>
      </c>
      <c r="BS232" s="30">
        <f t="shared" ref="BS232" si="5546">SUM(D217:K217)/SUM(D214:K219)</f>
        <v>0.31718608926394143</v>
      </c>
      <c r="BT232" s="30">
        <f t="shared" ref="BT232" si="5547">SUM(E217:L217)/SUM(E214:L219)</f>
        <v>0.31433661235726723</v>
      </c>
      <c r="BU232" s="30">
        <f t="shared" ref="BU232" si="5548">SUM(F217:M217)/SUM(F214:M219)</f>
        <v>0.22636436902330054</v>
      </c>
      <c r="BV232" s="30">
        <f t="shared" ref="BV232" si="5549">SUM(G217:N217)/SUM(G214:N219)</f>
        <v>0.11409464795063856</v>
      </c>
      <c r="BW232" s="30">
        <f t="shared" ref="BW232" si="5550">SUM(H217:O217)/SUM(H214:O219)</f>
        <v>1.0953538433510244E-2</v>
      </c>
      <c r="BX232" s="30">
        <f t="shared" ref="BX232" si="5551">SUM(I217:P217)/SUM(I214:P219)</f>
        <v>0</v>
      </c>
      <c r="BY232" s="30">
        <f t="shared" ref="BY232" si="5552">SUM(J217:Q217)/SUM(J214:Q219)</f>
        <v>0</v>
      </c>
      <c r="BZ232" s="30">
        <f t="shared" ref="BZ232" si="5553">SUM(K217:R217)/SUM(K214:R219)</f>
        <v>0</v>
      </c>
      <c r="CA232" s="30">
        <f t="shared" ref="CA232" si="5554">SUM(L217:S217)/SUM(L214:S219)</f>
        <v>0</v>
      </c>
      <c r="CB232" s="30">
        <f t="shared" ref="CB232" si="5555">SUM(M217:T217)/SUM(M214:T219)</f>
        <v>0</v>
      </c>
      <c r="CC232" s="30">
        <f t="shared" ref="CC232" si="5556">SUM(N217:U217)/SUM(N214:U219)</f>
        <v>0</v>
      </c>
      <c r="CD232" s="30"/>
      <c r="CE232" s="30"/>
      <c r="CF232" s="30"/>
      <c r="CG232" s="30"/>
      <c r="CH232" s="30"/>
      <c r="CI232" s="30"/>
      <c r="CJ232" s="30"/>
      <c r="CK232" s="1"/>
      <c r="CL232" s="29">
        <v>8</v>
      </c>
      <c r="CM232" s="30">
        <f>SUM(B218:I218)/SUM(B214:I219)</f>
        <v>0.26026937918560489</v>
      </c>
      <c r="CN232" s="30">
        <f t="shared" ref="CN232" si="5557">SUM(C218:J218)/SUM(C214:J219)</f>
        <v>0.37019717701953991</v>
      </c>
      <c r="CO232" s="30">
        <f t="shared" ref="CO232" si="5558">SUM(D218:K218)/SUM(D214:K219)</f>
        <v>0.41706841649005738</v>
      </c>
      <c r="CP232" s="30">
        <f t="shared" ref="CP232" si="5559">SUM(E218:L218)/SUM(E214:L219)</f>
        <v>0.43740535993169399</v>
      </c>
      <c r="CQ232" s="30">
        <f t="shared" ref="CQ232" si="5560">SUM(F218:M218)/SUM(F214:M219)</f>
        <v>0.44125614212182629</v>
      </c>
      <c r="CR232" s="30">
        <f t="shared" ref="CR232" si="5561">SUM(G218:N218)/SUM(G214:N219)</f>
        <v>0.44276035391484675</v>
      </c>
      <c r="CS232" s="30">
        <f t="shared" ref="CS232" si="5562">SUM(H218:O218)/SUM(H214:O219)</f>
        <v>0.42171794171089411</v>
      </c>
      <c r="CT232" s="30">
        <f t="shared" ref="CT232" si="5563">SUM(I218:P218)/SUM(I214:P219)</f>
        <v>0.30770156438026475</v>
      </c>
      <c r="CU232" s="30">
        <f t="shared" ref="CU232" si="5564">SUM(J218:Q218)/SUM(J214:Q219)</f>
        <v>0.18277563793933557</v>
      </c>
      <c r="CV232" s="30">
        <f t="shared" ref="CV232" si="5565">SUM(K218:R218)/SUM(K214:R219)</f>
        <v>7.2821376986037564E-2</v>
      </c>
      <c r="CW232" s="30">
        <f t="shared" ref="CW232" si="5566">SUM(L218:S218)/SUM(L214:S219)</f>
        <v>2.5938854116514212E-2</v>
      </c>
      <c r="CX232" s="30">
        <f t="shared" ref="CX232" si="5567">SUM(M218:T218)/SUM(M214:T219)</f>
        <v>5.5970149253731366E-3</v>
      </c>
      <c r="CY232" s="30">
        <f t="shared" ref="CY232" si="5568">SUM(N218:U218)/SUM(N214:U219)</f>
        <v>1.7453057294174318E-3</v>
      </c>
      <c r="CZ232" s="30"/>
      <c r="DA232" s="30"/>
      <c r="DB232" s="30"/>
      <c r="DC232" s="30"/>
      <c r="DD232" s="30"/>
      <c r="DE232" s="30"/>
      <c r="DF232" s="30"/>
      <c r="DG232" s="1"/>
      <c r="DH232" s="29">
        <v>8</v>
      </c>
      <c r="DI232" s="30">
        <f>SUM(B219:I219)/SUM(B214:I219)</f>
        <v>2.4067388688327315E-4</v>
      </c>
      <c r="DJ232" s="30">
        <f t="shared" ref="DJ232" si="5569">SUM(C219:J219)/SUM(C214:J219)</f>
        <v>1.5282791817087849E-2</v>
      </c>
      <c r="DK232" s="30">
        <f t="shared" ref="DK232" si="5570">SUM(D219:K219)/SUM(D214:K219)</f>
        <v>9.3381468110709992E-2</v>
      </c>
      <c r="DL232" s="30">
        <f t="shared" ref="DL232" si="5571">SUM(E219:L219)/SUM(E214:L219)</f>
        <v>0.19801444043321298</v>
      </c>
      <c r="DM232" s="30">
        <f t="shared" ref="DM232" si="5572">SUM(F219:M219)/SUM(F214:M219)</f>
        <v>0.31913357400722026</v>
      </c>
      <c r="DN232" s="30">
        <f t="shared" ref="DN232" si="5573">SUM(G219:N219)/SUM(G214:N219)</f>
        <v>0.44259927797833937</v>
      </c>
      <c r="DO232" s="30">
        <f t="shared" ref="DO232" si="5574">SUM(H219:O219)/SUM(H214:O219)</f>
        <v>0.56732851985559563</v>
      </c>
      <c r="DP232" s="30">
        <f t="shared" ref="DP232" si="5575">SUM(I219:P219)/SUM(I214:P219)</f>
        <v>0.69229843561973525</v>
      </c>
      <c r="DQ232" s="30">
        <f t="shared" ref="DQ232" si="5576">SUM(J219:Q219)/SUM(J214:Q219)</f>
        <v>0.8172243620606644</v>
      </c>
      <c r="DR232" s="30">
        <f t="shared" ref="DR232" si="5577">SUM(K219:R219)/SUM(K214:R219)</f>
        <v>0.92717862301396248</v>
      </c>
      <c r="DS232" s="30">
        <f t="shared" ref="DS232" si="5578">SUM(L219:S219)/SUM(L214:S219)</f>
        <v>0.9740611458834858</v>
      </c>
      <c r="DT232" s="30">
        <f t="shared" ref="DT232" si="5579">SUM(M219:T219)/SUM(M214:T219)</f>
        <v>0.99440298507462688</v>
      </c>
      <c r="DU232" s="30">
        <f t="shared" ref="DU232" si="5580">SUM(N219:U219)/SUM(N214:U219)</f>
        <v>0.99825469427058255</v>
      </c>
      <c r="DV232" s="30"/>
      <c r="DW232" s="30"/>
      <c r="DX232" s="30"/>
      <c r="DY232" s="30"/>
      <c r="DZ232" s="30"/>
      <c r="EA232" s="30"/>
      <c r="EB232" s="30"/>
    </row>
    <row r="233" spans="1:132" x14ac:dyDescent="0.3">
      <c r="A233" s="29">
        <v>9</v>
      </c>
      <c r="B233" s="30">
        <f>SUM($B214:J214)/SUM($B214:J219)</f>
        <v>0.12206435011767651</v>
      </c>
      <c r="C233" s="30">
        <f t="shared" ref="C233:M233" si="5581">SUM(C214:K214)/SUM(C214:K220)</f>
        <v>1.0135668633028673E-2</v>
      </c>
      <c r="D233" s="30">
        <f t="shared" si="5581"/>
        <v>0</v>
      </c>
      <c r="E233" s="30">
        <f t="shared" si="5581"/>
        <v>0</v>
      </c>
      <c r="F233" s="30">
        <f t="shared" si="5581"/>
        <v>0</v>
      </c>
      <c r="G233" s="30">
        <f t="shared" si="5581"/>
        <v>0</v>
      </c>
      <c r="H233" s="30">
        <f t="shared" si="5581"/>
        <v>0</v>
      </c>
      <c r="I233" s="30">
        <f t="shared" si="5581"/>
        <v>0</v>
      </c>
      <c r="J233" s="30">
        <f t="shared" si="5581"/>
        <v>0</v>
      </c>
      <c r="K233" s="30">
        <f t="shared" si="5581"/>
        <v>0</v>
      </c>
      <c r="L233" s="30">
        <f t="shared" si="5581"/>
        <v>0</v>
      </c>
      <c r="M233" s="30">
        <f t="shared" si="5581"/>
        <v>0</v>
      </c>
      <c r="N233" s="30"/>
      <c r="O233" s="1"/>
      <c r="P233" s="1"/>
      <c r="Q233" s="1"/>
      <c r="R233" s="1"/>
      <c r="S233" s="1"/>
      <c r="T233" s="1"/>
      <c r="U233" s="1"/>
      <c r="V233" s="66">
        <v>9</v>
      </c>
      <c r="W233" s="69">
        <f>SUM('Raw Data'!B323:J323,'Raw Data'!I342:J342)</f>
        <v>2279</v>
      </c>
      <c r="X233" s="29">
        <v>9</v>
      </c>
      <c r="Y233" s="30">
        <f>SUM(B215:J215)/SUM(B214:J219)</f>
        <v>0.13004475392680814</v>
      </c>
      <c r="Z233" s="30">
        <f>SUM(C215:K215)/SUM(C214:K219)</f>
        <v>0.13004475392680814</v>
      </c>
      <c r="AA233" s="30">
        <f t="shared" ref="AA233" si="5582">SUM(D215:L215)/SUM(D214:L219)</f>
        <v>3.3007986387216401E-2</v>
      </c>
      <c r="AB233" s="30">
        <f t="shared" ref="AB233" si="5583">SUM(E215:M215)/SUM(E214:M219)</f>
        <v>1.2382649604625384E-2</v>
      </c>
      <c r="AC233" s="30">
        <f t="shared" ref="AC233" si="5584">SUM(F215:N215)/SUM(F214:N219)</f>
        <v>3.6125964297563499E-3</v>
      </c>
      <c r="AD233" s="30">
        <f t="shared" ref="AD233" si="5585">SUM(G215:O215)/SUM(G214:O219)</f>
        <v>0</v>
      </c>
      <c r="AE233" s="30">
        <f t="shared" ref="AE233" si="5586">SUM(H215:P215)/SUM(H214:P219)</f>
        <v>0</v>
      </c>
      <c r="AF233" s="30">
        <f t="shared" ref="AF233" si="5587">SUM(I215:Q215)/SUM(I214:Q219)</f>
        <v>0</v>
      </c>
      <c r="AG233" s="30">
        <f t="shared" ref="AG233" si="5588">SUM(J215:R215)/SUM(J214:R219)</f>
        <v>0</v>
      </c>
      <c r="AH233" s="30">
        <f t="shared" ref="AH233" si="5589">SUM(K215:S215)/SUM(K214:S219)</f>
        <v>0</v>
      </c>
      <c r="AI233" s="30">
        <f t="shared" ref="AI233" si="5590">SUM(L215:T215)/SUM(L214:T219)</f>
        <v>0</v>
      </c>
      <c r="AJ233" s="30">
        <f t="shared" ref="AJ233" si="5591">SUM(M215:U215)/SUM(M214:U219)</f>
        <v>0</v>
      </c>
      <c r="AK233" s="30"/>
      <c r="AL233" s="30"/>
      <c r="AM233" s="30"/>
      <c r="AN233" s="30"/>
      <c r="AO233" s="30"/>
      <c r="AP233" s="1"/>
      <c r="AQ233" s="1"/>
      <c r="AR233" s="1"/>
      <c r="AS233" s="1"/>
      <c r="AT233" s="29">
        <v>9</v>
      </c>
      <c r="AU233" s="30">
        <f>SUM(B216:J216)/SUM(B214:J219)</f>
        <v>0.12328214130870244</v>
      </c>
      <c r="AV233" s="30">
        <f t="shared" ref="AV233" si="5592">SUM(C216:K216)/SUM(C214:K219)</f>
        <v>0.12328214130870244</v>
      </c>
      <c r="AW233" s="30">
        <f t="shared" ref="AW233" si="5593">SUM(D216:L216)/SUM(D214:L219)</f>
        <v>0.12020857853595519</v>
      </c>
      <c r="AX233" s="30">
        <f t="shared" ref="AX233" si="5594">SUM(E216:M216)/SUM(E214:M219)</f>
        <v>3.2279511199646137E-2</v>
      </c>
      <c r="AY233" s="30">
        <f t="shared" ref="AY233" si="5595">SUM(F216:N216)/SUM(F214:N219)</f>
        <v>8.1618649687562935E-3</v>
      </c>
      <c r="AZ233" s="30">
        <f t="shared" ref="AZ233" si="5596">SUM(G216:O216)/SUM(G214:O219)</f>
        <v>4.8509755552405127E-4</v>
      </c>
      <c r="BA233" s="30">
        <f t="shared" ref="BA233" si="5597">SUM(H216:P216)/SUM(H214:P219)</f>
        <v>0</v>
      </c>
      <c r="BB233" s="30">
        <f t="shared" ref="BB233" si="5598">SUM(I216:Q216)/SUM(I214:Q219)</f>
        <v>0</v>
      </c>
      <c r="BC233" s="30">
        <f t="shared" ref="BC233" si="5599">SUM(J216:R216)/SUM(J214:R219)</f>
        <v>0</v>
      </c>
      <c r="BD233" s="30">
        <f t="shared" ref="BD233" si="5600">SUM(K216:S216)/SUM(K214:S219)</f>
        <v>0</v>
      </c>
      <c r="BE233" s="30">
        <f t="shared" ref="BE233" si="5601">SUM(L216:T216)/SUM(L214:T219)</f>
        <v>0</v>
      </c>
      <c r="BF233" s="30">
        <f t="shared" ref="BF233" si="5602">SUM(M216:U216)/SUM(M214:U219)</f>
        <v>0</v>
      </c>
      <c r="BG233" s="30"/>
      <c r="BH233" s="30"/>
      <c r="BI233" s="30"/>
      <c r="BJ233" s="30"/>
      <c r="BK233" s="30"/>
      <c r="BL233" s="30"/>
      <c r="BM233" s="30"/>
      <c r="BN233" s="30"/>
      <c r="BO233" s="1"/>
      <c r="BP233" s="29">
        <v>9</v>
      </c>
      <c r="BQ233" s="30">
        <f>SUM(B217:J217)/SUM(B214:J219)</f>
        <v>0.28195073025441014</v>
      </c>
      <c r="BR233" s="30">
        <f t="shared" ref="BR233" si="5603">SUM(C217:K217)/SUM(C214:K219)</f>
        <v>0.28195073025441014</v>
      </c>
      <c r="BS233" s="30">
        <f t="shared" ref="BS233" si="5604">SUM(D217:L217)/SUM(D214:L219)</f>
        <v>0.28195073025441014</v>
      </c>
      <c r="BT233" s="30">
        <f t="shared" ref="BT233" si="5605">SUM(E217:M217)/SUM(E214:M219)</f>
        <v>0.27941779415830248</v>
      </c>
      <c r="BU233" s="30">
        <f t="shared" ref="BU233" si="5606">SUM(F217:N217)/SUM(F214:N219)</f>
        <v>0.20121815334905357</v>
      </c>
      <c r="BV233" s="30">
        <f t="shared" ref="BV233" si="5607">SUM(G217:O217)/SUM(G214:O219)</f>
        <v>0.10142017697703444</v>
      </c>
      <c r="BW233" s="30">
        <f t="shared" ref="BW233" si="5608">SUM(H217:P217)/SUM(H214:P219)</f>
        <v>9.7367389829887286E-3</v>
      </c>
      <c r="BX233" s="30">
        <f t="shared" ref="BX233" si="5609">SUM(I217:Q217)/SUM(I214:Q219)</f>
        <v>0</v>
      </c>
      <c r="BY233" s="30">
        <f t="shared" ref="BY233" si="5610">SUM(J217:R217)/SUM(J214:R219)</f>
        <v>0</v>
      </c>
      <c r="BZ233" s="30">
        <f t="shared" ref="BZ233" si="5611">SUM(K217:S217)/SUM(K214:S219)</f>
        <v>0</v>
      </c>
      <c r="CA233" s="30">
        <f t="shared" ref="CA233" si="5612">SUM(L217:T217)/SUM(L214:T219)</f>
        <v>0</v>
      </c>
      <c r="CB233" s="30">
        <f t="shared" ref="CB233" si="5613">SUM(M217:U217)/SUM(M214:U219)</f>
        <v>0</v>
      </c>
      <c r="CC233" s="30"/>
      <c r="CD233" s="30"/>
      <c r="CE233" s="30"/>
      <c r="CF233" s="30"/>
      <c r="CG233" s="30"/>
      <c r="CH233" s="30"/>
      <c r="CI233" s="30"/>
      <c r="CJ233" s="30"/>
      <c r="CK233" s="1"/>
      <c r="CL233" s="29">
        <v>9</v>
      </c>
      <c r="CM233" s="30">
        <f>SUM(B218:J218)/SUM(B214:J219)</f>
        <v>0.32907295726933483</v>
      </c>
      <c r="CN233" s="30">
        <f t="shared" ref="CN233" si="5614">SUM(C218:K218)/SUM(C214:K219)</f>
        <v>0.3707373954144918</v>
      </c>
      <c r="CO233" s="30">
        <f t="shared" ref="CO233" si="5615">SUM(D218:L218)/SUM(D214:L219)</f>
        <v>0.38881516190109394</v>
      </c>
      <c r="CP233" s="30">
        <f t="shared" ref="CP233" si="5616">SUM(E218:M218)/SUM(E214:M219)</f>
        <v>0.3922381709399772</v>
      </c>
      <c r="CQ233" s="30">
        <f t="shared" ref="CQ233" si="5617">SUM(F218:N218)/SUM(F214:N219)</f>
        <v>0.39357528384579094</v>
      </c>
      <c r="CR233" s="30">
        <f t="shared" ref="CR233" si="5618">SUM(G218:O218)/SUM(G214:O219)</f>
        <v>0.39378922191072119</v>
      </c>
      <c r="CS233" s="30">
        <f t="shared" ref="CS233" si="5619">SUM(H218:P218)/SUM(H214:P219)</f>
        <v>0.37487041724528319</v>
      </c>
      <c r="CT233" s="30">
        <f t="shared" ref="CT233" si="5620">SUM(I218:Q218)/SUM(I214:Q219)</f>
        <v>0.27351981601326419</v>
      </c>
      <c r="CU233" s="30">
        <f t="shared" ref="CU233" si="5621">SUM(J218:R218)/SUM(J214:R219)</f>
        <v>0.16246723372385385</v>
      </c>
      <c r="CV233" s="30">
        <f t="shared" ref="CV233" si="5622">SUM(K218:S218)/SUM(K214:S219)</f>
        <v>6.4730112876477841E-2</v>
      </c>
      <c r="CW233" s="30">
        <f t="shared" ref="CW233" si="5623">SUM(L218:T218)/SUM(L214:T219)</f>
        <v>2.3056759214679298E-2</v>
      </c>
      <c r="CX233" s="30">
        <f t="shared" ref="CX233" si="5624">SUM(M218:U218)/SUM(M214:U219)</f>
        <v>4.9751243781094544E-3</v>
      </c>
      <c r="CY233" s="30"/>
      <c r="CZ233" s="30"/>
      <c r="DA233" s="30"/>
      <c r="DB233" s="30"/>
      <c r="DC233" s="30"/>
      <c r="DD233" s="30"/>
      <c r="DE233" s="30"/>
      <c r="DF233" s="30"/>
      <c r="DG233" s="1"/>
      <c r="DH233" s="29">
        <v>9</v>
      </c>
      <c r="DI233" s="30">
        <f>SUM(B219:J219)/SUM(B214:J219)</f>
        <v>1.3585067123067875E-2</v>
      </c>
      <c r="DJ233" s="30">
        <f t="shared" ref="DJ233" si="5625">SUM(C219:K219)/SUM(C214:K219)</f>
        <v>8.3007969192918654E-2</v>
      </c>
      <c r="DK233" s="30">
        <f t="shared" ref="DK233" si="5626">SUM(D219:L219)/SUM(D214:L219)</f>
        <v>0.17601754292132427</v>
      </c>
      <c r="DL233" s="30">
        <f t="shared" ref="DL233" si="5627">SUM(E219:M219)/SUM(E214:M219)</f>
        <v>0.28368187409744883</v>
      </c>
      <c r="DM233" s="30">
        <f t="shared" ref="DM233" si="5628">SUM(F219:N219)/SUM(F214:N219)</f>
        <v>0.39343210140664281</v>
      </c>
      <c r="DN233" s="30">
        <f t="shared" ref="DN233" si="5629">SUM(G219:O219)/SUM(G214:O219)</f>
        <v>0.50430550355672032</v>
      </c>
      <c r="DO233" s="30">
        <f t="shared" ref="DO233" si="5630">SUM(H219:P219)/SUM(H214:P219)</f>
        <v>0.61539284377172809</v>
      </c>
      <c r="DP233" s="30">
        <f t="shared" ref="DP233" si="5631">SUM(I219:Q219)/SUM(I214:Q219)</f>
        <v>0.72648018398673586</v>
      </c>
      <c r="DQ233" s="30">
        <f t="shared" ref="DQ233" si="5632">SUM(J219:R219)/SUM(J214:R219)</f>
        <v>0.83753276627614615</v>
      </c>
      <c r="DR233" s="30">
        <f t="shared" ref="DR233" si="5633">SUM(K219:S219)/SUM(K214:S219)</f>
        <v>0.93526988712352221</v>
      </c>
      <c r="DS233" s="30">
        <f t="shared" ref="DS233" si="5634">SUM(L219:T219)/SUM(L214:T219)</f>
        <v>0.97694324078532069</v>
      </c>
      <c r="DT233" s="30">
        <f t="shared" ref="DT233" si="5635">SUM(M219:U219)/SUM(M214:U219)</f>
        <v>0.99502487562189046</v>
      </c>
      <c r="DU233" s="30"/>
      <c r="DV233" s="30"/>
      <c r="DW233" s="30"/>
      <c r="DX233" s="30"/>
      <c r="DY233" s="30"/>
      <c r="DZ233" s="30"/>
      <c r="EA233" s="30"/>
      <c r="EB233" s="30"/>
    </row>
    <row r="234" spans="1:132" x14ac:dyDescent="0.3">
      <c r="A234" s="29">
        <v>10</v>
      </c>
      <c r="B234" s="30">
        <f>SUM($B214:K214)/SUM($B214:K219)</f>
        <v>0.10986026543516886</v>
      </c>
      <c r="C234" s="30">
        <f t="shared" ref="C234:L234" si="5636">SUM(C214:L214)/SUM(C214:L219)</f>
        <v>9.879520272946838E-3</v>
      </c>
      <c r="D234" s="30">
        <f t="shared" si="5636"/>
        <v>0</v>
      </c>
      <c r="E234" s="30">
        <f t="shared" si="5636"/>
        <v>0</v>
      </c>
      <c r="F234" s="30">
        <f t="shared" si="5636"/>
        <v>0</v>
      </c>
      <c r="G234" s="30">
        <f t="shared" si="5636"/>
        <v>0</v>
      </c>
      <c r="H234" s="30">
        <f t="shared" si="5636"/>
        <v>0</v>
      </c>
      <c r="I234" s="30">
        <f t="shared" si="5636"/>
        <v>0</v>
      </c>
      <c r="J234" s="30">
        <f t="shared" si="5636"/>
        <v>0</v>
      </c>
      <c r="K234" s="30">
        <f t="shared" si="5636"/>
        <v>0</v>
      </c>
      <c r="L234" s="30">
        <f t="shared" si="5636"/>
        <v>0</v>
      </c>
      <c r="M234" s="30"/>
      <c r="N234" s="30"/>
      <c r="O234" s="1"/>
      <c r="P234" s="1"/>
      <c r="Q234" s="1"/>
      <c r="R234" s="1"/>
      <c r="S234" s="1"/>
      <c r="T234" s="1"/>
      <c r="U234" s="1"/>
      <c r="V234" s="66">
        <v>10</v>
      </c>
      <c r="W234" s="69">
        <f>SUM('Raw Data'!B323:J323,'Raw Data'!I342:K342)</f>
        <v>3327</v>
      </c>
      <c r="X234" s="29">
        <v>10</v>
      </c>
      <c r="Y234" s="30">
        <f>SUM(B215:K215)/SUM(B214:K219)</f>
        <v>0.11704278252476806</v>
      </c>
      <c r="Z234" s="30">
        <f>SUM(C215:L215)/SUM(C214:L219)</f>
        <v>0.11704278252476806</v>
      </c>
      <c r="AA234" s="30">
        <f t="shared" ref="AA234" si="5637">SUM(D215:M215)/SUM(D214:M219)</f>
        <v>2.9707823311918024E-2</v>
      </c>
      <c r="AB234" s="30">
        <f t="shared" ref="AB234" si="5638">SUM(E215:N215)/SUM(E214:N219)</f>
        <v>1.1144623070072244E-2</v>
      </c>
      <c r="AC234" s="30">
        <f t="shared" ref="AC234" si="5639">SUM(F215:O215)/SUM(F214:O219)</f>
        <v>3.2514063467389272E-3</v>
      </c>
      <c r="AD234" s="30">
        <f t="shared" ref="AD234" si="5640">SUM(G215:P215)/SUM(G214:P219)</f>
        <v>0</v>
      </c>
      <c r="AE234" s="30">
        <f t="shared" ref="AE234" si="5641">SUM(H215:Q215)/SUM(H214:Q219)</f>
        <v>0</v>
      </c>
      <c r="AF234" s="30">
        <f t="shared" ref="AF234" si="5642">SUM(I215:R215)/SUM(I214:R219)</f>
        <v>0</v>
      </c>
      <c r="AG234" s="30">
        <f t="shared" ref="AG234" si="5643">SUM(J215:S215)/SUM(J214:S219)</f>
        <v>0</v>
      </c>
      <c r="AH234" s="30">
        <f t="shared" ref="AH234" si="5644">SUM(K215:T215)/SUM(K214:T219)</f>
        <v>0</v>
      </c>
      <c r="AI234" s="30">
        <f t="shared" ref="AI234" si="5645">SUM(L215:U215)/SUM(L214:U219)</f>
        <v>0</v>
      </c>
      <c r="AJ234" s="30"/>
      <c r="AK234" s="30"/>
      <c r="AL234" s="30"/>
      <c r="AM234" s="30"/>
      <c r="AN234" s="30"/>
      <c r="AO234" s="30"/>
      <c r="AP234" s="1"/>
      <c r="AQ234" s="1"/>
      <c r="AR234" s="1"/>
      <c r="AS234" s="1"/>
      <c r="AT234" s="29">
        <v>10</v>
      </c>
      <c r="AU234" s="30">
        <f>SUM(B216:K216)/SUM(B214:K219)</f>
        <v>0.11095630095546401</v>
      </c>
      <c r="AV234" s="30">
        <f t="shared" ref="AV234" si="5646">SUM(C216:L216)/SUM(C214:L219)</f>
        <v>0.11095630095546401</v>
      </c>
      <c r="AW234" s="30">
        <f t="shared" ref="AW234" si="5647">SUM(D216:M216)/SUM(D214:M219)</f>
        <v>0.10819003527903891</v>
      </c>
      <c r="AX234" s="30">
        <f t="shared" ref="AX234" si="5648">SUM(E216:N216)/SUM(E214:N219)</f>
        <v>2.9052181616433224E-2</v>
      </c>
      <c r="AY234" s="30">
        <f t="shared" ref="AY234" si="5649">SUM(F216:O216)/SUM(F214:O219)</f>
        <v>7.3458356272666043E-3</v>
      </c>
      <c r="AZ234" s="30">
        <f t="shared" ref="AZ234" si="5650">SUM(G216:P216)/SUM(G214:P219)</f>
        <v>4.3659714044638428E-4</v>
      </c>
      <c r="BA234" s="30">
        <f t="shared" ref="BA234" si="5651">SUM(H216:Q216)/SUM(H214:Q219)</f>
        <v>0</v>
      </c>
      <c r="BB234" s="30">
        <f t="shared" ref="BB234" si="5652">SUM(I216:R216)/SUM(I214:R219)</f>
        <v>0</v>
      </c>
      <c r="BC234" s="30">
        <f t="shared" ref="BC234" si="5653">SUM(J216:S216)/SUM(J214:S219)</f>
        <v>0</v>
      </c>
      <c r="BD234" s="30">
        <f t="shared" ref="BD234" si="5654">SUM(K216:T216)/SUM(K214:T219)</f>
        <v>0</v>
      </c>
      <c r="BE234" s="30">
        <f t="shared" ref="BE234" si="5655">SUM(L216:U216)/SUM(L214:U219)</f>
        <v>0</v>
      </c>
      <c r="BF234" s="30"/>
      <c r="BG234" s="30"/>
      <c r="BH234" s="30"/>
      <c r="BI234" s="30"/>
      <c r="BJ234" s="30"/>
      <c r="BK234" s="30"/>
      <c r="BL234" s="30"/>
      <c r="BM234" s="30"/>
      <c r="BN234" s="30"/>
      <c r="BO234" s="1"/>
      <c r="BP234" s="29">
        <v>10</v>
      </c>
      <c r="BQ234" s="30">
        <f>SUM(B217:K217)/SUM(B214:K219)</f>
        <v>0.25376108614454157</v>
      </c>
      <c r="BR234" s="30">
        <f t="shared" ref="BR234" si="5656">SUM(C217:L217)/SUM(C214:L219)</f>
        <v>0.25376108614454157</v>
      </c>
      <c r="BS234" s="30">
        <f t="shared" ref="BS234" si="5657">SUM(D217:M217)/SUM(D214:M219)</f>
        <v>0.25376108614454157</v>
      </c>
      <c r="BT234" s="30">
        <f t="shared" ref="BT234" si="5658">SUM(E217:N217)/SUM(E214:N219)</f>
        <v>0.25148139488677101</v>
      </c>
      <c r="BU234" s="30">
        <f t="shared" ref="BU234" si="5659">SUM(F217:O217)/SUM(F214:O219)</f>
        <v>0.18110021243704896</v>
      </c>
      <c r="BV234" s="30">
        <f t="shared" ref="BV234" si="5660">SUM(G217:P217)/SUM(G214:P219)</f>
        <v>9.1280112108386102E-2</v>
      </c>
      <c r="BW234" s="30">
        <f t="shared" ref="BW234" si="5661">SUM(H217:Q217)/SUM(H214:Q219)</f>
        <v>8.7632525640194588E-3</v>
      </c>
      <c r="BX234" s="30">
        <f t="shared" ref="BX234" si="5662">SUM(I217:R217)/SUM(I214:R219)</f>
        <v>0</v>
      </c>
      <c r="BY234" s="30">
        <f t="shared" ref="BY234" si="5663">SUM(J217:S217)/SUM(J214:S219)</f>
        <v>0</v>
      </c>
      <c r="BZ234" s="30">
        <f t="shared" ref="BZ234" si="5664">SUM(K217:T217)/SUM(K214:T219)</f>
        <v>0</v>
      </c>
      <c r="CA234" s="30">
        <f t="shared" ref="CA234" si="5665">SUM(L217:U217)/SUM(L214:U219)</f>
        <v>0</v>
      </c>
      <c r="CB234" s="30"/>
      <c r="CC234" s="30"/>
      <c r="CD234" s="30"/>
      <c r="CE234" s="30"/>
      <c r="CF234" s="30"/>
      <c r="CG234" s="30"/>
      <c r="CH234" s="30"/>
      <c r="CI234" s="30"/>
      <c r="CJ234" s="30"/>
      <c r="CK234" s="1"/>
      <c r="CL234" s="29">
        <v>10</v>
      </c>
      <c r="CM234" s="30">
        <f>SUM(B218:K218)/SUM(B214:K219)</f>
        <v>0.33367079436144959</v>
      </c>
      <c r="CN234" s="30">
        <f t="shared" ref="CN234" si="5666">SUM(C218:L218)/SUM(C214:L219)</f>
        <v>0.3499411322838526</v>
      </c>
      <c r="CO234" s="30">
        <f t="shared" ref="CO234" si="5667">SUM(D218:M218)/SUM(D214:M219)</f>
        <v>0.35302190632833125</v>
      </c>
      <c r="CP234" s="30">
        <f t="shared" ref="CP234" si="5668">SUM(E218:N218)/SUM(E214:N219)</f>
        <v>0.35422533368945569</v>
      </c>
      <c r="CQ234" s="30">
        <f t="shared" ref="CQ234" si="5669">SUM(F218:O218)/SUM(F214:O219)</f>
        <v>0.35441788206723568</v>
      </c>
      <c r="CR234" s="30">
        <f t="shared" ref="CR234" si="5670">SUM(G218:P218)/SUM(G214:P219)</f>
        <v>0.35441788206723568</v>
      </c>
      <c r="CS234" s="30">
        <f t="shared" ref="CS234" si="5671">SUM(H218:Q218)/SUM(H214:Q219)</f>
        <v>0.3373905935898267</v>
      </c>
      <c r="CT234" s="30">
        <f t="shared" ref="CT234" si="5672">SUM(I218:R218)/SUM(I214:R219)</f>
        <v>0.24617310099162415</v>
      </c>
      <c r="CU234" s="30">
        <f t="shared" ref="CU234" si="5673">SUM(J218:S218)/SUM(J214:S219)</f>
        <v>0.14622051035146846</v>
      </c>
      <c r="CV234" s="30">
        <f t="shared" ref="CV234" si="5674">SUM(K218:T218)/SUM(K214:T219)</f>
        <v>5.8257101588830053E-2</v>
      </c>
      <c r="CW234" s="30">
        <f t="shared" ref="CW234" si="5675">SUM(L218:U218)/SUM(L214:U219)</f>
        <v>2.0751083293211368E-2</v>
      </c>
      <c r="CX234" s="30"/>
      <c r="CY234" s="30"/>
      <c r="CZ234" s="30"/>
      <c r="DA234" s="30"/>
      <c r="DB234" s="30"/>
      <c r="DC234" s="30"/>
      <c r="DD234" s="30"/>
      <c r="DE234" s="30"/>
      <c r="DF234" s="30"/>
      <c r="DG234" s="1"/>
      <c r="DH234" s="29">
        <v>10</v>
      </c>
      <c r="DI234" s="30">
        <f>SUM(B219:K219)/SUM(B214:K219)</f>
        <v>7.4708770578607878E-2</v>
      </c>
      <c r="DJ234" s="30">
        <f t="shared" ref="DJ234" si="5676">SUM(C219:L219)/SUM(C214:L219)</f>
        <v>0.15841917781842688</v>
      </c>
      <c r="DK234" s="30">
        <f t="shared" ref="DK234" si="5677">SUM(D219:M219)/SUM(D214:M219)</f>
        <v>0.25531914893617025</v>
      </c>
      <c r="DL234" s="30">
        <f t="shared" ref="DL234" si="5678">SUM(E219:N219)/SUM(E214:N219)</f>
        <v>0.35409646673726775</v>
      </c>
      <c r="DM234" s="30">
        <f t="shared" ref="DM234" si="5679">SUM(F219:O219)/SUM(F214:O219)</f>
        <v>0.45388466352170981</v>
      </c>
      <c r="DN234" s="30">
        <f t="shared" ref="DN234" si="5680">SUM(G219:P219)/SUM(G214:P219)</f>
        <v>0.55386540868393186</v>
      </c>
      <c r="DO234" s="30">
        <f t="shared" ref="DO234" si="5681">SUM(H219:Q219)/SUM(H214:Q219)</f>
        <v>0.65384615384615385</v>
      </c>
      <c r="DP234" s="30">
        <f t="shared" ref="DP234" si="5682">SUM(I219:R219)/SUM(I214:R219)</f>
        <v>0.75382689900837585</v>
      </c>
      <c r="DQ234" s="30">
        <f t="shared" ref="DQ234" si="5683">SUM(J219:S219)/SUM(J214:S219)</f>
        <v>0.85377948964853156</v>
      </c>
      <c r="DR234" s="30">
        <f t="shared" ref="DR234" si="5684">SUM(K219:T219)/SUM(K214:T219)</f>
        <v>0.94174289841116998</v>
      </c>
      <c r="DS234" s="30">
        <f t="shared" ref="DS234" si="5685">SUM(L219:U219)/SUM(L214:U219)</f>
        <v>0.9792489167067886</v>
      </c>
      <c r="DT234" s="30"/>
      <c r="DU234" s="30"/>
      <c r="DV234" s="30"/>
      <c r="DW234" s="30"/>
      <c r="DX234" s="30"/>
      <c r="DY234" s="30"/>
      <c r="DZ234" s="30"/>
      <c r="EA234" s="30"/>
      <c r="EB234" s="30"/>
    </row>
    <row r="235" spans="1:132" x14ac:dyDescent="0.3">
      <c r="A235" s="29">
        <v>11</v>
      </c>
      <c r="B235" s="30">
        <f>SUM($B214:L214)/SUM($B214:L219)</f>
        <v>9.9874716824217655E-2</v>
      </c>
      <c r="C235" s="30">
        <f t="shared" ref="C235:K235" si="5686">SUM(C214:M214)/SUM(C214:M219)</f>
        <v>8.9815392827533851E-3</v>
      </c>
      <c r="D235" s="30">
        <f t="shared" si="5686"/>
        <v>0</v>
      </c>
      <c r="E235" s="30">
        <f t="shared" si="5686"/>
        <v>0</v>
      </c>
      <c r="F235" s="30">
        <f t="shared" si="5686"/>
        <v>0</v>
      </c>
      <c r="G235" s="30">
        <f t="shared" si="5686"/>
        <v>0</v>
      </c>
      <c r="H235" s="30">
        <f t="shared" si="5686"/>
        <v>0</v>
      </c>
      <c r="I235" s="30">
        <f t="shared" si="5686"/>
        <v>0</v>
      </c>
      <c r="J235" s="30">
        <f t="shared" si="5686"/>
        <v>0</v>
      </c>
      <c r="K235" s="30">
        <f t="shared" si="5686"/>
        <v>0</v>
      </c>
      <c r="L235" s="30"/>
      <c r="M235" s="30"/>
      <c r="N235" s="30"/>
      <c r="O235" s="1"/>
      <c r="P235" s="1"/>
      <c r="Q235" s="1"/>
      <c r="R235" s="1"/>
      <c r="S235" s="1"/>
      <c r="T235" s="1"/>
      <c r="U235" s="1"/>
      <c r="V235" s="66">
        <v>11</v>
      </c>
      <c r="W235" s="69">
        <f>SUM('Raw Data'!B323:J323,'Raw Data'!I342:L342)</f>
        <v>3768</v>
      </c>
      <c r="X235" s="29">
        <v>11</v>
      </c>
      <c r="Y235" s="30">
        <f>SUM(B215:L215)/SUM(B214:L219)</f>
        <v>0.10640439211279733</v>
      </c>
      <c r="Z235" s="30">
        <f>SUM(C215:M215)/SUM(C214:M219)</f>
        <v>0.10640439211279733</v>
      </c>
      <c r="AA235" s="30">
        <f t="shared" ref="AA235" si="5687">SUM(D215:N215)/SUM(D214:N219)</f>
        <v>2.7007584853257407E-2</v>
      </c>
      <c r="AB235" s="30">
        <f t="shared" ref="AB235" si="5688">SUM(E215:O215)/SUM(E214:O219)</f>
        <v>1.0131652866731469E-2</v>
      </c>
      <c r="AC235" s="30">
        <f t="shared" ref="AC235" si="5689">SUM(F215:P215)/SUM(F214:P219)</f>
        <v>2.9558756924053424E-3</v>
      </c>
      <c r="AD235" s="30">
        <f t="shared" ref="AD235" si="5690">SUM(G215:Q215)/SUM(G214:Q219)</f>
        <v>0</v>
      </c>
      <c r="AE235" s="30">
        <f t="shared" ref="AE235" si="5691">SUM(H215:R215)/SUM(H214:R219)</f>
        <v>0</v>
      </c>
      <c r="AF235" s="30">
        <f t="shared" ref="AF235" si="5692">SUM(I215:S215)/SUM(I214:S219)</f>
        <v>0</v>
      </c>
      <c r="AG235" s="30">
        <f t="shared" ref="AG235" si="5693">SUM(J215:T215)/SUM(J214:T219)</f>
        <v>0</v>
      </c>
      <c r="AH235" s="30">
        <f t="shared" ref="AH235" si="5694">SUM(K215:U215)/SUM(K214:U219)</f>
        <v>0</v>
      </c>
      <c r="AI235" s="30"/>
      <c r="AJ235" s="30"/>
      <c r="AK235" s="30"/>
      <c r="AL235" s="30"/>
      <c r="AM235" s="30"/>
      <c r="AN235" s="30"/>
      <c r="AO235" s="30"/>
      <c r="AP235" s="1"/>
      <c r="AQ235" s="1"/>
      <c r="AR235" s="1"/>
      <c r="AS235" s="1"/>
      <c r="AT235" s="29">
        <v>11</v>
      </c>
      <c r="AU235" s="30">
        <f>SUM(B216:L216)/SUM(B214:L219)</f>
        <v>0.10087113019337487</v>
      </c>
      <c r="AV235" s="30">
        <f t="shared" ref="AV235" si="5695">SUM(C216:M216)/SUM(C214:M219)</f>
        <v>0.10087113019337487</v>
      </c>
      <c r="AW235" s="30">
        <f t="shared" ref="AW235" si="5696">SUM(D216:N216)/SUM(D214:N219)</f>
        <v>9.8356299194203953E-2</v>
      </c>
      <c r="AX235" s="30">
        <f t="shared" ref="AX235" si="5697">SUM(E216:O216)/SUM(E214:O219)</f>
        <v>2.6411536514803897E-2</v>
      </c>
      <c r="AY235" s="30">
        <f t="shared" ref="AY235" si="5698">SUM(F216:P216)/SUM(F214:P219)</f>
        <v>6.6781492854070474E-3</v>
      </c>
      <c r="AZ235" s="30">
        <f t="shared" ref="AZ235" si="5699">SUM(G216:Q216)/SUM(G214:Q219)</f>
        <v>3.9691343904569546E-4</v>
      </c>
      <c r="BA235" s="30">
        <f t="shared" ref="BA235" si="5700">SUM(H216:R216)/SUM(H214:R219)</f>
        <v>0</v>
      </c>
      <c r="BB235" s="30">
        <f t="shared" ref="BB235" si="5701">SUM(I216:S216)/SUM(I214:S219)</f>
        <v>0</v>
      </c>
      <c r="BC235" s="30">
        <f t="shared" ref="BC235" si="5702">SUM(J216:T216)/SUM(J214:T219)</f>
        <v>0</v>
      </c>
      <c r="BD235" s="30">
        <f t="shared" ref="BD235" si="5703">SUM(K216:U216)/SUM(K214:U219)</f>
        <v>0</v>
      </c>
      <c r="BE235" s="30"/>
      <c r="BF235" s="30"/>
      <c r="BG235" s="30"/>
      <c r="BH235" s="30"/>
      <c r="BI235" s="30"/>
      <c r="BJ235" s="30"/>
      <c r="BK235" s="30"/>
      <c r="BL235" s="30"/>
      <c r="BM235" s="30"/>
      <c r="BN235" s="30"/>
      <c r="BO235" s="1"/>
      <c r="BP235" s="29">
        <v>11</v>
      </c>
      <c r="BQ235" s="30">
        <f>SUM(B217:L217)/SUM(B214:L219)</f>
        <v>0.23069593468849092</v>
      </c>
      <c r="BR235" s="30">
        <f t="shared" ref="BR235" si="5704">SUM(C217:M217)/SUM(C214:M219)</f>
        <v>0.23069593468849092</v>
      </c>
      <c r="BS235" s="30">
        <f t="shared" ref="BS235" si="5705">SUM(D217:N217)/SUM(D214:N219)</f>
        <v>0.23069593468849092</v>
      </c>
      <c r="BT235" s="30">
        <f t="shared" ref="BT235" si="5706">SUM(E217:O217)/SUM(E214:O219)</f>
        <v>0.22862345181295265</v>
      </c>
      <c r="BU235" s="30">
        <f t="shared" ref="BU235" si="5707">SUM(F217:P217)/SUM(F214:P219)</f>
        <v>0.16463943867521136</v>
      </c>
      <c r="BV235" s="30">
        <f t="shared" ref="BV235" si="5708">SUM(G217:Q217)/SUM(G214:Q219)</f>
        <v>8.2983372672513794E-2</v>
      </c>
      <c r="BW235" s="30">
        <f t="shared" ref="BW235" si="5709">SUM(H217:R217)/SUM(H214:R219)</f>
        <v>7.9667326928773465E-3</v>
      </c>
      <c r="BX235" s="30">
        <f t="shared" ref="BX235" si="5710">SUM(I217:S217)/SUM(I214:S219)</f>
        <v>0</v>
      </c>
      <c r="BY235" s="30">
        <f t="shared" ref="BY235" si="5711">SUM(J217:T217)/SUM(J214:T219)</f>
        <v>0</v>
      </c>
      <c r="BZ235" s="30">
        <f t="shared" ref="BZ235" si="5712">SUM(K217:U217)/SUM(K214:U219)</f>
        <v>0</v>
      </c>
      <c r="CA235" s="30"/>
      <c r="CB235" s="30"/>
      <c r="CC235" s="30"/>
      <c r="CD235" s="30"/>
      <c r="CE235" s="30"/>
      <c r="CF235" s="30"/>
      <c r="CG235" s="30"/>
      <c r="CH235" s="30"/>
      <c r="CI235" s="30"/>
      <c r="CJ235" s="30"/>
      <c r="CK235" s="1"/>
      <c r="CL235" s="29">
        <v>11</v>
      </c>
      <c r="CM235" s="30">
        <f>SUM(B218:L218)/SUM(B214:L219)</f>
        <v>0.31813387081811534</v>
      </c>
      <c r="CN235" s="30">
        <f t="shared" ref="CN235" si="5713">SUM(C218:M218)/SUM(C214:M219)</f>
        <v>0.32093462352040408</v>
      </c>
      <c r="CO235" s="30">
        <f t="shared" ref="CO235" si="5714">SUM(D218:N218)/SUM(D214:N219)</f>
        <v>0.32202866754473558</v>
      </c>
      <c r="CP235" s="30">
        <f t="shared" ref="CP235" si="5715">SUM(E218:O218)/SUM(E214:O219)</f>
        <v>0.32220371458862868</v>
      </c>
      <c r="CQ235" s="30">
        <f t="shared" ref="CQ235" si="5716">SUM(F218:P218)/SUM(F214:P219)</f>
        <v>0.32220371458862868</v>
      </c>
      <c r="CR235" s="30">
        <f t="shared" ref="CR235" si="5717">SUM(G218:Q218)/SUM(G214:Q219)</f>
        <v>0.32220371458862868</v>
      </c>
      <c r="CS235" s="30">
        <f t="shared" ref="CS235" si="5718">SUM(H218:R218)/SUM(H214:R219)</f>
        <v>0.30672409046584659</v>
      </c>
      <c r="CT235" s="30">
        <f t="shared" ref="CT235" si="5719">SUM(I218:S218)/SUM(I214:S219)</f>
        <v>0.22379764561725965</v>
      </c>
      <c r="CU235" s="30">
        <f t="shared" ref="CU235" si="5720">SUM(J218:T218)/SUM(J214:T219)</f>
        <v>0.13292773668315314</v>
      </c>
      <c r="CV235" s="30">
        <f t="shared" ref="CV235" si="5721">SUM(K218:U218)/SUM(K214:U219)</f>
        <v>5.2961001444390955E-2</v>
      </c>
      <c r="CW235" s="30"/>
      <c r="CX235" s="30"/>
      <c r="CY235" s="30"/>
      <c r="CZ235" s="30"/>
      <c r="DA235" s="30"/>
      <c r="DB235" s="30"/>
      <c r="DC235" s="30"/>
      <c r="DD235" s="30"/>
      <c r="DE235" s="30"/>
      <c r="DF235" s="30"/>
      <c r="DG235" s="1"/>
      <c r="DH235" s="29">
        <v>11</v>
      </c>
      <c r="DI235" s="30">
        <f>SUM(B219:L219)/SUM(B214:L219)</f>
        <v>0.1440199553630038</v>
      </c>
      <c r="DJ235" s="30">
        <f t="shared" ref="DJ235" si="5722">SUM(C219:M219)/SUM(C214:M219)</f>
        <v>0.23211238020217936</v>
      </c>
      <c r="DK235" s="30">
        <f t="shared" ref="DK235" si="5723">SUM(D219:N219)/SUM(D214:N219)</f>
        <v>0.32191151371931209</v>
      </c>
      <c r="DL235" s="30">
        <f t="shared" ref="DL235" si="5724">SUM(E219:O219)/SUM(E214:O219)</f>
        <v>0.41262964421688331</v>
      </c>
      <c r="DM235" s="30">
        <f t="shared" ref="DM235" si="5725">SUM(F219:P219)/SUM(F214:P219)</f>
        <v>0.50352282175834751</v>
      </c>
      <c r="DN235" s="30">
        <f t="shared" ref="DN235" si="5726">SUM(G219:Q219)/SUM(G214:Q219)</f>
        <v>0.59441599929981181</v>
      </c>
      <c r="DO235" s="30">
        <f t="shared" ref="DO235" si="5727">SUM(H219:R219)/SUM(H214:R219)</f>
        <v>0.68530917684127612</v>
      </c>
      <c r="DP235" s="30">
        <f t="shared" ref="DP235" si="5728">SUM(I219:S219)/SUM(I214:S219)</f>
        <v>0.77620235438274043</v>
      </c>
      <c r="DQ235" s="30">
        <f t="shared" ref="DQ235" si="5729">SUM(J219:T219)/SUM(J214:T219)</f>
        <v>0.86707226331684695</v>
      </c>
      <c r="DR235" s="30">
        <f t="shared" ref="DR235" si="5730">SUM(K219:U219)/SUM(K214:U219)</f>
        <v>0.94703899855560902</v>
      </c>
      <c r="DS235" s="30"/>
      <c r="DT235" s="30"/>
      <c r="DU235" s="30"/>
      <c r="DV235" s="30"/>
      <c r="DW235" s="30"/>
      <c r="DX235" s="30"/>
      <c r="DY235" s="30"/>
      <c r="DZ235" s="30"/>
      <c r="EA235" s="30"/>
      <c r="EB235" s="30"/>
    </row>
    <row r="236" spans="1:132" x14ac:dyDescent="0.3">
      <c r="A236" s="29">
        <v>12</v>
      </c>
      <c r="B236" s="30">
        <f>SUM($B214:M214)/SUM($B214:M219)</f>
        <v>9.1553159264690223E-2</v>
      </c>
      <c r="C236" s="30">
        <f t="shared" ref="C236:J236" si="5731">SUM(C214:N214)/SUM(C214:N219)</f>
        <v>8.2331977756016379E-3</v>
      </c>
      <c r="D236" s="30">
        <f t="shared" si="5731"/>
        <v>0</v>
      </c>
      <c r="E236" s="30">
        <f t="shared" si="5731"/>
        <v>0</v>
      </c>
      <c r="F236" s="30">
        <f t="shared" si="5731"/>
        <v>0</v>
      </c>
      <c r="G236" s="30">
        <f t="shared" si="5731"/>
        <v>0</v>
      </c>
      <c r="H236" s="30">
        <f t="shared" si="5731"/>
        <v>0</v>
      </c>
      <c r="I236" s="30">
        <f t="shared" si="5731"/>
        <v>0</v>
      </c>
      <c r="J236" s="30">
        <f t="shared" si="5731"/>
        <v>0</v>
      </c>
      <c r="K236" s="30"/>
      <c r="L236" s="30"/>
      <c r="M236" s="30"/>
      <c r="N236" s="30"/>
      <c r="O236" s="1"/>
      <c r="P236" s="1"/>
      <c r="Q236" s="1"/>
      <c r="R236" s="1"/>
      <c r="S236" s="1"/>
      <c r="T236" s="1"/>
      <c r="U236" s="1"/>
      <c r="V236" s="66">
        <v>12</v>
      </c>
      <c r="W236" s="69">
        <f>SUM('Raw Data'!B323:J323,'Raw Data'!I342:M342)</f>
        <v>4042</v>
      </c>
      <c r="X236" s="29">
        <v>12</v>
      </c>
      <c r="Y236" s="30">
        <f>SUM(B215:M215)/SUM(B214:M219)</f>
        <v>9.7538782259689177E-2</v>
      </c>
      <c r="Z236" s="30">
        <f>SUM(C215:N215)/SUM(C214:N219)</f>
        <v>9.7538782259689177E-2</v>
      </c>
      <c r="AA236" s="30">
        <f t="shared" ref="AA236" si="5732">SUM(D215:O215)/SUM(D214:O219)</f>
        <v>2.4757313923370709E-2</v>
      </c>
      <c r="AB236" s="30">
        <f t="shared" ref="AB236" si="5733">SUM(E215:P215)/SUM(E214:P219)</f>
        <v>9.2874839400545889E-3</v>
      </c>
      <c r="AC236" s="30">
        <f t="shared" ref="AC236" si="5734">SUM(F215:Q215)/SUM(F214:Q219)</f>
        <v>2.709592243547596E-3</v>
      </c>
      <c r="AD236" s="30">
        <f t="shared" ref="AD236" si="5735">SUM(G215:R215)/SUM(G214:R219)</f>
        <v>0</v>
      </c>
      <c r="AE236" s="30">
        <f t="shared" ref="AE236" si="5736">SUM(H215:S215)/SUM(H214:S219)</f>
        <v>0</v>
      </c>
      <c r="AF236" s="30">
        <f t="shared" ref="AF236" si="5737">SUM(I215:T215)/SUM(I214:T219)</f>
        <v>0</v>
      </c>
      <c r="AG236" s="30">
        <f t="shared" ref="AG236" si="5738">SUM(J215:U215)/SUM(J214:U219)</f>
        <v>0</v>
      </c>
      <c r="AH236" s="30"/>
      <c r="AI236" s="30"/>
      <c r="AJ236" s="30"/>
      <c r="AK236" s="30"/>
      <c r="AL236" s="30"/>
      <c r="AM236" s="30"/>
      <c r="AN236" s="30"/>
      <c r="AO236" s="30"/>
      <c r="AP236" s="1"/>
      <c r="AQ236" s="1"/>
      <c r="AR236" s="1"/>
      <c r="AS236" s="1"/>
      <c r="AT236" s="29">
        <v>12</v>
      </c>
      <c r="AU236" s="30">
        <f>SUM(B216:M216)/SUM(B214:M219)</f>
        <v>9.2466551510302045E-2</v>
      </c>
      <c r="AV236" s="30">
        <f t="shared" ref="AV236" si="5739">SUM(C216:N216)/SUM(C214:N219)</f>
        <v>9.2466551510302045E-2</v>
      </c>
      <c r="AW236" s="30">
        <f t="shared" ref="AW236" si="5740">SUM(D216:O216)/SUM(D214:O219)</f>
        <v>9.0161256133133597E-2</v>
      </c>
      <c r="AX236" s="30">
        <f t="shared" ref="AX236" si="5741">SUM(E216:P216)/SUM(E214:P219)</f>
        <v>2.4210928309522779E-2</v>
      </c>
      <c r="AY236" s="30">
        <f t="shared" ref="AY236" si="5742">SUM(F216:Q216)/SUM(F214:Q219)</f>
        <v>6.1217261441285477E-3</v>
      </c>
      <c r="AZ236" s="30">
        <f t="shared" ref="AZ236" si="5743">SUM(G216:R216)/SUM(G214:R219)</f>
        <v>3.6384262658990639E-4</v>
      </c>
      <c r="BA236" s="30">
        <f t="shared" ref="BA236" si="5744">SUM(H216:S216)/SUM(H214:S219)</f>
        <v>0</v>
      </c>
      <c r="BB236" s="30">
        <f t="shared" ref="BB236" si="5745">SUM(I216:T216)/SUM(I214:T219)</f>
        <v>0</v>
      </c>
      <c r="BC236" s="30">
        <f t="shared" ref="BC236" si="5746">SUM(J216:U216)/SUM(J214:U219)</f>
        <v>0</v>
      </c>
      <c r="BD236" s="30"/>
      <c r="BE236" s="30"/>
      <c r="BF236" s="30"/>
      <c r="BG236" s="30"/>
      <c r="BH236" s="30"/>
      <c r="BI236" s="30"/>
      <c r="BJ236" s="30"/>
      <c r="BK236" s="30"/>
      <c r="BL236" s="30"/>
      <c r="BM236" s="30"/>
      <c r="BN236" s="30"/>
      <c r="BO236" s="1"/>
      <c r="BP236" s="29">
        <v>12</v>
      </c>
      <c r="BQ236" s="30">
        <f>SUM(B217:M217)/SUM(B214:M219)</f>
        <v>0.21147435829455657</v>
      </c>
      <c r="BR236" s="30">
        <f t="shared" ref="BR236" si="5747">SUM(C217:N217)/SUM(C214:N219)</f>
        <v>0.21147435829455657</v>
      </c>
      <c r="BS236" s="30">
        <f t="shared" ref="BS236" si="5748">SUM(D217:O217)/SUM(D214:O219)</f>
        <v>0.21147435829455657</v>
      </c>
      <c r="BT236" s="30">
        <f t="shared" ref="BT236" si="5749">SUM(E217:P217)/SUM(E214:P219)</f>
        <v>0.20957455461239494</v>
      </c>
      <c r="BU236" s="30">
        <f t="shared" ref="BU236" si="5750">SUM(F217:Q217)/SUM(F214:Q219)</f>
        <v>0.15092168698520761</v>
      </c>
      <c r="BV236" s="30">
        <f t="shared" ref="BV236" si="5751">SUM(G217:R217)/SUM(G214:R219)</f>
        <v>7.606920125720526E-2</v>
      </c>
      <c r="BW236" s="30">
        <f t="shared" ref="BW236" si="5752">SUM(H217:S217)/SUM(H214:S219)</f>
        <v>7.3029448317129429E-3</v>
      </c>
      <c r="BX236" s="30">
        <f t="shared" ref="BX236" si="5753">SUM(I217:T217)/SUM(I214:T219)</f>
        <v>0</v>
      </c>
      <c r="BY236" s="30">
        <f t="shared" ref="BY236" si="5754">SUM(J217:U217)/SUM(J214:U219)</f>
        <v>0</v>
      </c>
      <c r="BZ236" s="30"/>
      <c r="CA236" s="30"/>
      <c r="CB236" s="30"/>
      <c r="CC236" s="30"/>
      <c r="CD236" s="30"/>
      <c r="CE236" s="30"/>
      <c r="CF236" s="30"/>
      <c r="CG236" s="30"/>
      <c r="CH236" s="30"/>
      <c r="CI236" s="30"/>
      <c r="CJ236" s="30"/>
      <c r="CK236" s="1"/>
      <c r="CL236" s="29">
        <v>12</v>
      </c>
      <c r="CM236" s="30">
        <f>SUM(B218:M218)/SUM(B214:M219)</f>
        <v>0.29419436304816887</v>
      </c>
      <c r="CN236" s="30">
        <f t="shared" ref="CN236" si="5755">SUM(C218:N218)/SUM(C214:N219)</f>
        <v>0.29519725136652569</v>
      </c>
      <c r="CO236" s="30">
        <f t="shared" ref="CO236" si="5756">SUM(D218:O218)/SUM(D214:O219)</f>
        <v>0.29535771349746281</v>
      </c>
      <c r="CP236" s="30">
        <f t="shared" ref="CP236" si="5757">SUM(E218:P218)/SUM(E214:P219)</f>
        <v>0.29535771349746281</v>
      </c>
      <c r="CQ236" s="30">
        <f t="shared" ref="CQ236" si="5758">SUM(F218:Q218)/SUM(F214:Q219)</f>
        <v>0.29535771349746281</v>
      </c>
      <c r="CR236" s="30">
        <f t="shared" ref="CR236" si="5759">SUM(G218:R218)/SUM(G214:R219)</f>
        <v>0.29535771349746281</v>
      </c>
      <c r="CS236" s="30">
        <f t="shared" ref="CS236" si="5760">SUM(H218:S218)/SUM(H214:S219)</f>
        <v>0.2811678510604565</v>
      </c>
      <c r="CT236" s="30">
        <f t="shared" ref="CT236" si="5761">SUM(I218:T218)/SUM(I214:T219)</f>
        <v>0.20515083440308088</v>
      </c>
      <c r="CU236" s="30">
        <f t="shared" ref="CU236" si="5762">SUM(J218:U218)/SUM(J214:U219)</f>
        <v>0.12185042529289038</v>
      </c>
      <c r="CV236" s="30"/>
      <c r="CW236" s="30"/>
      <c r="CX236" s="30"/>
      <c r="CY236" s="30"/>
      <c r="CZ236" s="30"/>
      <c r="DA236" s="30"/>
      <c r="DB236" s="30"/>
      <c r="DC236" s="30"/>
      <c r="DD236" s="30"/>
      <c r="DE236" s="30"/>
      <c r="DF236" s="30"/>
      <c r="DG236" s="1"/>
      <c r="DH236" s="29">
        <v>12</v>
      </c>
      <c r="DI236" s="30">
        <f>SUM(B219:M219)/SUM(B214:M219)</f>
        <v>0.21277278562259308</v>
      </c>
      <c r="DJ236" s="30">
        <f t="shared" ref="DJ236" si="5763">SUM(C219:N219)/SUM(C214:N219)</f>
        <v>0.29508985879332478</v>
      </c>
      <c r="DK236" s="30">
        <f t="shared" ref="DK236" si="5764">SUM(D219:O219)/SUM(D214:O219)</f>
        <v>0.37824935815147626</v>
      </c>
      <c r="DL236" s="30">
        <f t="shared" ref="DL236" si="5765">SUM(E219:P219)/SUM(E214:P219)</f>
        <v>0.4615693196405648</v>
      </c>
      <c r="DM236" s="30">
        <f t="shared" ref="DM236" si="5766">SUM(F219:Q219)/SUM(F214:Q219)</f>
        <v>0.5448892811296534</v>
      </c>
      <c r="DN236" s="30">
        <f t="shared" ref="DN236" si="5767">SUM(G219:R219)/SUM(G214:R219)</f>
        <v>0.628209242618742</v>
      </c>
      <c r="DO236" s="30">
        <f t="shared" ref="DO236" si="5768">SUM(H219:S219)/SUM(H214:S219)</f>
        <v>0.7115292041078306</v>
      </c>
      <c r="DP236" s="30">
        <f t="shared" ref="DP236" si="5769">SUM(I219:T219)/SUM(I214:T219)</f>
        <v>0.7948491655969192</v>
      </c>
      <c r="DQ236" s="30">
        <f t="shared" ref="DQ236" si="5770">SUM(J219:U219)/SUM(J214:U219)</f>
        <v>0.87814957470710964</v>
      </c>
      <c r="DR236" s="30"/>
      <c r="DS236" s="30"/>
      <c r="DT236" s="30"/>
      <c r="DU236" s="30"/>
      <c r="DV236" s="30"/>
      <c r="DW236" s="30"/>
      <c r="DX236" s="30"/>
      <c r="DY236" s="30"/>
      <c r="DZ236" s="30"/>
      <c r="EA236" s="30"/>
      <c r="EB236" s="30"/>
    </row>
    <row r="237" spans="1:132" x14ac:dyDescent="0.3">
      <c r="A237" s="29">
        <v>13</v>
      </c>
      <c r="B237" s="30">
        <f>SUM($B214:N214)/SUM($B214:N219)</f>
        <v>8.4511651699692561E-2</v>
      </c>
      <c r="C237" s="30">
        <f t="shared" ref="C237:I237" si="5771">SUM(C214:O214)/SUM(C214:O219)</f>
        <v>7.599968678029906E-3</v>
      </c>
      <c r="D237" s="30">
        <f t="shared" si="5771"/>
        <v>0</v>
      </c>
      <c r="E237" s="30">
        <f t="shared" si="5771"/>
        <v>0</v>
      </c>
      <c r="F237" s="30">
        <f t="shared" si="5771"/>
        <v>0</v>
      </c>
      <c r="G237" s="30">
        <f t="shared" si="5771"/>
        <v>0</v>
      </c>
      <c r="H237" s="30">
        <f t="shared" si="5771"/>
        <v>0</v>
      </c>
      <c r="I237" s="30">
        <f t="shared" si="5771"/>
        <v>0</v>
      </c>
      <c r="J237" s="30"/>
      <c r="K237" s="30"/>
      <c r="L237" s="30"/>
      <c r="M237" s="30"/>
      <c r="N237" s="30"/>
      <c r="O237" s="1"/>
      <c r="P237" s="1"/>
      <c r="Q237" s="1"/>
      <c r="R237" s="1"/>
      <c r="S237" s="1"/>
      <c r="T237" s="1"/>
      <c r="U237" s="1"/>
      <c r="V237" s="66">
        <v>13</v>
      </c>
      <c r="W237" s="69">
        <f>SUM('Raw Data'!B323:J323,'Raw Data'!I342:N342)</f>
        <v>4081</v>
      </c>
      <c r="X237" s="29">
        <v>13</v>
      </c>
      <c r="Y237" s="30">
        <f>SUM(B215:N215)/SUM(B214:N219)</f>
        <v>9.0036910356212987E-2</v>
      </c>
      <c r="Z237" s="30">
        <f>SUM(C215:O215)/SUM(C214:O219)</f>
        <v>9.0036910356212987E-2</v>
      </c>
      <c r="AA237" s="30">
        <f t="shared" ref="AA237" si="5772">SUM(D215:P215)/SUM(D214:P219)</f>
        <v>2.2853187242428626E-2</v>
      </c>
      <c r="AB237" s="30">
        <f t="shared" ref="AB237" si="5773">SUM(E215:Q215)/SUM(E214:Q219)</f>
        <v>8.5731679191883275E-3</v>
      </c>
      <c r="AC237" s="30">
        <f t="shared" ref="AC237" si="5774">SUM(F215:R215)/SUM(F214:R219)</f>
        <v>2.5011929437939078E-3</v>
      </c>
      <c r="AD237" s="30">
        <f t="shared" ref="AD237" si="5775">SUM(G215:S215)/SUM(G214:S219)</f>
        <v>0</v>
      </c>
      <c r="AE237" s="30">
        <f t="shared" ref="AE237" si="5776">SUM(H215:T215)/SUM(H214:T219)</f>
        <v>0</v>
      </c>
      <c r="AF237" s="30">
        <f t="shared" ref="AF237" si="5777">SUM(I215:U215)/SUM(I214:U219)</f>
        <v>0</v>
      </c>
      <c r="AG237" s="30"/>
      <c r="AH237" s="30"/>
      <c r="AI237" s="30"/>
      <c r="AJ237" s="30"/>
      <c r="AK237" s="30"/>
      <c r="AL237" s="30"/>
      <c r="AM237" s="30"/>
      <c r="AN237" s="30"/>
      <c r="AO237" s="30"/>
      <c r="AP237" s="1"/>
      <c r="AQ237" s="1"/>
      <c r="AR237" s="1"/>
      <c r="AS237" s="1"/>
      <c r="AT237" s="29">
        <v>13</v>
      </c>
      <c r="AU237" s="30">
        <f>SUM(B216:N216)/SUM(B214:N219)</f>
        <v>8.5354793410435448E-2</v>
      </c>
      <c r="AV237" s="30">
        <f t="shared" ref="AV237" si="5778">SUM(C216:O216)/SUM(C214:O219)</f>
        <v>8.5354793410435448E-2</v>
      </c>
      <c r="AW237" s="30">
        <f t="shared" ref="AW237" si="5779">SUM(D216:P216)/SUM(D214:P219)</f>
        <v>8.3226802180587089E-2</v>
      </c>
      <c r="AX237" s="30">
        <f t="shared" ref="AX237" si="5780">SUM(E216:Q216)/SUM(E214:Q219)</f>
        <v>2.2348825065720564E-2</v>
      </c>
      <c r="AY237" s="30">
        <f t="shared" ref="AY237" si="5781">SUM(F216:R216)/SUM(F214:R219)</f>
        <v>5.6508938833859075E-3</v>
      </c>
      <c r="AZ237" s="30">
        <f t="shared" ref="AZ237" si="5782">SUM(G216:S216)/SUM(G214:S219)</f>
        <v>3.3585887782385437E-4</v>
      </c>
      <c r="BA237" s="30">
        <f t="shared" ref="BA237" si="5783">SUM(H216:T216)/SUM(H214:T219)</f>
        <v>0</v>
      </c>
      <c r="BB237" s="30">
        <f t="shared" ref="BB237" si="5784">SUM(I216:U216)/SUM(I214:U219)</f>
        <v>0</v>
      </c>
      <c r="BC237" s="30"/>
      <c r="BD237" s="30"/>
      <c r="BE237" s="30"/>
      <c r="BF237" s="30"/>
      <c r="BG237" s="30"/>
      <c r="BH237" s="30"/>
      <c r="BI237" s="30"/>
      <c r="BJ237" s="30"/>
      <c r="BK237" s="30"/>
      <c r="BL237" s="30"/>
      <c r="BM237" s="30"/>
      <c r="BN237" s="30"/>
      <c r="BO237" s="1"/>
      <c r="BP237" s="29">
        <v>13</v>
      </c>
      <c r="BQ237" s="30">
        <f>SUM(B217:N217)/SUM(B214:N219)</f>
        <v>0.19520950948219612</v>
      </c>
      <c r="BR237" s="30">
        <f t="shared" ref="BR237" si="5785">SUM(C217:O217)/SUM(C214:O219)</f>
        <v>0.19520950948219612</v>
      </c>
      <c r="BS237" s="30">
        <f t="shared" ref="BS237" si="5786">SUM(D217:P217)/SUM(D214:P219)</f>
        <v>0.19520950948219612</v>
      </c>
      <c r="BT237" s="30">
        <f t="shared" ref="BT237" si="5787">SUM(E217:Q217)/SUM(E214:Q219)</f>
        <v>0.1934558228986403</v>
      </c>
      <c r="BU237" s="30">
        <f t="shared" ref="BU237" si="5788">SUM(F217:R217)/SUM(F214:R219)</f>
        <v>0.13931404603470671</v>
      </c>
      <c r="BV237" s="30">
        <f t="shared" ref="BV237" si="5789">SUM(G217:S217)/SUM(G214:S219)</f>
        <v>7.0218590962400032E-2</v>
      </c>
      <c r="BW237" s="30">
        <f t="shared" ref="BW237" si="5790">SUM(H217:T217)/SUM(H214:T219)</f>
        <v>6.7412630536915477E-3</v>
      </c>
      <c r="BX237" s="30">
        <f t="shared" ref="BX237" si="5791">SUM(I217:U217)/SUM(I214:U219)</f>
        <v>0</v>
      </c>
      <c r="BY237" s="30"/>
      <c r="BZ237" s="30"/>
      <c r="CA237" s="30"/>
      <c r="CB237" s="30"/>
      <c r="CC237" s="30"/>
      <c r="CD237" s="30"/>
      <c r="CE237" s="30"/>
      <c r="CF237" s="30"/>
      <c r="CG237" s="30"/>
      <c r="CH237" s="30"/>
      <c r="CI237" s="30"/>
      <c r="CJ237" s="30"/>
      <c r="CK237" s="1"/>
      <c r="CL237" s="29">
        <v>13</v>
      </c>
      <c r="CM237" s="30">
        <f>SUM(B218:N218)/SUM(B214:N219)</f>
        <v>0.27249313394055741</v>
      </c>
      <c r="CN237" s="30">
        <f t="shared" ref="CN237" si="5792">SUM(C218:O218)/SUM(C214:O219)</f>
        <v>0.2726412546589429</v>
      </c>
      <c r="CO237" s="30">
        <f t="shared" ref="CO237" si="5793">SUM(D218:P218)/SUM(D214:P219)</f>
        <v>0.2726412546589429</v>
      </c>
      <c r="CP237" s="30">
        <f t="shared" ref="CP237" si="5794">SUM(E218:Q218)/SUM(E214:Q219)</f>
        <v>0.2726412546589429</v>
      </c>
      <c r="CQ237" s="30">
        <f t="shared" ref="CQ237" si="5795">SUM(F218:R218)/SUM(F214:R219)</f>
        <v>0.2726412546589429</v>
      </c>
      <c r="CR237" s="30">
        <f t="shared" ref="CR237" si="5796">SUM(G218:S218)/SUM(G214:S219)</f>
        <v>0.2726412546589429</v>
      </c>
      <c r="CS237" s="30">
        <f t="shared" ref="CS237" si="5797">SUM(H218:T218)/SUM(H214:T219)</f>
        <v>0.25954275842381264</v>
      </c>
      <c r="CT237" s="30">
        <f t="shared" ref="CT237" si="5798">SUM(I218:U218)/SUM(I214:U219)</f>
        <v>0.18937233845584153</v>
      </c>
      <c r="CU237" s="30"/>
      <c r="CV237" s="30"/>
      <c r="CW237" s="30"/>
      <c r="CX237" s="30"/>
      <c r="CY237" s="30"/>
      <c r="CZ237" s="30"/>
      <c r="DA237" s="30"/>
      <c r="DB237" s="30"/>
      <c r="DC237" s="30"/>
      <c r="DD237" s="30"/>
      <c r="DE237" s="30"/>
      <c r="DF237" s="30"/>
      <c r="DG237" s="1"/>
      <c r="DH237" s="29">
        <v>13</v>
      </c>
      <c r="DI237" s="30">
        <f>SUM(B219:N219)/SUM(B214:N219)</f>
        <v>0.27239400111090539</v>
      </c>
      <c r="DJ237" s="30">
        <f t="shared" ref="DJ237" si="5799">SUM(C219:O219)/SUM(C214:O219)</f>
        <v>0.34915756341418258</v>
      </c>
      <c r="DK237" s="30">
        <f t="shared" ref="DK237" si="5800">SUM(D219:P219)/SUM(D214:P219)</f>
        <v>0.42606924643584521</v>
      </c>
      <c r="DL237" s="30">
        <f t="shared" ref="DL237" si="5801">SUM(E219:Q219)/SUM(E214:Q219)</f>
        <v>0.50298092945750783</v>
      </c>
      <c r="DM237" s="30">
        <f t="shared" ref="DM237" si="5802">SUM(F219:R219)/SUM(F214:R219)</f>
        <v>0.57989261247917057</v>
      </c>
      <c r="DN237" s="30">
        <f t="shared" ref="DN237" si="5803">SUM(G219:S219)/SUM(G214:S219)</f>
        <v>0.65680429550083319</v>
      </c>
      <c r="DO237" s="30">
        <f t="shared" ref="DO237" si="5804">SUM(H219:T219)/SUM(H214:T219)</f>
        <v>0.73371597852249593</v>
      </c>
      <c r="DP237" s="30">
        <f t="shared" ref="DP237" si="5805">SUM(I219:U219)/SUM(I214:U219)</f>
        <v>0.81062766154415855</v>
      </c>
      <c r="DQ237" s="30"/>
      <c r="DR237" s="30"/>
      <c r="DS237" s="30"/>
      <c r="DT237" s="30"/>
      <c r="DU237" s="30"/>
      <c r="DV237" s="30"/>
      <c r="DW237" s="30"/>
      <c r="DX237" s="30"/>
      <c r="DY237" s="30"/>
      <c r="DZ237" s="30"/>
      <c r="EA237" s="30"/>
      <c r="EB237" s="30"/>
    </row>
    <row r="238" spans="1:132" x14ac:dyDescent="0.3">
      <c r="A238" s="29">
        <v>14</v>
      </c>
      <c r="B238" s="30">
        <f>SUM($B214:O214)/SUM($B214:O219)</f>
        <v>7.8475935429138222E-2</v>
      </c>
      <c r="C238" s="30">
        <f t="shared" ref="C238:H238" si="5806">SUM(C214:P214)/SUM(C214:P219)</f>
        <v>7.0571884378721412E-3</v>
      </c>
      <c r="D238" s="30">
        <f t="shared" si="5806"/>
        <v>0</v>
      </c>
      <c r="E238" s="30">
        <f t="shared" si="5806"/>
        <v>0</v>
      </c>
      <c r="F238" s="30">
        <f t="shared" si="5806"/>
        <v>0</v>
      </c>
      <c r="G238" s="30">
        <f t="shared" si="5806"/>
        <v>0</v>
      </c>
      <c r="H238" s="30">
        <f t="shared" si="5806"/>
        <v>0</v>
      </c>
      <c r="I238" s="30"/>
      <c r="J238" s="30"/>
      <c r="K238" s="30"/>
      <c r="L238" s="30"/>
      <c r="M238" s="30"/>
      <c r="N238" s="30"/>
      <c r="O238" s="1"/>
      <c r="P238" s="1"/>
      <c r="Q238" s="1"/>
      <c r="R238" s="1"/>
      <c r="S238" s="1"/>
      <c r="T238" s="71" t="s">
        <v>77</v>
      </c>
      <c r="U238" s="72" t="s">
        <v>78</v>
      </c>
      <c r="V238" s="66">
        <v>14</v>
      </c>
      <c r="W238" s="69">
        <f>SUM('Raw Data'!B323:J323,'Raw Data'!I342:O342)</f>
        <v>4102</v>
      </c>
      <c r="X238" s="29">
        <v>14</v>
      </c>
      <c r="Y238" s="30">
        <f>SUM(B215:O215)/SUM(B214:O219)</f>
        <v>8.3606587035607305E-2</v>
      </c>
      <c r="Z238" s="30">
        <f>SUM(C215:P215)/SUM(C214:P219)</f>
        <v>8.3606587035607305E-2</v>
      </c>
      <c r="AA238" s="30">
        <f t="shared" ref="AA238" si="5807">SUM(D215:Q215)/SUM(D214:Q219)</f>
        <v>2.1221041244817586E-2</v>
      </c>
      <c r="AB238" s="30">
        <f t="shared" ref="AB238" si="5808">SUM(E215:R215)/SUM(E214:R219)</f>
        <v>7.9608830086541783E-3</v>
      </c>
      <c r="AC238" s="30">
        <f t="shared" ref="AC238" si="5809">SUM(F215:S215)/SUM(F214:S219)</f>
        <v>2.3225608777647506E-3</v>
      </c>
      <c r="AD238" s="30">
        <f t="shared" ref="AD238" si="5810">SUM(G215:T215)/SUM(G214:T219)</f>
        <v>0</v>
      </c>
      <c r="AE238" s="30">
        <f t="shared" ref="AE238" si="5811">SUM(H215:U215)/SUM(H214:U219)</f>
        <v>0</v>
      </c>
      <c r="AF238" s="30"/>
      <c r="AG238" s="30"/>
      <c r="AH238" s="30"/>
      <c r="AI238" s="30"/>
      <c r="AJ238" s="30"/>
      <c r="AK238" s="30"/>
      <c r="AL238" s="30"/>
      <c r="AM238" s="30"/>
      <c r="AN238" s="30"/>
      <c r="AO238" s="30"/>
      <c r="AP238" s="1"/>
      <c r="AQ238" s="1"/>
      <c r="AR238" s="1"/>
      <c r="AS238" s="1"/>
      <c r="AT238" s="29">
        <v>14</v>
      </c>
      <c r="AU238" s="30">
        <f>SUM(B216:O216)/SUM(B214:O219)</f>
        <v>7.925886101536378E-2</v>
      </c>
      <c r="AV238" s="30">
        <f t="shared" ref="AV238" si="5812">SUM(C216:P216)/SUM(C214:P219)</f>
        <v>7.925886101536378E-2</v>
      </c>
      <c r="AW238" s="30">
        <f t="shared" ref="AW238" si="5813">SUM(D216:Q216)/SUM(D214:Q219)</f>
        <v>7.7282848252759592E-2</v>
      </c>
      <c r="AX238" s="30">
        <f t="shared" ref="AX238" si="5814">SUM(E216:R216)/SUM(E214:R219)</f>
        <v>2.0752699982799799E-2</v>
      </c>
      <c r="AY238" s="30">
        <f t="shared" ref="AY238" si="5815">SUM(F216:S216)/SUM(F214:S219)</f>
        <v>5.2473141228538767E-3</v>
      </c>
      <c r="AZ238" s="30">
        <f t="shared" ref="AZ238" si="5816">SUM(G216:T216)/SUM(G214:T219)</f>
        <v>3.1187225760378199E-4</v>
      </c>
      <c r="BA238" s="30">
        <f t="shared" ref="BA238" si="5817">SUM(H216:U216)/SUM(H214:U219)</f>
        <v>0</v>
      </c>
      <c r="BB238" s="30"/>
      <c r="BC238" s="30"/>
      <c r="BD238" s="30"/>
      <c r="BE238" s="30"/>
      <c r="BF238" s="30"/>
      <c r="BG238" s="30"/>
      <c r="BH238" s="30"/>
      <c r="BI238" s="30"/>
      <c r="BJ238" s="30"/>
      <c r="BK238" s="30"/>
      <c r="BL238" s="30"/>
      <c r="BM238" s="30"/>
      <c r="BN238" s="30"/>
      <c r="BO238" s="1"/>
      <c r="BP238" s="29">
        <v>14</v>
      </c>
      <c r="BQ238" s="30">
        <f>SUM(B217:O217)/SUM(B214:O219)</f>
        <v>0.18126789091419801</v>
      </c>
      <c r="BR238" s="30">
        <f t="shared" ref="BR238" si="5818">SUM(C217:P217)/SUM(C214:P219)</f>
        <v>0.18126789091419801</v>
      </c>
      <c r="BS238" s="30">
        <f t="shared" ref="BS238" si="5819">SUM(D217:Q217)/SUM(D214:Q219)</f>
        <v>0.18126789091419801</v>
      </c>
      <c r="BT238" s="30">
        <f t="shared" ref="BT238" si="5820">SUM(E217:R217)/SUM(E214:R219)</f>
        <v>0.17963945042905513</v>
      </c>
      <c r="BU238" s="30">
        <f t="shared" ref="BU238" si="5821">SUM(F217:S217)/SUM(F214:S219)</f>
        <v>0.1293644114286244</v>
      </c>
      <c r="BV238" s="30">
        <f t="shared" ref="BV238" si="5822">SUM(G217:T217)/SUM(G214:T219)</f>
        <v>6.5203667180373182E-2</v>
      </c>
      <c r="BW238" s="30">
        <f t="shared" ref="BW238" si="5823">SUM(H217:U217)/SUM(H214:U219)</f>
        <v>6.2598104932583814E-3</v>
      </c>
      <c r="BX238" s="30"/>
      <c r="BY238" s="30"/>
      <c r="BZ238" s="30"/>
      <c r="CA238" s="30"/>
      <c r="CB238" s="30"/>
      <c r="CC238" s="30"/>
      <c r="CD238" s="30"/>
      <c r="CE238" s="30"/>
      <c r="CF238" s="30"/>
      <c r="CG238" s="30"/>
      <c r="CH238" s="30"/>
      <c r="CI238" s="30"/>
      <c r="CJ238" s="30"/>
      <c r="CK238" s="1"/>
      <c r="CL238" s="29">
        <v>14</v>
      </c>
      <c r="CM238" s="30">
        <f>SUM(B218:O218)/SUM(B214:O219)</f>
        <v>0.25316955787307455</v>
      </c>
      <c r="CN238" s="30">
        <f t="shared" ref="CN238" si="5824">SUM(C218:P218)/SUM(C214:P219)</f>
        <v>0.25316955787307455</v>
      </c>
      <c r="CO238" s="30">
        <f t="shared" ref="CO238" si="5825">SUM(D218:Q218)/SUM(D214:Q219)</f>
        <v>0.25316955787307455</v>
      </c>
      <c r="CP238" s="30">
        <f t="shared" ref="CP238" si="5826">SUM(E218:R218)/SUM(E214:R219)</f>
        <v>0.25316955787307455</v>
      </c>
      <c r="CQ238" s="30">
        <f t="shared" ref="CQ238" si="5827">SUM(F218:S218)/SUM(F214:S219)</f>
        <v>0.25316955787307455</v>
      </c>
      <c r="CR238" s="30">
        <f t="shared" ref="CR238" si="5828">SUM(G218:T218)/SUM(G214:T219)</f>
        <v>0.25316955787307455</v>
      </c>
      <c r="CS238" s="30">
        <f t="shared" ref="CS238" si="5829">SUM(H218:U218)/SUM(H214:U219)</f>
        <v>0.24100653982652706</v>
      </c>
      <c r="CT238" s="30"/>
      <c r="CU238" s="30"/>
      <c r="CV238" s="30"/>
      <c r="CW238" s="30"/>
      <c r="CX238" s="30"/>
      <c r="CY238" s="30"/>
      <c r="CZ238" s="30"/>
      <c r="DA238" s="30"/>
      <c r="DB238" s="30"/>
      <c r="DC238" s="30"/>
      <c r="DD238" s="30"/>
      <c r="DE238" s="30"/>
      <c r="DF238" s="30"/>
      <c r="DG238" s="1"/>
      <c r="DH238" s="29">
        <v>14</v>
      </c>
      <c r="DI238" s="30">
        <f>SUM(B219:O219)/SUM(B214:O219)</f>
        <v>0.32422116773261811</v>
      </c>
      <c r="DJ238" s="30">
        <f t="shared" ref="DJ238" si="5830">SUM(C219:P219)/SUM(C214:P219)</f>
        <v>0.39563991472388421</v>
      </c>
      <c r="DK238" s="30">
        <f t="shared" ref="DK238" si="5831">SUM(D219:Q219)/SUM(D214:Q219)</f>
        <v>0.46705866171515026</v>
      </c>
      <c r="DL238" s="30">
        <f t="shared" ref="DL238" si="5832">SUM(E219:R219)/SUM(E214:R219)</f>
        <v>0.53847740870641636</v>
      </c>
      <c r="DM238" s="30">
        <f t="shared" ref="DM238" si="5833">SUM(F219:S219)/SUM(F214:S219)</f>
        <v>0.60989615569768252</v>
      </c>
      <c r="DN238" s="30">
        <f t="shared" ref="DN238" si="5834">SUM(G219:T219)/SUM(G214:T219)</f>
        <v>0.68131490268894856</v>
      </c>
      <c r="DO238" s="30">
        <f t="shared" ref="DO238" si="5835">SUM(H219:U219)/SUM(H214:U219)</f>
        <v>0.75273364968021461</v>
      </c>
      <c r="DP238" s="30"/>
      <c r="DQ238" s="30"/>
      <c r="DR238" s="30"/>
      <c r="DS238" s="30"/>
      <c r="DT238" s="30"/>
      <c r="DU238" s="30"/>
      <c r="DV238" s="30"/>
      <c r="DW238" s="30"/>
      <c r="DX238" s="30"/>
      <c r="DY238" s="30"/>
      <c r="DZ238" s="30"/>
      <c r="EA238" s="30"/>
      <c r="EB238" s="30"/>
    </row>
    <row r="239" spans="1:132" x14ac:dyDescent="0.3">
      <c r="A239" s="29">
        <v>15</v>
      </c>
      <c r="B239" s="30">
        <f>SUM($B214:P214)/SUM($B214:P219)</f>
        <v>7.3244878017593565E-2</v>
      </c>
      <c r="C239" s="30">
        <f>SUM(C214:Q214)/SUM(C214:Q219)</f>
        <v>6.5867696058987011E-3</v>
      </c>
      <c r="D239" s="30">
        <f>SUM(D214:R214)/SUM(D214:R219)</f>
        <v>0</v>
      </c>
      <c r="E239" s="30">
        <f>SUM(E214:S214)/SUM(E214:S219)</f>
        <v>0</v>
      </c>
      <c r="F239" s="30">
        <f>SUM(F214:T214)/SUM(F214:T219)</f>
        <v>0</v>
      </c>
      <c r="G239" s="30">
        <f>SUM(G214:U214)/SUM(G214:U219)</f>
        <v>0</v>
      </c>
      <c r="H239" s="30"/>
      <c r="I239" s="30"/>
      <c r="J239" s="30"/>
      <c r="K239" s="30"/>
      <c r="L239" s="30"/>
      <c r="M239" s="30"/>
      <c r="N239" s="30"/>
      <c r="O239" s="1"/>
      <c r="P239" s="1"/>
      <c r="Q239" s="1"/>
      <c r="R239" s="1"/>
      <c r="S239" s="1"/>
      <c r="T239" s="73" t="s">
        <v>8</v>
      </c>
      <c r="U239" s="74">
        <f>1.96*SQRT((LSStrEggs*(1-LSStrEggs))/VLOOKUP(LSIT,V225:W244,2))</f>
        <v>0</v>
      </c>
      <c r="V239" s="66">
        <v>15</v>
      </c>
      <c r="W239" s="69">
        <f>SUM('Raw Data'!B323:J323,'Raw Data'!I342:P342)</f>
        <v>4106</v>
      </c>
      <c r="X239" s="29">
        <v>15</v>
      </c>
      <c r="Y239" s="30">
        <f>SUM(B215:P215)/SUM(B214:P219)</f>
        <v>7.8033530093055997E-2</v>
      </c>
      <c r="Z239" s="30">
        <f>SUM(C215:Q215)/SUM(C214:Q219)</f>
        <v>7.8033530093055997E-2</v>
      </c>
      <c r="AA239" s="30">
        <f t="shared" ref="AA239" si="5836">SUM(D215:R215)/SUM(D214:R219)</f>
        <v>1.9806486776911488E-2</v>
      </c>
      <c r="AB239" s="30">
        <f t="shared" ref="AB239" si="5837">SUM(E215:S215)/SUM(E214:S219)</f>
        <v>7.4302256060104878E-3</v>
      </c>
      <c r="AC239" s="30">
        <f t="shared" ref="AC239" si="5838">SUM(F215:T215)/SUM(F214:T219)</f>
        <v>2.1677433629819468E-3</v>
      </c>
      <c r="AD239" s="30">
        <f t="shared" ref="AD239" si="5839">SUM(G215:U215)/SUM(G214:U219)</f>
        <v>0</v>
      </c>
      <c r="AE239" s="30"/>
      <c r="AF239" s="30"/>
      <c r="AG239" s="30"/>
      <c r="AH239" s="30"/>
      <c r="AI239" s="30"/>
      <c r="AJ239" s="30"/>
      <c r="AK239" s="30"/>
      <c r="AL239" s="30"/>
      <c r="AM239" s="30"/>
      <c r="AN239" s="30"/>
      <c r="AO239" s="30"/>
      <c r="AP239" s="1"/>
      <c r="AQ239" s="1"/>
      <c r="AR239" s="1"/>
      <c r="AS239" s="1"/>
      <c r="AT239" s="29">
        <v>15</v>
      </c>
      <c r="AU239" s="30">
        <f>SUM(B216:P216)/SUM(B214:P219)</f>
        <v>7.3975615265214206E-2</v>
      </c>
      <c r="AV239" s="30">
        <f t="shared" ref="AV239" si="5840">SUM(C216:Q216)/SUM(C214:Q219)</f>
        <v>7.3975615265214206E-2</v>
      </c>
      <c r="AW239" s="30">
        <f t="shared" ref="AW239" si="5841">SUM(D216:R216)/SUM(D214:R219)</f>
        <v>7.2131319775562572E-2</v>
      </c>
      <c r="AX239" s="30">
        <f t="shared" ref="AX239" si="5842">SUM(E216:S216)/SUM(E214:S219)</f>
        <v>1.9369364257510954E-2</v>
      </c>
      <c r="AY239" s="30">
        <f t="shared" ref="AY239" si="5843">SUM(F216:T216)/SUM(F214:T219)</f>
        <v>4.8975380891824651E-3</v>
      </c>
      <c r="AZ239" s="30">
        <f t="shared" ref="AZ239" si="5844">SUM(G216:U216)/SUM(G214:U219)</f>
        <v>2.9108344284582905E-4</v>
      </c>
      <c r="BA239" s="30"/>
      <c r="BB239" s="30"/>
      <c r="BC239" s="30"/>
      <c r="BD239" s="30"/>
      <c r="BE239" s="30"/>
      <c r="BF239" s="30"/>
      <c r="BG239" s="30"/>
      <c r="BH239" s="30"/>
      <c r="BI239" s="30"/>
      <c r="BJ239" s="30"/>
      <c r="BK239" s="30"/>
      <c r="BL239" s="30"/>
      <c r="BM239" s="30"/>
      <c r="BN239" s="30"/>
      <c r="BO239" s="1"/>
      <c r="BP239" s="29">
        <v>15</v>
      </c>
      <c r="BQ239" s="30">
        <f>SUM(B217:P217)/SUM(B214:P219)</f>
        <v>0.16918491619008011</v>
      </c>
      <c r="BR239" s="30">
        <f t="shared" ref="BR239" si="5845">SUM(C217:Q217)/SUM(C214:Q219)</f>
        <v>0.16918491619008011</v>
      </c>
      <c r="BS239" s="30">
        <f t="shared" ref="BS239" si="5846">SUM(D217:R217)/SUM(D214:R219)</f>
        <v>0.16918491619008011</v>
      </c>
      <c r="BT239" s="30">
        <f t="shared" ref="BT239" si="5847">SUM(E217:S217)/SUM(E214:S219)</f>
        <v>0.16766502446733789</v>
      </c>
      <c r="BU239" s="30">
        <f t="shared" ref="BU239" si="5848">SUM(F217:T217)/SUM(F214:T219)</f>
        <v>0.12074122446700006</v>
      </c>
      <c r="BV239" s="30">
        <f t="shared" ref="BV239" si="5849">SUM(G217:U217)/SUM(G214:U219)</f>
        <v>6.0857314064623795E-2</v>
      </c>
      <c r="BW239" s="30"/>
      <c r="BX239" s="30"/>
      <c r="BY239" s="30"/>
      <c r="BZ239" s="30"/>
      <c r="CA239" s="30"/>
      <c r="CB239" s="30"/>
      <c r="CC239" s="30"/>
      <c r="CD239" s="30"/>
      <c r="CE239" s="30"/>
      <c r="CF239" s="30"/>
      <c r="CG239" s="30"/>
      <c r="CH239" s="30"/>
      <c r="CI239" s="30"/>
      <c r="CJ239" s="30"/>
      <c r="CK239" s="1"/>
      <c r="CL239" s="29">
        <v>15</v>
      </c>
      <c r="CM239" s="30">
        <f>SUM(B218:P218)/SUM(B214:P219)</f>
        <v>0.23629375403783029</v>
      </c>
      <c r="CN239" s="30">
        <f t="shared" ref="CN239" si="5850">SUM(C218:Q218)/SUM(C214:Q219)</f>
        <v>0.23629375403783029</v>
      </c>
      <c r="CO239" s="30">
        <f t="shared" ref="CO239" si="5851">SUM(D218:R218)/SUM(D214:R219)</f>
        <v>0.23629375403783029</v>
      </c>
      <c r="CP239" s="30">
        <f t="shared" ref="CP239" si="5852">SUM(E218:S218)/SUM(E214:S219)</f>
        <v>0.23629375403783029</v>
      </c>
      <c r="CQ239" s="30">
        <f t="shared" ref="CQ239" si="5853">SUM(F218:T218)/SUM(F214:T219)</f>
        <v>0.23629375403783029</v>
      </c>
      <c r="CR239" s="30">
        <f t="shared" ref="CR239" si="5854">SUM(G218:U218)/SUM(G214:U219)</f>
        <v>0.23629375403783029</v>
      </c>
      <c r="CS239" s="30"/>
      <c r="CT239" s="30"/>
      <c r="CU239" s="30"/>
      <c r="CV239" s="30"/>
      <c r="CW239" s="30"/>
      <c r="CX239" s="30"/>
      <c r="CY239" s="30"/>
      <c r="CZ239" s="30"/>
      <c r="DA239" s="30"/>
      <c r="DB239" s="30"/>
      <c r="DC239" s="30"/>
      <c r="DD239" s="30"/>
      <c r="DE239" s="30"/>
      <c r="DF239" s="30"/>
      <c r="DG239" s="1"/>
      <c r="DH239" s="29">
        <v>15</v>
      </c>
      <c r="DI239" s="30">
        <f>SUM(B219:P219)/SUM(B214:P219)</f>
        <v>0.36926730639622579</v>
      </c>
      <c r="DJ239" s="30">
        <f t="shared" ref="DJ239" si="5855">SUM(C219:Q219)/SUM(C214:Q219)</f>
        <v>0.43592541480792069</v>
      </c>
      <c r="DK239" s="30">
        <f t="shared" ref="DK239" si="5856">SUM(D219:R219)/SUM(D214:R219)</f>
        <v>0.50258352321961552</v>
      </c>
      <c r="DL239" s="30">
        <f t="shared" ref="DL239" si="5857">SUM(E219:S219)/SUM(E214:S219)</f>
        <v>0.56924163163131047</v>
      </c>
      <c r="DM239" s="30">
        <f t="shared" ref="DM239" si="5858">SUM(F219:T219)/SUM(F214:T219)</f>
        <v>0.63589974004300531</v>
      </c>
      <c r="DN239" s="30">
        <f t="shared" ref="DN239" si="5859">SUM(G219:U219)/SUM(G214:U219)</f>
        <v>0.70255784845470015</v>
      </c>
      <c r="DO239" s="30"/>
      <c r="DP239" s="30"/>
      <c r="DQ239" s="30"/>
      <c r="DR239" s="30"/>
      <c r="DS239" s="30"/>
      <c r="DT239" s="30"/>
      <c r="DU239" s="30"/>
      <c r="DV239" s="30"/>
      <c r="DW239" s="30"/>
      <c r="DX239" s="30"/>
      <c r="DY239" s="30"/>
      <c r="DZ239" s="30"/>
      <c r="EA239" s="30"/>
      <c r="EB239" s="30"/>
    </row>
    <row r="240" spans="1:132" x14ac:dyDescent="0.3">
      <c r="A240" s="29">
        <v>16</v>
      </c>
      <c r="B240" s="30">
        <f>SUM($B214:Q214)/SUM($B214:Q219)</f>
        <v>6.8667624086839504E-2</v>
      </c>
      <c r="C240" s="30">
        <f>SUM(C214:R214)/SUM(C214:R219)</f>
        <v>6.175146050974775E-3</v>
      </c>
      <c r="D240" s="30">
        <f>SUM(D214:S214)/SUM(D214:S219)</f>
        <v>0</v>
      </c>
      <c r="E240" s="30">
        <f>SUM(E214:T214)/SUM(E214:T219)</f>
        <v>0</v>
      </c>
      <c r="F240" s="30">
        <f>SUM(F214:U214)/SUM(F214:U219)</f>
        <v>0</v>
      </c>
      <c r="G240" s="30"/>
      <c r="H240" s="30"/>
      <c r="I240" s="30"/>
      <c r="J240" s="30"/>
      <c r="K240" s="30"/>
      <c r="L240" s="30"/>
      <c r="M240" s="30"/>
      <c r="N240" s="30"/>
      <c r="O240" s="1"/>
      <c r="P240" s="1"/>
      <c r="Q240" s="1"/>
      <c r="R240" s="1"/>
      <c r="S240" s="1"/>
      <c r="T240" s="58" t="s">
        <v>25</v>
      </c>
      <c r="U240" s="75">
        <f>1.96*SQRT((LSStr1st*(1-LSStr1st))/VLOOKUP(LSIT,V225:W244,2))</f>
        <v>4.9609988523224006E-2</v>
      </c>
      <c r="V240" s="66">
        <v>16</v>
      </c>
      <c r="W240" s="69">
        <f>SUM('Raw Data'!B323:J323,'Raw Data'!I342:Q342)</f>
        <v>4106</v>
      </c>
      <c r="X240" s="29">
        <v>16</v>
      </c>
      <c r="Y240" s="30">
        <f>SUM(B215:Q215)/SUM(B214:Q219)</f>
        <v>7.3157021427654706E-2</v>
      </c>
      <c r="Z240" s="30">
        <f>SUM(C215:R215)/SUM(C214:R219)</f>
        <v>7.3157021427654706E-2</v>
      </c>
      <c r="AA240" s="30">
        <f t="shared" ref="AA240" si="5860">SUM(D215:S215)/SUM(D214:S219)</f>
        <v>1.8568730337037702E-2</v>
      </c>
      <c r="AB240" s="30">
        <f t="shared" ref="AB240" si="5861">SUM(E215:T215)/SUM(E214:T219)</f>
        <v>6.9658923955253577E-3</v>
      </c>
      <c r="AC240" s="30">
        <f t="shared" ref="AC240" si="5862">SUM(F215:U215)/SUM(F214:U219)</f>
        <v>2.0322757084834057E-3</v>
      </c>
      <c r="AD240" s="30"/>
      <c r="AE240" s="30"/>
      <c r="AF240" s="30"/>
      <c r="AG240" s="30"/>
      <c r="AH240" s="30"/>
      <c r="AI240" s="30"/>
      <c r="AJ240" s="30"/>
      <c r="AK240" s="30"/>
      <c r="AL240" s="30"/>
      <c r="AM240" s="30"/>
      <c r="AN240" s="30"/>
      <c r="AO240" s="30"/>
      <c r="AP240" s="1"/>
      <c r="AQ240" s="1"/>
      <c r="AR240" s="1"/>
      <c r="AS240" s="1"/>
      <c r="AT240" s="29">
        <v>16</v>
      </c>
      <c r="AU240" s="30">
        <f>SUM(B216:Q216)/SUM(B214:Q219)</f>
        <v>6.9352695753063229E-2</v>
      </c>
      <c r="AV240" s="30">
        <f t="shared" ref="AV240" si="5863">SUM(C216:R216)/SUM(C214:R219)</f>
        <v>6.9352695753063229E-2</v>
      </c>
      <c r="AW240" s="30">
        <f t="shared" ref="AW240" si="5864">SUM(D216:S216)/SUM(D214:S219)</f>
        <v>6.7623654858790294E-2</v>
      </c>
      <c r="AX240" s="30">
        <f t="shared" ref="AX240" si="5865">SUM(E216:T216)/SUM(E214:T219)</f>
        <v>1.8158924687079789E-2</v>
      </c>
      <c r="AY240" s="30">
        <f t="shared" ref="AY240" si="5866">SUM(F216:U216)/SUM(F214:U219)</f>
        <v>4.5914787977144192E-3</v>
      </c>
      <c r="AZ240" s="30"/>
      <c r="BA240" s="30"/>
      <c r="BB240" s="30"/>
      <c r="BC240" s="30"/>
      <c r="BD240" s="30"/>
      <c r="BE240" s="30"/>
      <c r="BF240" s="30"/>
      <c r="BG240" s="30"/>
      <c r="BH240" s="30"/>
      <c r="BI240" s="30"/>
      <c r="BJ240" s="30"/>
      <c r="BK240" s="30"/>
      <c r="BL240" s="30"/>
      <c r="BM240" s="30"/>
      <c r="BN240" s="30"/>
      <c r="BO240" s="1"/>
      <c r="BP240" s="29">
        <v>16</v>
      </c>
      <c r="BQ240" s="30">
        <f>SUM(B217:Q217)/SUM(B214:Q219)</f>
        <v>0.15861213153107193</v>
      </c>
      <c r="BR240" s="30">
        <f t="shared" ref="BR240" si="5867">SUM(C217:R217)/SUM(C214:R219)</f>
        <v>0.15861213153107193</v>
      </c>
      <c r="BS240" s="30">
        <f t="shared" ref="BS240" si="5868">SUM(D217:S217)/SUM(D214:S219)</f>
        <v>0.15861213153107193</v>
      </c>
      <c r="BT240" s="30">
        <f t="shared" ref="BT240" si="5869">SUM(E217:T217)/SUM(E214:T219)</f>
        <v>0.15718722160843004</v>
      </c>
      <c r="BU240" s="30">
        <f t="shared" ref="BU240" si="5870">SUM(F217:U217)/SUM(F214:U219)</f>
        <v>0.11319580614897265</v>
      </c>
      <c r="BV240" s="30"/>
      <c r="BW240" s="30"/>
      <c r="BX240" s="30"/>
      <c r="BY240" s="30"/>
      <c r="BZ240" s="30"/>
      <c r="CA240" s="30"/>
      <c r="CB240" s="30"/>
      <c r="CC240" s="30"/>
      <c r="CD240" s="30"/>
      <c r="CE240" s="30"/>
      <c r="CF240" s="30"/>
      <c r="CG240" s="30"/>
      <c r="CH240" s="30"/>
      <c r="CI240" s="30"/>
      <c r="CJ240" s="30"/>
      <c r="CK240" s="1"/>
      <c r="CL240" s="29">
        <v>16</v>
      </c>
      <c r="CM240" s="30">
        <f>SUM(B218:Q218)/SUM(B214:Q219)</f>
        <v>0.22152717180360915</v>
      </c>
      <c r="CN240" s="30">
        <f t="shared" ref="CN240" si="5871">SUM(C218:R218)/SUM(C214:R219)</f>
        <v>0.22152717180360915</v>
      </c>
      <c r="CO240" s="30">
        <f t="shared" ref="CO240" si="5872">SUM(D218:S218)/SUM(D214:S219)</f>
        <v>0.22152717180360915</v>
      </c>
      <c r="CP240" s="30">
        <f t="shared" ref="CP240" si="5873">SUM(E218:T218)/SUM(E214:T219)</f>
        <v>0.22152717180360915</v>
      </c>
      <c r="CQ240" s="30">
        <f t="shared" ref="CQ240" si="5874">SUM(F218:U218)/SUM(F214:U219)</f>
        <v>0.22152717180360915</v>
      </c>
      <c r="CR240" s="30"/>
      <c r="CS240" s="30"/>
      <c r="CT240" s="30"/>
      <c r="CU240" s="30"/>
      <c r="CV240" s="30"/>
      <c r="CW240" s="30"/>
      <c r="CX240" s="30"/>
      <c r="CY240" s="30"/>
      <c r="CZ240" s="30"/>
      <c r="DA240" s="30"/>
      <c r="DB240" s="30"/>
      <c r="DC240" s="30"/>
      <c r="DD240" s="30"/>
      <c r="DE240" s="30"/>
      <c r="DF240" s="30"/>
      <c r="DG240" s="1"/>
      <c r="DH240" s="29">
        <v>16</v>
      </c>
      <c r="DI240" s="30">
        <f>SUM(B219:Q219)/SUM(B214:Q219)</f>
        <v>0.40868335539776146</v>
      </c>
      <c r="DJ240" s="30">
        <f t="shared" ref="DJ240" si="5875">SUM(C219:R219)/SUM(C214:R219)</f>
        <v>0.47117583343362618</v>
      </c>
      <c r="DK240" s="30">
        <f t="shared" ref="DK240" si="5876">SUM(D219:S219)/SUM(D214:S219)</f>
        <v>0.53366831146949101</v>
      </c>
      <c r="DL240" s="30">
        <f t="shared" ref="DL240" si="5877">SUM(E219:T219)/SUM(E214:T219)</f>
        <v>0.59616078950535567</v>
      </c>
      <c r="DM240" s="30">
        <f t="shared" ref="DM240" si="5878">SUM(F219:U219)/SUM(F214:U219)</f>
        <v>0.65865326754122044</v>
      </c>
      <c r="DN240" s="30"/>
      <c r="DO240" s="30"/>
      <c r="DP240" s="30"/>
      <c r="DQ240" s="30"/>
      <c r="DR240" s="30"/>
      <c r="DS240" s="30"/>
      <c r="DT240" s="30"/>
      <c r="DU240" s="30"/>
      <c r="DV240" s="30"/>
      <c r="DW240" s="30"/>
      <c r="DX240" s="30"/>
      <c r="DY240" s="30"/>
      <c r="DZ240" s="30"/>
      <c r="EA240" s="30"/>
      <c r="EB240" s="30"/>
    </row>
    <row r="241" spans="1:132" x14ac:dyDescent="0.3">
      <c r="A241" s="29">
        <v>17</v>
      </c>
      <c r="B241" s="30">
        <f>SUM($B214:R214)/SUM($B214:R219)</f>
        <v>6.4628809621108313E-2</v>
      </c>
      <c r="C241" s="30">
        <f>SUM(C214:S214)/SUM(C214:S219)</f>
        <v>5.8119433112507465E-3</v>
      </c>
      <c r="D241" s="30">
        <f>SUM(D214:T214)/SUM(D214:T219)</f>
        <v>0</v>
      </c>
      <c r="E241" s="30">
        <f>SUM(E214:U214)/SUM(E214:U219)</f>
        <v>0</v>
      </c>
      <c r="F241" s="30"/>
      <c r="G241" s="30"/>
      <c r="H241" s="30"/>
      <c r="I241" s="30"/>
      <c r="J241" s="30"/>
      <c r="K241" s="30"/>
      <c r="L241" s="30"/>
      <c r="M241" s="30"/>
      <c r="N241" s="30"/>
      <c r="O241" s="1"/>
      <c r="P241" s="1"/>
      <c r="Q241" s="1"/>
      <c r="R241" s="1"/>
      <c r="S241" s="1"/>
      <c r="T241" s="58" t="s">
        <v>26</v>
      </c>
      <c r="U241" s="75">
        <f>1.96*SQRT((LSStr2nd*(1-LSStr2nd))/VLOOKUP(LSIT,V225:W244,2))</f>
        <v>5.1826850556234143E-2</v>
      </c>
      <c r="V241" s="66">
        <v>17</v>
      </c>
      <c r="W241" s="69">
        <f>W$240</f>
        <v>4106</v>
      </c>
      <c r="X241" s="29">
        <v>17</v>
      </c>
      <c r="Y241" s="30">
        <f>SUM(B215:R215)/SUM(B214:R219)</f>
        <v>6.8854154678716958E-2</v>
      </c>
      <c r="Z241" s="30">
        <f>SUM(C215:S215)/SUM(C214:S219)</f>
        <v>6.8854154678716958E-2</v>
      </c>
      <c r="AA241" s="30">
        <f t="shared" ref="AA241" si="5879">SUM(D215:T215)/SUM(D214:T219)</f>
        <v>1.7476575807260357E-2</v>
      </c>
      <c r="AB241" s="30">
        <f t="shared" ref="AB241" si="5880">SUM(E215:U215)/SUM(E214:U219)</f>
        <v>6.5561804337688897E-3</v>
      </c>
      <c r="AC241" s="30"/>
      <c r="AD241" s="30"/>
      <c r="AE241" s="30"/>
      <c r="AF241" s="30"/>
      <c r="AG241" s="30"/>
      <c r="AH241" s="30"/>
      <c r="AI241" s="30"/>
      <c r="AJ241" s="30"/>
      <c r="AK241" s="30"/>
      <c r="AL241" s="30"/>
      <c r="AM241" s="30"/>
      <c r="AN241" s="30"/>
      <c r="AO241" s="30"/>
      <c r="AP241" s="1"/>
      <c r="AQ241" s="1"/>
      <c r="AR241" s="1"/>
      <c r="AS241" s="1"/>
      <c r="AT241" s="29">
        <v>17</v>
      </c>
      <c r="AU241" s="30">
        <f>SUM(B216:R216)/SUM(B214:R219)</f>
        <v>6.5273587518727083E-2</v>
      </c>
      <c r="AV241" s="30">
        <f t="shared" ref="AV241" si="5881">SUM(C216:S216)/SUM(C214:S219)</f>
        <v>6.5273587518727083E-2</v>
      </c>
      <c r="AW241" s="30">
        <f t="shared" ref="AW241" si="5882">SUM(D216:T216)/SUM(D214:T219)</f>
        <v>6.3646243391576887E-2</v>
      </c>
      <c r="AX241" s="30">
        <f t="shared" ref="AX241" si="5883">SUM(E216:U216)/SUM(E214:U219)</f>
        <v>1.7090873641429045E-2</v>
      </c>
      <c r="AY241" s="30"/>
      <c r="AZ241" s="30"/>
      <c r="BA241" s="30"/>
      <c r="BB241" s="30"/>
      <c r="BC241" s="30"/>
      <c r="BD241" s="30"/>
      <c r="BE241" s="30"/>
      <c r="BF241" s="30"/>
      <c r="BG241" s="30"/>
      <c r="BH241" s="30"/>
      <c r="BI241" s="30"/>
      <c r="BJ241" s="30"/>
      <c r="BK241" s="30"/>
      <c r="BL241" s="30"/>
      <c r="BM241" s="30"/>
      <c r="BN241" s="30"/>
      <c r="BO241" s="1"/>
      <c r="BP241" s="29">
        <v>17</v>
      </c>
      <c r="BQ241" s="30">
        <f>SUM(B217:R217)/SUM(B214:R219)</f>
        <v>0.14928306299568733</v>
      </c>
      <c r="BR241" s="30">
        <f t="shared" ref="BR241" si="5884">SUM(C217:S217)/SUM(C214:S219)</f>
        <v>0.14928306299568733</v>
      </c>
      <c r="BS241" s="30">
        <f t="shared" ref="BS241" si="5885">SUM(D217:T217)/SUM(D214:T219)</f>
        <v>0.14928306299568733</v>
      </c>
      <c r="BT241" s="30">
        <f t="shared" ref="BT241" si="5886">SUM(E217:U217)/SUM(E214:U219)</f>
        <v>0.14794196180946906</v>
      </c>
      <c r="BU241" s="30"/>
      <c r="BV241" s="30"/>
      <c r="BW241" s="30"/>
      <c r="BX241" s="30"/>
      <c r="BY241" s="30"/>
      <c r="BZ241" s="30"/>
      <c r="CA241" s="30"/>
      <c r="CB241" s="30"/>
      <c r="CC241" s="30"/>
      <c r="CD241" s="30"/>
      <c r="CE241" s="30"/>
      <c r="CF241" s="30"/>
      <c r="CG241" s="30"/>
      <c r="CH241" s="30"/>
      <c r="CI241" s="30"/>
      <c r="CJ241" s="30"/>
      <c r="CK241" s="1"/>
      <c r="CL241" s="29">
        <v>17</v>
      </c>
      <c r="CM241" s="30">
        <f>SUM(B218:R218)/SUM(B214:R219)</f>
        <v>0.20849763775563543</v>
      </c>
      <c r="CN241" s="30">
        <f t="shared" ref="CN241" si="5887">SUM(C218:S218)/SUM(C214:S219)</f>
        <v>0.20849763775563543</v>
      </c>
      <c r="CO241" s="30">
        <f t="shared" ref="CO241" si="5888">SUM(D218:T218)/SUM(D214:T219)</f>
        <v>0.20849763775563543</v>
      </c>
      <c r="CP241" s="30">
        <f t="shared" ref="CP241" si="5889">SUM(E218:U218)/SUM(E214:U219)</f>
        <v>0.20849763775563543</v>
      </c>
      <c r="CQ241" s="30"/>
      <c r="CR241" s="30"/>
      <c r="CS241" s="30"/>
      <c r="CT241" s="30"/>
      <c r="CU241" s="30"/>
      <c r="CV241" s="30"/>
      <c r="CW241" s="30"/>
      <c r="CX241" s="30"/>
      <c r="CY241" s="30"/>
      <c r="CZ241" s="30"/>
      <c r="DA241" s="30"/>
      <c r="DB241" s="30"/>
      <c r="DC241" s="30"/>
      <c r="DD241" s="30"/>
      <c r="DE241" s="30"/>
      <c r="DF241" s="30"/>
      <c r="DG241" s="1"/>
      <c r="DH241" s="29">
        <v>17</v>
      </c>
      <c r="DI241" s="30">
        <f>SUM(B219:R219)/SUM(B214:R219)</f>
        <v>0.44346274743012487</v>
      </c>
      <c r="DJ241" s="30">
        <f t="shared" ref="DJ241" si="5890">SUM(C219:S219)/SUM(C214:S219)</f>
        <v>0.50227961373998253</v>
      </c>
      <c r="DK241" s="30">
        <f t="shared" ref="DK241" si="5891">SUM(D219:T219)/SUM(D214:T219)</f>
        <v>0.56109648004984003</v>
      </c>
      <c r="DL241" s="30">
        <f t="shared" ref="DL241" si="5892">SUM(E219:U219)/SUM(E214:U219)</f>
        <v>0.61991334635969764</v>
      </c>
      <c r="DM241" s="30"/>
      <c r="DN241" s="30"/>
      <c r="DO241" s="30"/>
      <c r="DP241" s="30"/>
      <c r="DQ241" s="30"/>
      <c r="DR241" s="30"/>
      <c r="DS241" s="30"/>
      <c r="DT241" s="30"/>
      <c r="DU241" s="30"/>
      <c r="DV241" s="30"/>
      <c r="DW241" s="30"/>
      <c r="DX241" s="30"/>
      <c r="DY241" s="30"/>
      <c r="DZ241" s="30"/>
      <c r="EA241" s="30"/>
      <c r="EB241" s="30"/>
    </row>
    <row r="242" spans="1:132" x14ac:dyDescent="0.3">
      <c r="A242" s="29">
        <v>18</v>
      </c>
      <c r="B242" s="30">
        <f>SUM($B214:S214)/SUM($B214:S219)</f>
        <v>6.103870430998122E-2</v>
      </c>
      <c r="C242" s="30">
        <f>SUM(C214:T214)/SUM(C214:T219)</f>
        <v>5.4890921142069435E-3</v>
      </c>
      <c r="D242" s="30">
        <f>SUM(D214:U214)/SUM(D214:U219)</f>
        <v>0</v>
      </c>
      <c r="E242" s="30"/>
      <c r="F242" s="30"/>
      <c r="G242" s="30"/>
      <c r="H242" s="30"/>
      <c r="I242" s="30"/>
      <c r="J242" s="30"/>
      <c r="K242" s="30"/>
      <c r="L242" s="30"/>
      <c r="M242" s="30"/>
      <c r="N242" s="30"/>
      <c r="O242" s="1"/>
      <c r="P242" s="1"/>
      <c r="Q242" s="1"/>
      <c r="R242" s="1"/>
      <c r="S242" s="1"/>
      <c r="T242" s="58" t="s">
        <v>27</v>
      </c>
      <c r="U242" s="75">
        <f>1.96*SQRT((LSStr3rd*(1-LSStr3rd))/VLOOKUP(LSIT,V225:W244,2))</f>
        <v>1.9044577473264598E-2</v>
      </c>
      <c r="V242" s="66">
        <v>18</v>
      </c>
      <c r="W242" s="69">
        <f t="shared" ref="W242:W244" si="5893">W$240</f>
        <v>4106</v>
      </c>
      <c r="X242" s="29">
        <v>18</v>
      </c>
      <c r="Y242" s="30">
        <f>SUM(B215:S215)/SUM(B214:S219)</f>
        <v>6.5029333088246377E-2</v>
      </c>
      <c r="Z242" s="30">
        <f>SUM(C215:T215)/SUM(C214:T219)</f>
        <v>6.5029333088246377E-2</v>
      </c>
      <c r="AA242" s="30">
        <f t="shared" ref="AA242" si="5894">SUM(D215:U215)/SUM(D214:U219)</f>
        <v>1.6505758798656994E-2</v>
      </c>
      <c r="AB242" s="30"/>
      <c r="AC242" s="30"/>
      <c r="AD242" s="30"/>
      <c r="AE242" s="30"/>
      <c r="AF242" s="30"/>
      <c r="AG242" s="30"/>
      <c r="AH242" s="30"/>
      <c r="AI242" s="30"/>
      <c r="AJ242" s="30"/>
      <c r="AK242" s="30"/>
      <c r="AL242" s="30"/>
      <c r="AM242" s="30"/>
      <c r="AN242" s="30"/>
      <c r="AO242" s="30"/>
      <c r="AP242" s="1"/>
      <c r="AQ242" s="1"/>
      <c r="AR242" s="1"/>
      <c r="AS242" s="1"/>
      <c r="AT242" s="29">
        <v>18</v>
      </c>
      <c r="AU242" s="30">
        <f>SUM(B216:S216)/SUM(B214:S219)</f>
        <v>6.1647665045434862E-2</v>
      </c>
      <c r="AV242" s="30">
        <f t="shared" ref="AV242" si="5895">SUM(C216:T216)/SUM(C214:T219)</f>
        <v>6.1647665045434862E-2</v>
      </c>
      <c r="AW242" s="30">
        <f t="shared" ref="AW242" si="5896">SUM(D216:U216)/SUM(D214:U219)</f>
        <v>6.0110719253456922E-2</v>
      </c>
      <c r="AX242" s="30"/>
      <c r="AY242" s="30"/>
      <c r="AZ242" s="30"/>
      <c r="BA242" s="30"/>
      <c r="BB242" s="30"/>
      <c r="BC242" s="30"/>
      <c r="BD242" s="30"/>
      <c r="BE242" s="30"/>
      <c r="BF242" s="30"/>
      <c r="BG242" s="30"/>
      <c r="BH242" s="30"/>
      <c r="BI242" s="30"/>
      <c r="BJ242" s="30"/>
      <c r="BK242" s="30"/>
      <c r="BL242" s="30"/>
      <c r="BM242" s="30"/>
      <c r="BN242" s="30"/>
      <c r="BO242" s="1"/>
      <c r="BP242" s="29">
        <v>18</v>
      </c>
      <c r="BQ242" s="30">
        <f>SUM(B217:S217)/SUM(B214:S219)</f>
        <v>0.14099044673887956</v>
      </c>
      <c r="BR242" s="30">
        <f t="shared" ref="BR242" si="5897">SUM(C217:T217)/SUM(C214:T219)</f>
        <v>0.14099044673887956</v>
      </c>
      <c r="BS242" s="30">
        <f t="shared" ref="BS242" si="5898">SUM(D217:U217)/SUM(D214:U219)</f>
        <v>0.14099044673887956</v>
      </c>
      <c r="BT242" s="30"/>
      <c r="BU242" s="30"/>
      <c r="BV242" s="30"/>
      <c r="BW242" s="30"/>
      <c r="BX242" s="30"/>
      <c r="BY242" s="30"/>
      <c r="BZ242" s="30"/>
      <c r="CA242" s="30"/>
      <c r="CB242" s="30"/>
      <c r="CC242" s="30"/>
      <c r="CD242" s="30"/>
      <c r="CE242" s="30"/>
      <c r="CF242" s="30"/>
      <c r="CG242" s="30"/>
      <c r="CH242" s="30"/>
      <c r="CI242" s="30"/>
      <c r="CJ242" s="30"/>
      <c r="CK242" s="1"/>
      <c r="CL242" s="29">
        <v>18</v>
      </c>
      <c r="CM242" s="30">
        <f>SUM(B218:S218)/SUM(B214:S219)</f>
        <v>0.19691567483457484</v>
      </c>
      <c r="CN242" s="30">
        <f t="shared" ref="CN242" si="5899">SUM(C218:T218)/SUM(C214:T219)</f>
        <v>0.19691567483457484</v>
      </c>
      <c r="CO242" s="30">
        <f t="shared" ref="CO242" si="5900">SUM(D218:U218)/SUM(D214:U219)</f>
        <v>0.19691567483457484</v>
      </c>
      <c r="CP242" s="30"/>
      <c r="CQ242" s="30"/>
      <c r="CR242" s="30"/>
      <c r="CS242" s="30"/>
      <c r="CT242" s="30"/>
      <c r="CU242" s="30"/>
      <c r="CV242" s="30"/>
      <c r="CW242" s="30"/>
      <c r="CX242" s="30"/>
      <c r="CY242" s="30"/>
      <c r="CZ242" s="30"/>
      <c r="DA242" s="30"/>
      <c r="DB242" s="30"/>
      <c r="DC242" s="30"/>
      <c r="DD242" s="30"/>
      <c r="DE242" s="30"/>
      <c r="DF242" s="30"/>
      <c r="DG242" s="1"/>
      <c r="DH242" s="29">
        <v>18</v>
      </c>
      <c r="DI242" s="30">
        <f>SUM(B219:S219)/SUM(B214:S219)</f>
        <v>0.47437817598288318</v>
      </c>
      <c r="DJ242" s="30">
        <f t="shared" ref="DJ242" si="5901">SUM(C219:T219)/SUM(C214:T219)</f>
        <v>0.52992778817865749</v>
      </c>
      <c r="DK242" s="30">
        <f t="shared" ref="DK242" si="5902">SUM(D219:U219)/SUM(D214:U219)</f>
        <v>0.58547740037443174</v>
      </c>
      <c r="DL242" s="30"/>
      <c r="DM242" s="30"/>
      <c r="DN242" s="30"/>
      <c r="DO242" s="30"/>
      <c r="DP242" s="30"/>
      <c r="DQ242" s="30"/>
      <c r="DR242" s="30"/>
      <c r="DS242" s="30"/>
      <c r="DT242" s="30"/>
      <c r="DU242" s="30"/>
      <c r="DV242" s="30"/>
      <c r="DW242" s="30"/>
      <c r="DX242" s="30"/>
      <c r="DY242" s="30"/>
      <c r="DZ242" s="30"/>
      <c r="EA242" s="30"/>
      <c r="EB242" s="30"/>
    </row>
    <row r="243" spans="1:132" x14ac:dyDescent="0.3">
      <c r="A243" s="29">
        <v>19</v>
      </c>
      <c r="B243" s="30">
        <f>SUM($B214:T214)/SUM($B214:T219)</f>
        <v>5.7826466520135754E-2</v>
      </c>
      <c r="C243" s="30">
        <f>SUM(C214:U214)/SUM(C214:U219)</f>
        <v>5.2002218093647259E-3</v>
      </c>
      <c r="D243" s="30"/>
      <c r="E243" s="30"/>
      <c r="F243" s="30"/>
      <c r="G243" s="30"/>
      <c r="H243" s="30"/>
      <c r="I243" s="30"/>
      <c r="J243" s="30"/>
      <c r="K243" s="30"/>
      <c r="L243" s="30"/>
      <c r="M243" s="30"/>
      <c r="N243" s="30"/>
      <c r="O243" s="1"/>
      <c r="P243" s="1"/>
      <c r="Q243" s="1"/>
      <c r="R243" s="1"/>
      <c r="S243" s="1"/>
      <c r="T243" s="58" t="s">
        <v>12</v>
      </c>
      <c r="U243" s="75">
        <f>1.96*SQRT((LSStrPupae*(1-LSStrPupae))/VLOOKUP(LSIT,V225:W244,2))</f>
        <v>0</v>
      </c>
      <c r="V243" s="66">
        <v>19</v>
      </c>
      <c r="W243" s="69">
        <f t="shared" si="5893"/>
        <v>4106</v>
      </c>
      <c r="X243" s="29">
        <v>19</v>
      </c>
      <c r="Y243" s="30">
        <f>SUM(B215:T215)/SUM(B214:T219)</f>
        <v>6.1607083491766079E-2</v>
      </c>
      <c r="Z243" s="30">
        <f>SUM(C215:U215)/SUM(C214:U219)</f>
        <v>6.1607083491766079E-2</v>
      </c>
      <c r="AA243" s="30"/>
      <c r="AB243" s="30"/>
      <c r="AC243" s="30"/>
      <c r="AD243" s="30"/>
      <c r="AE243" s="30"/>
      <c r="AF243" s="30"/>
      <c r="AG243" s="30"/>
      <c r="AH243" s="30"/>
      <c r="AI243" s="30"/>
      <c r="AJ243" s="30"/>
      <c r="AK243" s="30"/>
      <c r="AL243" s="1"/>
      <c r="AM243" s="1"/>
      <c r="AN243" s="1"/>
      <c r="AO243" s="1"/>
      <c r="AP243" s="1"/>
      <c r="AQ243" s="1"/>
      <c r="AR243" s="1"/>
      <c r="AS243" s="1"/>
      <c r="AT243" s="29">
        <v>19</v>
      </c>
      <c r="AU243" s="30">
        <f>SUM(B216:T216)/SUM(B214:T219)</f>
        <v>5.8403379938906159E-2</v>
      </c>
      <c r="AV243" s="30">
        <f>SUM(C216:U216)/SUM(C214:U219)</f>
        <v>5.8403379938906159E-2</v>
      </c>
      <c r="AW243" s="30"/>
      <c r="AX243" s="30"/>
      <c r="AY243" s="30"/>
      <c r="AZ243" s="30"/>
      <c r="BA243" s="30"/>
      <c r="BB243" s="30"/>
      <c r="BC243" s="30"/>
      <c r="BD243" s="30"/>
      <c r="BE243" s="30"/>
      <c r="BF243" s="30"/>
      <c r="BG243" s="30"/>
      <c r="BH243" s="30"/>
      <c r="BI243" s="30"/>
      <c r="BJ243" s="30"/>
      <c r="BK243" s="30"/>
      <c r="BL243" s="30"/>
      <c r="BM243" s="30"/>
      <c r="BN243" s="30"/>
      <c r="BO243" s="1"/>
      <c r="BP243" s="29">
        <v>19</v>
      </c>
      <c r="BQ243" s="30">
        <f>SUM(B217:T217)/SUM(B214:T219)</f>
        <v>0.13357064898691834</v>
      </c>
      <c r="BR243" s="30">
        <f t="shared" ref="BR243" si="5903">SUM(C217:U217)/SUM(C214:U219)</f>
        <v>0.13357064898691834</v>
      </c>
      <c r="BS243" s="30"/>
      <c r="BT243" s="30"/>
      <c r="BU243" s="30"/>
      <c r="BV243" s="30"/>
      <c r="BW243" s="30"/>
      <c r="BX243" s="30"/>
      <c r="BY243" s="30"/>
      <c r="BZ243" s="30"/>
      <c r="CA243" s="30"/>
      <c r="CB243" s="30"/>
      <c r="CC243" s="30"/>
      <c r="CD243" s="30"/>
      <c r="CE243" s="30"/>
      <c r="CF243" s="30"/>
      <c r="CG243" s="30"/>
      <c r="CH243" s="30"/>
      <c r="CI243" s="30"/>
      <c r="CJ243" s="30"/>
      <c r="CK243" s="1"/>
      <c r="CL243" s="29">
        <v>19</v>
      </c>
      <c r="CM243" s="30">
        <f>SUM(B218:T218)/SUM(B214:T219)</f>
        <v>0.1865527423433439</v>
      </c>
      <c r="CN243" s="30">
        <f t="shared" ref="CN243" si="5904">SUM(C218:U218)/SUM(C214:U219)</f>
        <v>0.1865527423433439</v>
      </c>
      <c r="CO243" s="30"/>
      <c r="CP243" s="30"/>
      <c r="CQ243" s="30"/>
      <c r="CR243" s="30"/>
      <c r="CS243" s="30"/>
      <c r="CT243" s="30"/>
      <c r="CU243" s="30"/>
      <c r="CV243" s="30"/>
      <c r="CW243" s="30"/>
      <c r="CX243" s="30"/>
      <c r="CY243" s="30"/>
      <c r="CZ243" s="30"/>
      <c r="DA243" s="30"/>
      <c r="DB243" s="30"/>
      <c r="DC243" s="30"/>
      <c r="DD243" s="30"/>
      <c r="DE243" s="30"/>
      <c r="DF243" s="30"/>
      <c r="DG243" s="1"/>
      <c r="DH243" s="29">
        <v>19</v>
      </c>
      <c r="DI243" s="30">
        <f>SUM(B219:T219)/SUM(B214:T219)</f>
        <v>0.50203967871892974</v>
      </c>
      <c r="DJ243" s="30">
        <f t="shared" ref="DJ243" si="5905">SUM(C219:U219)/SUM(C214:U219)</f>
        <v>0.55466592342970078</v>
      </c>
      <c r="DK243" s="30"/>
      <c r="DL243" s="30"/>
      <c r="DM243" s="30"/>
      <c r="DN243" s="30"/>
      <c r="DO243" s="30"/>
      <c r="DP243" s="30"/>
      <c r="DQ243" s="30"/>
      <c r="DR243" s="30"/>
      <c r="DS243" s="30"/>
      <c r="DT243" s="30"/>
      <c r="DU243" s="30"/>
      <c r="DV243" s="30"/>
      <c r="DW243" s="30"/>
      <c r="DX243" s="30"/>
      <c r="DY243" s="30"/>
      <c r="DZ243" s="30"/>
      <c r="EA243" s="30"/>
      <c r="EB243" s="30"/>
    </row>
    <row r="244" spans="1:132" x14ac:dyDescent="0.3">
      <c r="A244" s="29">
        <v>20</v>
      </c>
      <c r="B244" s="30">
        <f>SUM($B214:U214)/SUM($B214:U219)</f>
        <v>5.4935421580738442E-2</v>
      </c>
      <c r="C244" s="30"/>
      <c r="D244" s="1"/>
      <c r="E244" s="1"/>
      <c r="F244" s="1"/>
      <c r="G244" s="1"/>
      <c r="H244" s="1"/>
      <c r="I244" s="1"/>
      <c r="J244" s="1"/>
      <c r="K244" s="1"/>
      <c r="L244" s="1"/>
      <c r="M244" s="1"/>
      <c r="N244" s="1"/>
      <c r="O244" s="1"/>
      <c r="P244" s="1"/>
      <c r="Q244" s="1"/>
      <c r="R244" s="1"/>
      <c r="S244" s="1"/>
      <c r="T244" s="59" t="s">
        <v>30</v>
      </c>
      <c r="U244" s="76">
        <f>1.96*SQRT((LSStrAdults*(1-LSStrAdults))/VLOOKUP(LSIT,V225:W244,2))</f>
        <v>0</v>
      </c>
      <c r="V244" s="67">
        <v>20</v>
      </c>
      <c r="W244" s="70">
        <f t="shared" si="5893"/>
        <v>4106</v>
      </c>
      <c r="X244" s="29">
        <v>20</v>
      </c>
      <c r="Y244" s="30">
        <f>SUM(B215:U215)/SUM(B214:U219)</f>
        <v>5.8527025904331113E-2</v>
      </c>
      <c r="Z244" s="30"/>
      <c r="AA244" s="1"/>
      <c r="AB244" s="1"/>
      <c r="AC244" s="1"/>
      <c r="AD244" s="1"/>
      <c r="AE244" s="1"/>
      <c r="AF244" s="1"/>
      <c r="AG244" s="1"/>
      <c r="AH244" s="1"/>
      <c r="AI244" s="1"/>
      <c r="AJ244" s="1"/>
      <c r="AK244" s="1"/>
      <c r="AL244" s="1"/>
      <c r="AM244" s="1"/>
      <c r="AN244" s="1"/>
      <c r="AO244" s="1"/>
      <c r="AP244" s="1"/>
      <c r="AQ244" s="1"/>
      <c r="AR244" s="1"/>
      <c r="AS244" s="1"/>
      <c r="AT244" s="29">
        <v>20</v>
      </c>
      <c r="AU244" s="30">
        <f>SUM(B216:U216)/SUM(B214:U219)</f>
        <v>5.5483492105931287E-2</v>
      </c>
      <c r="AV244" s="30"/>
      <c r="AW244" s="30"/>
      <c r="AX244" s="30"/>
      <c r="AY244" s="30"/>
      <c r="AZ244" s="30"/>
      <c r="BA244" s="30"/>
      <c r="BB244" s="30"/>
      <c r="BC244" s="30"/>
      <c r="BD244" s="30"/>
      <c r="BE244" s="30"/>
      <c r="BF244" s="30"/>
      <c r="BG244" s="30"/>
      <c r="BH244" s="30"/>
      <c r="BI244" s="30"/>
      <c r="BJ244" s="30"/>
      <c r="BK244" s="30"/>
      <c r="BL244" s="30"/>
      <c r="BM244" s="30"/>
      <c r="BN244" s="30"/>
      <c r="BO244" s="1"/>
      <c r="BP244" s="29">
        <v>20</v>
      </c>
      <c r="BQ244" s="30">
        <f>SUM(B217:U217)/SUM(B214:U219)</f>
        <v>0.12689275956977436</v>
      </c>
      <c r="BR244" s="30"/>
      <c r="BS244" s="1"/>
      <c r="BT244" s="1"/>
      <c r="BU244" s="1"/>
      <c r="BV244" s="1"/>
      <c r="BW244" s="1"/>
      <c r="BX244" s="1"/>
      <c r="BY244" s="1"/>
      <c r="BZ244" s="1"/>
      <c r="CA244" s="1"/>
      <c r="CB244" s="1"/>
      <c r="CC244" s="1"/>
      <c r="CD244" s="1"/>
      <c r="CE244" s="1"/>
      <c r="CF244" s="1"/>
      <c r="CG244" s="1"/>
      <c r="CH244" s="1"/>
      <c r="CI244" s="1"/>
      <c r="CJ244" s="1"/>
      <c r="CK244" s="1"/>
      <c r="CL244" s="29">
        <v>20</v>
      </c>
      <c r="CM244" s="30">
        <f>SUM(B218:U218)/SUM(B214:U219)</f>
        <v>0.17722600332333799</v>
      </c>
      <c r="CN244" s="30"/>
      <c r="CO244" s="1"/>
      <c r="CP244" s="1"/>
      <c r="CQ244" s="1"/>
      <c r="CR244" s="1"/>
      <c r="CS244" s="1"/>
      <c r="CT244" s="1"/>
      <c r="CU244" s="1"/>
      <c r="CV244" s="1"/>
      <c r="CW244" s="1"/>
      <c r="CX244" s="1"/>
      <c r="CY244" s="1"/>
      <c r="CZ244" s="1"/>
      <c r="DA244" s="1"/>
      <c r="DB244" s="1"/>
      <c r="DC244" s="1"/>
      <c r="DD244" s="1"/>
      <c r="DE244" s="1"/>
      <c r="DF244" s="1"/>
      <c r="DG244" s="1"/>
      <c r="DH244" s="29">
        <v>20</v>
      </c>
      <c r="DI244" s="30">
        <f>SUM(B219:U219)/SUM(B214:U219)</f>
        <v>0.52693529751588686</v>
      </c>
      <c r="DJ244" s="30"/>
      <c r="DK244" s="1"/>
      <c r="DL244" s="1"/>
      <c r="DM244" s="1"/>
      <c r="DN244" s="1"/>
      <c r="DO244" s="1"/>
      <c r="DP244" s="1"/>
      <c r="DQ244" s="1"/>
      <c r="DR244" s="1"/>
      <c r="DS244" s="1"/>
      <c r="DT244" s="1"/>
      <c r="DU244" s="1"/>
      <c r="DV244" s="1"/>
      <c r="DW244" s="1"/>
      <c r="DX244" s="1"/>
      <c r="DY244" s="1"/>
      <c r="DZ244" s="1"/>
      <c r="EA244" s="1"/>
      <c r="EB244" s="1"/>
    </row>
    <row r="249" spans="1:132" s="81" customFormat="1" ht="15" thickBot="1" x14ac:dyDescent="0.35"/>
    <row r="250" spans="1:132" x14ac:dyDescent="0.3">
      <c r="A250" t="s">
        <v>85</v>
      </c>
    </row>
    <row r="251" spans="1:132" s="1" customFormat="1" x14ac:dyDescent="0.3"/>
    <row r="252" spans="1:132" s="1" customFormat="1" x14ac:dyDescent="0.3">
      <c r="J252" s="134"/>
      <c r="K252" s="134"/>
      <c r="R252" s="134"/>
      <c r="S252" s="134"/>
    </row>
    <row r="253" spans="1:132" s="1" customFormat="1" ht="30.6" thickBot="1" x14ac:dyDescent="0.35">
      <c r="A253" s="1" t="s">
        <v>0</v>
      </c>
      <c r="B253" s="84" t="s">
        <v>87</v>
      </c>
      <c r="C253" s="85" t="s">
        <v>88</v>
      </c>
      <c r="E253" s="1" t="s">
        <v>2</v>
      </c>
      <c r="F253" s="84" t="s">
        <v>87</v>
      </c>
      <c r="G253" s="85" t="s">
        <v>88</v>
      </c>
      <c r="I253" s="29" t="s">
        <v>3</v>
      </c>
      <c r="J253" s="84" t="s">
        <v>87</v>
      </c>
      <c r="K253" s="85" t="s">
        <v>88</v>
      </c>
      <c r="M253" s="29" t="s">
        <v>4</v>
      </c>
      <c r="N253" s="84" t="s">
        <v>87</v>
      </c>
      <c r="O253" s="85" t="s">
        <v>88</v>
      </c>
      <c r="Q253" s="29" t="s">
        <v>5</v>
      </c>
      <c r="R253" s="84" t="s">
        <v>87</v>
      </c>
      <c r="S253" s="85" t="s">
        <v>88</v>
      </c>
      <c r="U253" s="29" t="s">
        <v>6</v>
      </c>
      <c r="V253" s="84" t="s">
        <v>87</v>
      </c>
      <c r="W253" s="85" t="s">
        <v>88</v>
      </c>
    </row>
    <row r="254" spans="1:132" x14ac:dyDescent="0.3">
      <c r="A254" s="82" t="s">
        <v>8</v>
      </c>
      <c r="B254" s="86">
        <f>206.9+(RSTOT*24)</f>
        <v>278.89999999999998</v>
      </c>
      <c r="C254" s="87">
        <v>38.200000000000003</v>
      </c>
      <c r="E254" s="82" t="s">
        <v>8</v>
      </c>
      <c r="F254" s="86">
        <f>226.5+(RSTOT*24)</f>
        <v>298.5</v>
      </c>
      <c r="G254" s="87">
        <v>51.3</v>
      </c>
      <c r="I254" s="82" t="s">
        <v>8</v>
      </c>
      <c r="J254" s="86">
        <f>206.9+(RSTOT*24)</f>
        <v>278.89999999999998</v>
      </c>
      <c r="K254" s="87">
        <v>36.5</v>
      </c>
      <c r="M254" s="82" t="s">
        <v>8</v>
      </c>
      <c r="N254" s="86">
        <f>236.2+(RSTOT*24)</f>
        <v>308.2</v>
      </c>
      <c r="O254" s="87">
        <v>67.7</v>
      </c>
      <c r="Q254" s="82" t="s">
        <v>8</v>
      </c>
      <c r="R254" s="86">
        <f>199.2+(RSTOT*24)</f>
        <v>271.2</v>
      </c>
      <c r="S254" s="87">
        <v>38.700000000000003</v>
      </c>
      <c r="U254" s="82" t="s">
        <v>8</v>
      </c>
      <c r="V254" s="86">
        <f>224.1+(RSTOT*24)</f>
        <v>296.10000000000002</v>
      </c>
      <c r="W254" s="87">
        <v>48</v>
      </c>
    </row>
    <row r="255" spans="1:132" x14ac:dyDescent="0.3">
      <c r="A255" s="82" t="s">
        <v>25</v>
      </c>
      <c r="B255" s="88">
        <f>185.1+(RSTOT*24)</f>
        <v>257.10000000000002</v>
      </c>
      <c r="C255" s="89">
        <v>42.8</v>
      </c>
      <c r="D255" s="55"/>
      <c r="E255" s="82" t="s">
        <v>25</v>
      </c>
      <c r="F255" s="88">
        <f>193+(RSTOT*24)</f>
        <v>265</v>
      </c>
      <c r="G255" s="89">
        <v>73.8</v>
      </c>
      <c r="H255" s="55"/>
      <c r="I255" s="82" t="s">
        <v>25</v>
      </c>
      <c r="J255" s="88">
        <f>190.1+(RSTOT*24)</f>
        <v>262.10000000000002</v>
      </c>
      <c r="K255" s="89">
        <v>42.8</v>
      </c>
      <c r="M255" s="82" t="s">
        <v>25</v>
      </c>
      <c r="N255" s="88">
        <f>219.1+(RSTOT*24)</f>
        <v>291.10000000000002</v>
      </c>
      <c r="O255" s="89">
        <v>74.5</v>
      </c>
      <c r="Q255" s="82" t="s">
        <v>25</v>
      </c>
      <c r="R255" s="88">
        <f>171.3+(RSTOT*24)</f>
        <v>243.3</v>
      </c>
      <c r="S255" s="89">
        <v>42.5</v>
      </c>
      <c r="U255" s="82" t="s">
        <v>25</v>
      </c>
      <c r="V255" s="88">
        <f>192.4+(RSTOT*24)</f>
        <v>264.39999999999998</v>
      </c>
      <c r="W255" s="89">
        <v>57.8</v>
      </c>
    </row>
    <row r="256" spans="1:132" x14ac:dyDescent="0.3">
      <c r="A256" s="82" t="s">
        <v>26</v>
      </c>
      <c r="B256" s="88">
        <f>156.7+(RSTOT*24)</f>
        <v>228.7</v>
      </c>
      <c r="C256" s="89">
        <v>44</v>
      </c>
      <c r="E256" s="82" t="s">
        <v>26</v>
      </c>
      <c r="F256" s="88">
        <f>151.9+(RSTOT*24)</f>
        <v>223.9</v>
      </c>
      <c r="G256" s="89">
        <v>74.7</v>
      </c>
      <c r="I256" s="82" t="s">
        <v>26</v>
      </c>
      <c r="J256" s="88">
        <f>153.2+(RSTOT*24)</f>
        <v>225.2</v>
      </c>
      <c r="K256" s="89">
        <v>52.5</v>
      </c>
      <c r="M256" s="82" t="s">
        <v>26</v>
      </c>
      <c r="N256" s="88">
        <f>157+(RSTOT*24)</f>
        <v>229</v>
      </c>
      <c r="O256" s="89">
        <v>117.5</v>
      </c>
      <c r="Q256" s="82" t="s">
        <v>26</v>
      </c>
      <c r="R256" s="88">
        <f>160+(RSTOT*24)</f>
        <v>232</v>
      </c>
      <c r="S256" s="89">
        <v>48.1</v>
      </c>
      <c r="U256" s="82" t="s">
        <v>26</v>
      </c>
      <c r="V256" s="88">
        <f>171.5+(RSTOT*24)</f>
        <v>243.5</v>
      </c>
      <c r="W256" s="89">
        <v>54.1</v>
      </c>
    </row>
    <row r="257" spans="1:94" x14ac:dyDescent="0.3">
      <c r="A257" s="82" t="s">
        <v>27</v>
      </c>
      <c r="B257" s="88">
        <f>101.4+(RSTOT*24)</f>
        <v>173.4</v>
      </c>
      <c r="C257" s="89">
        <v>65.599999999999994</v>
      </c>
      <c r="E257" s="82" t="s">
        <v>27</v>
      </c>
      <c r="F257" s="88">
        <f>104.6+(RSTOT*24)</f>
        <v>176.6</v>
      </c>
      <c r="G257" s="89">
        <v>86.9</v>
      </c>
      <c r="I257" s="82" t="s">
        <v>27</v>
      </c>
      <c r="J257" s="88">
        <f>99.8+(RSTOT*24)</f>
        <v>171.8</v>
      </c>
      <c r="K257" s="89">
        <v>67.400000000000006</v>
      </c>
      <c r="M257" s="82" t="s">
        <v>27</v>
      </c>
      <c r="N257" s="88">
        <f>111.4+(RSTOT*24)</f>
        <v>183.4</v>
      </c>
      <c r="O257" s="89">
        <v>103.5</v>
      </c>
      <c r="Q257" s="82" t="s">
        <v>27</v>
      </c>
      <c r="R257" s="88">
        <f>108.8+(RSTOT*24)</f>
        <v>180.8</v>
      </c>
      <c r="S257" s="89">
        <v>56.3</v>
      </c>
      <c r="U257" s="82" t="s">
        <v>27</v>
      </c>
      <c r="V257" s="88">
        <f>130.2+(RSTOT*24)</f>
        <v>202.2</v>
      </c>
      <c r="W257" s="89">
        <v>62.3</v>
      </c>
    </row>
    <row r="258" spans="1:94" x14ac:dyDescent="0.3">
      <c r="A258" s="82" t="s">
        <v>12</v>
      </c>
      <c r="B258" s="90">
        <f>44.2+(RSTOT*24)</f>
        <v>116.2</v>
      </c>
      <c r="C258" s="91">
        <v>58.5</v>
      </c>
      <c r="E258" s="82" t="s">
        <v>12</v>
      </c>
      <c r="F258" s="90">
        <f>45.6+(RSTOT*24)</f>
        <v>117.6</v>
      </c>
      <c r="G258" s="91">
        <v>61.7</v>
      </c>
      <c r="I258" s="82" t="s">
        <v>12</v>
      </c>
      <c r="J258" s="90">
        <f>41.6+(RSTOT*24)</f>
        <v>113.6</v>
      </c>
      <c r="K258" s="91">
        <v>57.2</v>
      </c>
      <c r="M258" s="82" t="s">
        <v>12</v>
      </c>
      <c r="N258" s="90">
        <f>62.5+(RSTOT*24)</f>
        <v>134.5</v>
      </c>
      <c r="O258" s="91">
        <v>75.599999999999994</v>
      </c>
      <c r="Q258" s="82" t="s">
        <v>12</v>
      </c>
      <c r="R258" s="90">
        <f>56.5+(RSTOT*24)</f>
        <v>128.5</v>
      </c>
      <c r="S258" s="91">
        <v>57.2</v>
      </c>
      <c r="U258" s="82" t="s">
        <v>12</v>
      </c>
      <c r="V258" s="90">
        <f>74+(RSTOT*24)</f>
        <v>146</v>
      </c>
      <c r="W258" s="91">
        <v>54.6</v>
      </c>
    </row>
    <row r="259" spans="1:94" x14ac:dyDescent="0.3">
      <c r="I259" s="1"/>
      <c r="V259"/>
    </row>
    <row r="260" spans="1:94" x14ac:dyDescent="0.3">
      <c r="I260" s="1"/>
      <c r="V260"/>
    </row>
    <row r="261" spans="1:94" x14ac:dyDescent="0.3">
      <c r="A261" s="102" t="s">
        <v>0</v>
      </c>
      <c r="I261" s="1"/>
      <c r="Q261" s="102" t="s">
        <v>2</v>
      </c>
      <c r="R261" s="1"/>
      <c r="S261" s="1"/>
      <c r="T261" s="1"/>
      <c r="U261" s="1"/>
      <c r="W261" s="1"/>
      <c r="X261" s="1"/>
      <c r="Y261" s="1"/>
      <c r="Z261" s="1"/>
      <c r="AA261" s="1"/>
      <c r="AB261" s="1"/>
      <c r="AC261" s="1"/>
      <c r="AD261" s="1"/>
      <c r="AG261" s="102" t="s">
        <v>3</v>
      </c>
      <c r="AH261" s="1"/>
      <c r="AI261" s="1"/>
      <c r="AJ261" s="1"/>
      <c r="AK261" s="1"/>
      <c r="AL261" s="1"/>
      <c r="AM261" s="1"/>
      <c r="AN261" s="1"/>
      <c r="AO261" s="1"/>
      <c r="AP261" s="1"/>
      <c r="AQ261" s="1"/>
      <c r="AR261" s="1"/>
      <c r="AS261" s="1"/>
      <c r="AT261" s="1"/>
      <c r="AW261" s="102" t="s">
        <v>4</v>
      </c>
      <c r="AX261" s="1"/>
      <c r="AY261" s="1"/>
      <c r="AZ261" s="1"/>
      <c r="BA261" s="1"/>
      <c r="BB261" s="1"/>
      <c r="BC261" s="1"/>
      <c r="BD261" s="1"/>
      <c r="BE261" s="1"/>
      <c r="BF261" s="1"/>
      <c r="BG261" s="1"/>
      <c r="BH261" s="1"/>
      <c r="BI261" s="1"/>
      <c r="BJ261" s="1"/>
      <c r="BM261" s="102" t="s">
        <v>5</v>
      </c>
      <c r="BN261" s="1"/>
      <c r="BO261" s="1"/>
      <c r="BP261" s="1"/>
      <c r="BQ261" s="1"/>
      <c r="BR261" s="1"/>
      <c r="BS261" s="1"/>
      <c r="BT261" s="1"/>
      <c r="BU261" s="1"/>
      <c r="BV261" s="1"/>
      <c r="BW261" s="1"/>
      <c r="BX261" s="1"/>
      <c r="BY261" s="1"/>
      <c r="BZ261" s="1"/>
      <c r="CC261" s="102" t="s">
        <v>6</v>
      </c>
      <c r="CD261" s="1"/>
      <c r="CE261" s="1"/>
      <c r="CF261" s="1"/>
      <c r="CG261" s="1"/>
      <c r="CH261" s="1"/>
      <c r="CI261" s="1"/>
      <c r="CJ261" s="1"/>
      <c r="CK261" s="1"/>
      <c r="CL261" s="1"/>
      <c r="CM261" s="1"/>
      <c r="CN261" s="1"/>
      <c r="CO261" s="1"/>
      <c r="CP261" s="1"/>
    </row>
    <row r="262" spans="1:94" x14ac:dyDescent="0.3">
      <c r="A262" s="92" t="s">
        <v>89</v>
      </c>
      <c r="B262" s="92" t="s">
        <v>86</v>
      </c>
      <c r="C262" s="92" t="s">
        <v>25</v>
      </c>
      <c r="D262" s="92" t="s">
        <v>26</v>
      </c>
      <c r="E262" s="92" t="s">
        <v>27</v>
      </c>
      <c r="F262" s="92" t="s">
        <v>90</v>
      </c>
      <c r="G262" s="92" t="s">
        <v>91</v>
      </c>
      <c r="H262" s="93" t="s">
        <v>92</v>
      </c>
      <c r="I262" s="4" t="s">
        <v>93</v>
      </c>
      <c r="J262" s="4" t="s">
        <v>94</v>
      </c>
      <c r="K262" s="4" t="s">
        <v>95</v>
      </c>
      <c r="L262" s="4" t="s">
        <v>96</v>
      </c>
      <c r="M262" s="4" t="s">
        <v>97</v>
      </c>
      <c r="N262" s="83" t="s">
        <v>91</v>
      </c>
      <c r="Q262" s="92" t="s">
        <v>89</v>
      </c>
      <c r="R262" s="92" t="s">
        <v>86</v>
      </c>
      <c r="S262" s="92" t="s">
        <v>25</v>
      </c>
      <c r="T262" s="92" t="s">
        <v>26</v>
      </c>
      <c r="U262" s="92" t="s">
        <v>27</v>
      </c>
      <c r="V262" s="92" t="s">
        <v>90</v>
      </c>
      <c r="W262" s="92" t="s">
        <v>91</v>
      </c>
      <c r="X262" s="93" t="s">
        <v>92</v>
      </c>
      <c r="Y262" s="4" t="s">
        <v>93</v>
      </c>
      <c r="Z262" s="4" t="s">
        <v>94</v>
      </c>
      <c r="AA262" s="4" t="s">
        <v>95</v>
      </c>
      <c r="AB262" s="4" t="s">
        <v>96</v>
      </c>
      <c r="AC262" s="4" t="s">
        <v>97</v>
      </c>
      <c r="AD262" s="83" t="s">
        <v>91</v>
      </c>
      <c r="AG262" s="92" t="s">
        <v>89</v>
      </c>
      <c r="AH262" s="92" t="s">
        <v>86</v>
      </c>
      <c r="AI262" s="92" t="s">
        <v>25</v>
      </c>
      <c r="AJ262" s="92" t="s">
        <v>26</v>
      </c>
      <c r="AK262" s="92" t="s">
        <v>27</v>
      </c>
      <c r="AL262" s="92" t="s">
        <v>90</v>
      </c>
      <c r="AM262" s="92" t="s">
        <v>91</v>
      </c>
      <c r="AN262" s="93" t="s">
        <v>92</v>
      </c>
      <c r="AO262" s="4" t="s">
        <v>93</v>
      </c>
      <c r="AP262" s="4" t="s">
        <v>94</v>
      </c>
      <c r="AQ262" s="4" t="s">
        <v>95</v>
      </c>
      <c r="AR262" s="4" t="s">
        <v>96</v>
      </c>
      <c r="AS262" s="4" t="s">
        <v>97</v>
      </c>
      <c r="AT262" s="83" t="s">
        <v>91</v>
      </c>
      <c r="AW262" s="92" t="s">
        <v>89</v>
      </c>
      <c r="AX262" s="92" t="s">
        <v>86</v>
      </c>
      <c r="AY262" s="92" t="s">
        <v>25</v>
      </c>
      <c r="AZ262" s="92" t="s">
        <v>26</v>
      </c>
      <c r="BA262" s="92" t="s">
        <v>27</v>
      </c>
      <c r="BB262" s="92" t="s">
        <v>90</v>
      </c>
      <c r="BC262" s="92" t="s">
        <v>91</v>
      </c>
      <c r="BD262" s="93" t="s">
        <v>92</v>
      </c>
      <c r="BE262" s="4" t="s">
        <v>93</v>
      </c>
      <c r="BF262" s="4" t="s">
        <v>94</v>
      </c>
      <c r="BG262" s="4" t="s">
        <v>95</v>
      </c>
      <c r="BH262" s="4" t="s">
        <v>96</v>
      </c>
      <c r="BI262" s="4" t="s">
        <v>97</v>
      </c>
      <c r="BJ262" s="83" t="s">
        <v>91</v>
      </c>
      <c r="BM262" s="92" t="s">
        <v>89</v>
      </c>
      <c r="BN262" s="92" t="s">
        <v>86</v>
      </c>
      <c r="BO262" s="92" t="s">
        <v>25</v>
      </c>
      <c r="BP262" s="92" t="s">
        <v>26</v>
      </c>
      <c r="BQ262" s="92" t="s">
        <v>27</v>
      </c>
      <c r="BR262" s="92" t="s">
        <v>90</v>
      </c>
      <c r="BS262" s="92" t="s">
        <v>91</v>
      </c>
      <c r="BT262" s="93" t="s">
        <v>92</v>
      </c>
      <c r="BU262" s="4" t="s">
        <v>93</v>
      </c>
      <c r="BV262" s="4" t="s">
        <v>94</v>
      </c>
      <c r="BW262" s="4" t="s">
        <v>95</v>
      </c>
      <c r="BX262" s="4" t="s">
        <v>96</v>
      </c>
      <c r="BY262" s="4" t="s">
        <v>97</v>
      </c>
      <c r="BZ262" s="83" t="s">
        <v>91</v>
      </c>
      <c r="CC262" s="92" t="s">
        <v>89</v>
      </c>
      <c r="CD262" s="92" t="s">
        <v>86</v>
      </c>
      <c r="CE262" s="92" t="s">
        <v>25</v>
      </c>
      <c r="CF262" s="92" t="s">
        <v>26</v>
      </c>
      <c r="CG262" s="92" t="s">
        <v>27</v>
      </c>
      <c r="CH262" s="92" t="s">
        <v>90</v>
      </c>
      <c r="CI262" s="92" t="s">
        <v>91</v>
      </c>
      <c r="CJ262" s="93" t="s">
        <v>92</v>
      </c>
      <c r="CK262" s="4" t="s">
        <v>93</v>
      </c>
      <c r="CL262" s="4" t="s">
        <v>94</v>
      </c>
      <c r="CM262" s="4" t="s">
        <v>95</v>
      </c>
      <c r="CN262" s="4" t="s">
        <v>96</v>
      </c>
      <c r="CO262" s="4" t="s">
        <v>97</v>
      </c>
      <c r="CP262" s="83" t="s">
        <v>91</v>
      </c>
    </row>
    <row r="263" spans="1:94" x14ac:dyDescent="0.3">
      <c r="A263" s="94">
        <v>150</v>
      </c>
      <c r="B263" s="46">
        <f t="shared" ref="B263:B326" si="5906">IF(A263&lt;(RLSBlaEggsA-BlaEggsStD),0,IF(A263&lt;(RLSBlaEggsA+BlaEggsStD),LSBlaEggs,0))</f>
        <v>0</v>
      </c>
      <c r="C263" s="46">
        <f t="shared" ref="C263:C326" si="5907">IF(A263&lt;(RLSBla1stA-Bla1stStD),0,IF(A263&lt;(RLSBla1stA+Bla1stStD),LSBla1st,0))</f>
        <v>0</v>
      </c>
      <c r="D263" s="46">
        <f t="shared" ref="D263:D326" si="5908">IF(A263&lt;(RLSBla2ndA-Bla2ndStD),0,IF(A263&lt;(RLSBla2ndA+Bla2ndStD),LSBla2nd,0))</f>
        <v>0</v>
      </c>
      <c r="E263" s="46">
        <f t="shared" ref="E263:E326" si="5909">IF(A263&lt;(RLSBla3rdA-Bla3rdStD),0,IF(A263&lt;(RLSBla3rdA+Bla3rdStD),LSBla3rd,0))</f>
        <v>0.10902255639097744</v>
      </c>
      <c r="F263" s="46">
        <f t="shared" ref="F263:F326" si="5910">IF(A263&lt;(RLSBlaPupaeA-BlaPupaeStD),0,IF(A263&lt;(RLSBlaPupaeA+BlaPupaeStD),LSBlaPupae,0))</f>
        <v>0</v>
      </c>
      <c r="G263" s="95">
        <f>A263/24</f>
        <v>6.25</v>
      </c>
      <c r="H263" s="46">
        <f>SUM(B263:F263)</f>
        <v>0.10902255639097744</v>
      </c>
      <c r="I263" s="96">
        <f>IF(H263=0,0,B263/H263)</f>
        <v>0</v>
      </c>
      <c r="J263" s="96">
        <f>IF(H263=0,0,C263/H263)</f>
        <v>0</v>
      </c>
      <c r="K263" s="96">
        <f>IF(H263=0,0,D263/H263)</f>
        <v>0</v>
      </c>
      <c r="L263" s="96">
        <f>IF(H263=0,0,E263/H263)</f>
        <v>1</v>
      </c>
      <c r="M263" s="96">
        <f>IF(H263=0,0,F263/H263)</f>
        <v>0</v>
      </c>
      <c r="N263" s="97">
        <v>6.25</v>
      </c>
      <c r="Q263" s="94">
        <v>150</v>
      </c>
      <c r="R263" s="46">
        <f t="shared" ref="R263:R326" si="5911">IF(Q263&lt;(RLSBluEggsA-BluEggsSTD),0,IF(Q263&lt;(RLSBluEggsA+BluEggsSTD),LSBluEggs,0))</f>
        <v>0</v>
      </c>
      <c r="S263" s="46">
        <f t="shared" ref="S263:S326" si="5912">IF(Q263&lt;(RLSBlu1stA-Blu1stSTD),0,IF(Q263&lt;(RLSBlu1stA+Blu1stSTD),LSBlu1st,0))</f>
        <v>0</v>
      </c>
      <c r="T263" s="46">
        <f t="shared" ref="T263:T326" si="5913">IF(Q263&lt;(RLSBlu2ndA-Blu2ndSTD),0,IF(Q263&lt;(RLSBlu2ndA+Blu2ndSTD),LSBlu2nd,0))</f>
        <v>0.63013698630136983</v>
      </c>
      <c r="U263" s="46">
        <f t="shared" ref="U263:U326" si="5914">IF(Q263&lt;(RLSBlu3rdA-Blu3rdSTD),0,IF(Q263&lt;(RLSBlu3rdA+Blu3rdSTD),LSBlu3rd,0))</f>
        <v>0.21917808219178081</v>
      </c>
      <c r="V263" s="46">
        <f t="shared" ref="V263:V326" si="5915">IF(Q263&lt;(RLSBluPupaeA-BluPupaeSTD),0,IF(Q263&lt;(RLSBluPupaeA+BluPupaeSTD),LSBluPupae,0))</f>
        <v>0</v>
      </c>
      <c r="W263" s="95">
        <f>Q263/24</f>
        <v>6.25</v>
      </c>
      <c r="X263" s="46">
        <f>SUM(R263:V263)</f>
        <v>0.84931506849315064</v>
      </c>
      <c r="Y263" s="96">
        <f>IF(X263=0,0,R263/X263)</f>
        <v>0</v>
      </c>
      <c r="Z263" s="96">
        <f>IF(X263=0,0,S263/X263)</f>
        <v>0</v>
      </c>
      <c r="AA263" s="96">
        <f>IF(X263=0,0,T263/X263)</f>
        <v>0.74193548387096775</v>
      </c>
      <c r="AB263" s="96">
        <f>IF(X263=0,0,U263/X263)</f>
        <v>0.25806451612903225</v>
      </c>
      <c r="AC263" s="96">
        <f>IF(X263=0,0,V263/X263)</f>
        <v>0</v>
      </c>
      <c r="AD263" s="97">
        <v>6.25</v>
      </c>
      <c r="AG263" s="94">
        <v>150</v>
      </c>
      <c r="AH263" s="46">
        <f t="shared" ref="AH263:AH326" si="5916">IF(AG263&lt;(RLSCheEggsA-CheEggsSTD),0,IF(AG263&lt;(RLSCheEggsA+CheEggsSTD),LSCheEggs,0))</f>
        <v>0</v>
      </c>
      <c r="AI263" s="46">
        <f t="shared" ref="AI263:AI326" si="5917">IF(AG263&lt;(RLSChe1stA-Che1stSTD),0,IF(AG263&lt;(RLSChe1stA+Che1stSTD),LSChe1st,0))</f>
        <v>0</v>
      </c>
      <c r="AJ263" s="46">
        <f t="shared" ref="AJ263:AJ326" si="5918">IF(AG263&lt;(RLSChe2ndA-Che2ndSTD),0,IF(AG263&lt;(RLSChe2ndA+Che2ndSTD),LSChe2nd,0))</f>
        <v>0</v>
      </c>
      <c r="AK263" s="46">
        <f t="shared" ref="AK263:AK326" si="5919">IF(AG263&lt;(RLSChe3rdA-Che3rdSTD),0,IF(AG263&lt;(RLSChe3rdA+Che3rdSTD),LSChe3rd,0))</f>
        <v>0.29411764705882354</v>
      </c>
      <c r="AL263" s="46">
        <f t="shared" ref="AL263:AL326" si="5920">IF(AG263&lt;(RLSChePupaeA-ChePupaeSTD),0,IF(AG263&lt;(RLSChePupaeA+ChePupaeSTD),LSChePupae,0))</f>
        <v>0</v>
      </c>
      <c r="AM263" s="95">
        <f>AG263/24</f>
        <v>6.25</v>
      </c>
      <c r="AN263" s="46">
        <f>SUM(AH263:AL263)</f>
        <v>0.29411764705882354</v>
      </c>
      <c r="AO263" s="96">
        <f>IF(AN263=0,0,AH263/AN263)</f>
        <v>0</v>
      </c>
      <c r="AP263" s="96">
        <f>IF(AN263=0,0,AI263/AN263)</f>
        <v>0</v>
      </c>
      <c r="AQ263" s="96">
        <f>IF(AN263=0,0,AJ263/AN263)</f>
        <v>0</v>
      </c>
      <c r="AR263" s="96">
        <f>IF(AN263=0,0,AK263/AN263)</f>
        <v>1</v>
      </c>
      <c r="AS263" s="96">
        <f>IF(AN263=0,0,AL263/AN263)</f>
        <v>0</v>
      </c>
      <c r="AT263" s="97">
        <v>6.25</v>
      </c>
      <c r="AW263" s="94">
        <v>150</v>
      </c>
      <c r="AX263" s="46">
        <f t="shared" ref="AX263:AX326" si="5921">IF(AW263&lt;(RLSGraEggsA-GraEggsSTD),0,IF(AW263&lt;(RLSGraEggsA+GraEggsSTD),LSGraEggs,0))</f>
        <v>0</v>
      </c>
      <c r="AY263" s="46">
        <f t="shared" ref="AY263:AY326" si="5922">IF(AW263&lt;(RLSGra1stA-Gra1stSTD),0,IF(AW263&lt;(RLSGra1stA+Gra1stSTD),LSGra1st,0))</f>
        <v>0</v>
      </c>
      <c r="AZ263" s="46">
        <f t="shared" ref="AZ263:AZ326" si="5923">IF(AW263&lt;(RLSGra2ndA-Gra2ndSTD),0,IF(AW263&lt;(RLSGra2ndA+Gra2ndSTD),LSGra2nd,0))</f>
        <v>0.62037037037037035</v>
      </c>
      <c r="BA263" s="46">
        <f t="shared" ref="BA263:BA326" si="5924">IF(AW263&lt;(RLSGra3rdA-Gra3rdSTD),0,IF(AW263&lt;(RLSGra3rdA+Gra3rdSTD),LSGra3rd,0))</f>
        <v>0.1388888888888889</v>
      </c>
      <c r="BB263" s="46">
        <f t="shared" ref="BB263:BB326" si="5925">IF(AW263&lt;(RLSGraPupaeA-GraPupaeSTD),0,IF(AW263&lt;(RLSGraPupaeA+GraPupaeSTD),LSGraPupae,0))</f>
        <v>0</v>
      </c>
      <c r="BC263" s="95">
        <f>AW263/24</f>
        <v>6.25</v>
      </c>
      <c r="BD263" s="46">
        <f>SUM(AX263:BB263)</f>
        <v>0.7592592592592593</v>
      </c>
      <c r="BE263" s="96">
        <f>IF(BD263=0,0,AX263/BD263)</f>
        <v>0</v>
      </c>
      <c r="BF263" s="96">
        <f>IF(BD263=0,0,AY263/BD263)</f>
        <v>0</v>
      </c>
      <c r="BG263" s="96">
        <f>IF(BD263=0,0,AZ263/BD263)</f>
        <v>0.81707317073170727</v>
      </c>
      <c r="BH263" s="96">
        <f>IF(BD263=0,0,BA263/BD263)</f>
        <v>0.18292682926829268</v>
      </c>
      <c r="BI263" s="96">
        <f>IF(BD263=0,0,BB263/BD263)</f>
        <v>0</v>
      </c>
      <c r="BJ263" s="97">
        <v>6.25</v>
      </c>
      <c r="BM263" s="94">
        <v>150</v>
      </c>
      <c r="BN263" s="46">
        <f t="shared" ref="BN263:BN326" si="5926">IF(BM263&lt;(RLSRasEggsA-RasEggsSTD),0,IF(BM263&lt;(RLSRasEggsA+RasEggsSTD),LSRasEggs,0))</f>
        <v>0</v>
      </c>
      <c r="BO263" s="46">
        <f t="shared" ref="BO263:BO326" si="5927">IF(BM263&lt;(RLSRas1stA-Ras1stSTD),0,IF(BM263&lt;(RLSRas1stA+Ras1stSTD),LSRas1st,0))</f>
        <v>0</v>
      </c>
      <c r="BP263" s="46">
        <f t="shared" ref="BP263:BP326" si="5928">IF(BM263&lt;(RLSRas2ndA-Ras2ndSTD),0,IF(BM263&lt;(RLSRas2ndA+Ras2ndSTD),LSRas2nd,0))</f>
        <v>0</v>
      </c>
      <c r="BQ263" s="46">
        <f t="shared" ref="BQ263:BQ326" si="5929">IF(BM263&lt;(RLSRas3rdA-Ras3rdSTD),0,IF(BM263&lt;(RLSRas3rdA+Ras3rdSTD),LSRas3rd,0))</f>
        <v>0.15573770491803279</v>
      </c>
      <c r="BR263" s="46">
        <f t="shared" ref="BR263:BR326" si="5930">IF(BM263&lt;(RLSRasPupaeA-RasPupaeSTD),0,IF(BM263&lt;(RLSRasPupaeA+RasPupaeSTD),LSRasPupae,0))</f>
        <v>0</v>
      </c>
      <c r="BS263" s="95">
        <f>BM263/24</f>
        <v>6.25</v>
      </c>
      <c r="BT263" s="46">
        <f>SUM(BN263:BR263)</f>
        <v>0.15573770491803279</v>
      </c>
      <c r="BU263" s="96">
        <f>IF(BT263=0,0,BN263/BT263)</f>
        <v>0</v>
      </c>
      <c r="BV263" s="96">
        <f>IF(BT263=0,0,BO263/BT263)</f>
        <v>0</v>
      </c>
      <c r="BW263" s="96">
        <f>IF(BT263=0,0,BP263/BT263)</f>
        <v>0</v>
      </c>
      <c r="BX263" s="96">
        <f>IF(BT263=0,0,BQ263/BT263)</f>
        <v>1</v>
      </c>
      <c r="BY263" s="96">
        <f>IF(BT263=0,0,BR263/BT263)</f>
        <v>0</v>
      </c>
      <c r="BZ263" s="97">
        <v>6.25</v>
      </c>
      <c r="CC263" s="94">
        <v>150</v>
      </c>
      <c r="CD263" s="46">
        <f t="shared" ref="CD263:CD326" si="5931">IF(CC263&lt;(RLSStrEggsA-StrEggsSTD),0,IF(CC263&lt;(RLSStrEggsA+StrEggsSTD),LSStrEggs,0))</f>
        <v>0</v>
      </c>
      <c r="CE263" s="46">
        <f t="shared" ref="CE263:CE326" si="5932">IF(CC263&lt;(RLSStr1stA-Str1stSTD),0,IF(CC263&lt;(RLSStr1stA+Str1stSTD),LSStr1st,0))</f>
        <v>0</v>
      </c>
      <c r="CF263" s="46">
        <f t="shared" ref="CF263:CF326" si="5933">IF(CC263&lt;(RLSStr2ndA-Str2ndSTD),0,IF(CC263&lt;(RLSStr2ndA+Str2ndSTD),LSStr2nd,0))</f>
        <v>0</v>
      </c>
      <c r="CG263" s="46">
        <f t="shared" ref="CG263:CG326" si="5934">IF(CC263&lt;(RLSStr3rdA-Str3rdSTD),0,IF(CC263&lt;(RLSStr3rdA+Str3rdSTD),LSStr3rd,0))</f>
        <v>2.2801302931596091E-2</v>
      </c>
      <c r="CH263" s="46">
        <f t="shared" ref="CH263:CH326" si="5935">IF(CC263&lt;(RLSStrPupaeA-StrPupaeSTD),0,IF(CC263&lt;(RLSStrPupaeA+StrPupaeSTD),LSStrPupae,0))</f>
        <v>0</v>
      </c>
      <c r="CI263" s="95">
        <f>CC263/24</f>
        <v>6.25</v>
      </c>
      <c r="CJ263" s="46">
        <f>SUM(CD263:CH263)</f>
        <v>2.2801302931596091E-2</v>
      </c>
      <c r="CK263" s="96">
        <f>IF(CJ263=0,0,CD263/CJ263)</f>
        <v>0</v>
      </c>
      <c r="CL263" s="96">
        <f>IF(CJ263=0,0,CE263/CJ263)</f>
        <v>0</v>
      </c>
      <c r="CM263" s="96">
        <f>IF(CJ263=0,0,CF263/CJ263)</f>
        <v>0</v>
      </c>
      <c r="CN263" s="96">
        <f>IF(CJ263=0,0,CG263/CJ263)</f>
        <v>1</v>
      </c>
      <c r="CO263" s="96">
        <f>IF(CJ263=0,0,CH263/CJ263)</f>
        <v>0</v>
      </c>
      <c r="CP263" s="97">
        <v>6.25</v>
      </c>
    </row>
    <row r="264" spans="1:94" x14ac:dyDescent="0.3">
      <c r="A264" s="94">
        <v>151</v>
      </c>
      <c r="B264" s="46">
        <f t="shared" si="5906"/>
        <v>0</v>
      </c>
      <c r="C264" s="46">
        <f t="shared" si="5907"/>
        <v>0</v>
      </c>
      <c r="D264" s="46">
        <f t="shared" si="5908"/>
        <v>0</v>
      </c>
      <c r="E264" s="46">
        <f t="shared" si="5909"/>
        <v>0.10902255639097744</v>
      </c>
      <c r="F264" s="46">
        <f t="shared" si="5910"/>
        <v>0</v>
      </c>
      <c r="G264" s="95">
        <f t="shared" ref="G264:G317" si="5936">A264/24</f>
        <v>6.291666666666667</v>
      </c>
      <c r="H264" s="46">
        <f t="shared" ref="H264:H317" si="5937">SUM(B264:F264)</f>
        <v>0.10902255639097744</v>
      </c>
      <c r="I264" s="96">
        <f t="shared" ref="I264:I317" si="5938">IF(H264=0,0,B264/H264)</f>
        <v>0</v>
      </c>
      <c r="J264" s="96">
        <f t="shared" ref="J264:J317" si="5939">IF(H264=0,0,C264/H264)</f>
        <v>0</v>
      </c>
      <c r="K264" s="96">
        <f t="shared" ref="K264:K317" si="5940">IF(H264=0,0,D264/H264)</f>
        <v>0</v>
      </c>
      <c r="L264" s="96">
        <f t="shared" ref="L264:L317" si="5941">IF(H264=0,0,E264/H264)</f>
        <v>1</v>
      </c>
      <c r="M264" s="96">
        <f t="shared" ref="M264:M317" si="5942">IF(H264=0,0,F264/H264)</f>
        <v>0</v>
      </c>
      <c r="N264" s="97">
        <v>6.291666666666667</v>
      </c>
      <c r="Q264" s="94">
        <v>151</v>
      </c>
      <c r="R264" s="46">
        <f t="shared" si="5911"/>
        <v>0</v>
      </c>
      <c r="S264" s="46">
        <f t="shared" si="5912"/>
        <v>0</v>
      </c>
      <c r="T264" s="46">
        <f t="shared" si="5913"/>
        <v>0.63013698630136983</v>
      </c>
      <c r="U264" s="46">
        <f t="shared" si="5914"/>
        <v>0.21917808219178081</v>
      </c>
      <c r="V264" s="46">
        <f t="shared" si="5915"/>
        <v>0</v>
      </c>
      <c r="W264" s="95">
        <f t="shared" ref="W264:W317" si="5943">Q264/24</f>
        <v>6.291666666666667</v>
      </c>
      <c r="X264" s="46">
        <f t="shared" ref="X264:X315" si="5944">SUM(R264:V264)</f>
        <v>0.84931506849315064</v>
      </c>
      <c r="Y264" s="96">
        <f t="shared" ref="Y264:Y317" si="5945">IF(X264=0,0,R264/X264)</f>
        <v>0</v>
      </c>
      <c r="Z264" s="96">
        <f t="shared" ref="Z264:Z317" si="5946">IF(X264=0,0,S264/X264)</f>
        <v>0</v>
      </c>
      <c r="AA264" s="96">
        <f t="shared" ref="AA264:AA317" si="5947">IF(X264=0,0,T264/X264)</f>
        <v>0.74193548387096775</v>
      </c>
      <c r="AB264" s="96">
        <f t="shared" ref="AB264:AB317" si="5948">IF(X264=0,0,U264/X264)</f>
        <v>0.25806451612903225</v>
      </c>
      <c r="AC264" s="96">
        <f t="shared" ref="AC264:AC317" si="5949">IF(X264=0,0,V264/X264)</f>
        <v>0</v>
      </c>
      <c r="AD264" s="97">
        <v>6.291666666666667</v>
      </c>
      <c r="AG264" s="94">
        <v>151</v>
      </c>
      <c r="AH264" s="46">
        <f t="shared" si="5916"/>
        <v>0</v>
      </c>
      <c r="AI264" s="46">
        <f t="shared" si="5917"/>
        <v>0</v>
      </c>
      <c r="AJ264" s="46">
        <f t="shared" si="5918"/>
        <v>0</v>
      </c>
      <c r="AK264" s="46">
        <f t="shared" si="5919"/>
        <v>0.29411764705882354</v>
      </c>
      <c r="AL264" s="46">
        <f t="shared" si="5920"/>
        <v>0</v>
      </c>
      <c r="AM264" s="95">
        <f t="shared" ref="AM264:AM317" si="5950">AG264/24</f>
        <v>6.291666666666667</v>
      </c>
      <c r="AN264" s="46">
        <f t="shared" ref="AN264:AN315" si="5951">SUM(AH264:AL264)</f>
        <v>0.29411764705882354</v>
      </c>
      <c r="AO264" s="96">
        <f t="shared" ref="AO264:AO317" si="5952">IF(AN264=0,0,AH264/AN264)</f>
        <v>0</v>
      </c>
      <c r="AP264" s="96">
        <f t="shared" ref="AP264:AP317" si="5953">IF(AN264=0,0,AI264/AN264)</f>
        <v>0</v>
      </c>
      <c r="AQ264" s="96">
        <f t="shared" ref="AQ264:AQ317" si="5954">IF(AN264=0,0,AJ264/AN264)</f>
        <v>0</v>
      </c>
      <c r="AR264" s="96">
        <f t="shared" ref="AR264:AR317" si="5955">IF(AN264=0,0,AK264/AN264)</f>
        <v>1</v>
      </c>
      <c r="AS264" s="96">
        <f t="shared" ref="AS264:AS317" si="5956">IF(AN264=0,0,AL264/AN264)</f>
        <v>0</v>
      </c>
      <c r="AT264" s="97">
        <v>6.291666666666667</v>
      </c>
      <c r="AW264" s="94">
        <v>151</v>
      </c>
      <c r="AX264" s="46">
        <f t="shared" si="5921"/>
        <v>0</v>
      </c>
      <c r="AY264" s="46">
        <f t="shared" si="5922"/>
        <v>0</v>
      </c>
      <c r="AZ264" s="46">
        <f t="shared" si="5923"/>
        <v>0.62037037037037035</v>
      </c>
      <c r="BA264" s="46">
        <f t="shared" si="5924"/>
        <v>0.1388888888888889</v>
      </c>
      <c r="BB264" s="46">
        <f t="shared" si="5925"/>
        <v>0</v>
      </c>
      <c r="BC264" s="95">
        <f t="shared" ref="BC264:BC317" si="5957">AW264/24</f>
        <v>6.291666666666667</v>
      </c>
      <c r="BD264" s="46">
        <f t="shared" ref="BD264:BD315" si="5958">SUM(AX264:BB264)</f>
        <v>0.7592592592592593</v>
      </c>
      <c r="BE264" s="96">
        <f t="shared" ref="BE264:BE317" si="5959">IF(BD264=0,0,AX264/BD264)</f>
        <v>0</v>
      </c>
      <c r="BF264" s="96">
        <f t="shared" ref="BF264:BF317" si="5960">IF(BD264=0,0,AY264/BD264)</f>
        <v>0</v>
      </c>
      <c r="BG264" s="96">
        <f t="shared" ref="BG264:BG317" si="5961">IF(BD264=0,0,AZ264/BD264)</f>
        <v>0.81707317073170727</v>
      </c>
      <c r="BH264" s="96">
        <f t="shared" ref="BH264:BH317" si="5962">IF(BD264=0,0,BA264/BD264)</f>
        <v>0.18292682926829268</v>
      </c>
      <c r="BI264" s="96">
        <f t="shared" ref="BI264:BI317" si="5963">IF(BD264=0,0,BB264/BD264)</f>
        <v>0</v>
      </c>
      <c r="BJ264" s="97">
        <v>6.291666666666667</v>
      </c>
      <c r="BM264" s="94">
        <v>151</v>
      </c>
      <c r="BN264" s="46">
        <f t="shared" si="5926"/>
        <v>0</v>
      </c>
      <c r="BO264" s="46">
        <f t="shared" si="5927"/>
        <v>0</v>
      </c>
      <c r="BP264" s="46">
        <f t="shared" si="5928"/>
        <v>0</v>
      </c>
      <c r="BQ264" s="46">
        <f t="shared" si="5929"/>
        <v>0.15573770491803279</v>
      </c>
      <c r="BR264" s="46">
        <f t="shared" si="5930"/>
        <v>0</v>
      </c>
      <c r="BS264" s="95">
        <f t="shared" ref="BS264:BS317" si="5964">BM264/24</f>
        <v>6.291666666666667</v>
      </c>
      <c r="BT264" s="46">
        <f t="shared" ref="BT264:BT315" si="5965">SUM(BN264:BR264)</f>
        <v>0.15573770491803279</v>
      </c>
      <c r="BU264" s="96">
        <f t="shared" ref="BU264:BU317" si="5966">IF(BT264=0,0,BN264/BT264)</f>
        <v>0</v>
      </c>
      <c r="BV264" s="96">
        <f t="shared" ref="BV264:BV317" si="5967">IF(BT264=0,0,BO264/BT264)</f>
        <v>0</v>
      </c>
      <c r="BW264" s="96">
        <f t="shared" ref="BW264:BW317" si="5968">IF(BT264=0,0,BP264/BT264)</f>
        <v>0</v>
      </c>
      <c r="BX264" s="96">
        <f t="shared" ref="BX264:BX317" si="5969">IF(BT264=0,0,BQ264/BT264)</f>
        <v>1</v>
      </c>
      <c r="BY264" s="96">
        <f t="shared" ref="BY264:BY317" si="5970">IF(BT264=0,0,BR264/BT264)</f>
        <v>0</v>
      </c>
      <c r="BZ264" s="97">
        <v>6.291666666666667</v>
      </c>
      <c r="CC264" s="94">
        <v>151</v>
      </c>
      <c r="CD264" s="46">
        <f t="shared" si="5931"/>
        <v>0</v>
      </c>
      <c r="CE264" s="46">
        <f t="shared" si="5932"/>
        <v>0</v>
      </c>
      <c r="CF264" s="46">
        <f t="shared" si="5933"/>
        <v>0</v>
      </c>
      <c r="CG264" s="46">
        <f t="shared" si="5934"/>
        <v>2.2801302931596091E-2</v>
      </c>
      <c r="CH264" s="46">
        <f t="shared" si="5935"/>
        <v>0</v>
      </c>
      <c r="CI264" s="95">
        <f t="shared" ref="CI264:CI317" si="5971">CC264/24</f>
        <v>6.291666666666667</v>
      </c>
      <c r="CJ264" s="46">
        <f t="shared" ref="CJ264:CJ315" si="5972">SUM(CD264:CH264)</f>
        <v>2.2801302931596091E-2</v>
      </c>
      <c r="CK264" s="96">
        <f t="shared" ref="CK264:CK317" si="5973">IF(CJ264=0,0,CD264/CJ264)</f>
        <v>0</v>
      </c>
      <c r="CL264" s="96">
        <f t="shared" ref="CL264:CL317" si="5974">IF(CJ264=0,0,CE264/CJ264)</f>
        <v>0</v>
      </c>
      <c r="CM264" s="96">
        <f t="shared" ref="CM264:CM317" si="5975">IF(CJ264=0,0,CF264/CJ264)</f>
        <v>0</v>
      </c>
      <c r="CN264" s="96">
        <f t="shared" ref="CN264:CN317" si="5976">IF(CJ264=0,0,CG264/CJ264)</f>
        <v>1</v>
      </c>
      <c r="CO264" s="96">
        <f t="shared" ref="CO264:CO317" si="5977">IF(CJ264=0,0,CH264/CJ264)</f>
        <v>0</v>
      </c>
      <c r="CP264" s="97">
        <v>6.291666666666667</v>
      </c>
    </row>
    <row r="265" spans="1:94" x14ac:dyDescent="0.3">
      <c r="A265" s="94">
        <v>152</v>
      </c>
      <c r="B265" s="46">
        <f t="shared" si="5906"/>
        <v>0</v>
      </c>
      <c r="C265" s="46">
        <f t="shared" si="5907"/>
        <v>0</v>
      </c>
      <c r="D265" s="46">
        <f t="shared" si="5908"/>
        <v>0</v>
      </c>
      <c r="E265" s="46">
        <f t="shared" si="5909"/>
        <v>0.10902255639097744</v>
      </c>
      <c r="F265" s="46">
        <f t="shared" si="5910"/>
        <v>0</v>
      </c>
      <c r="G265" s="95">
        <f t="shared" si="5936"/>
        <v>6.333333333333333</v>
      </c>
      <c r="H265" s="46">
        <f t="shared" si="5937"/>
        <v>0.10902255639097744</v>
      </c>
      <c r="I265" s="96">
        <f t="shared" si="5938"/>
        <v>0</v>
      </c>
      <c r="J265" s="96">
        <f t="shared" si="5939"/>
        <v>0</v>
      </c>
      <c r="K265" s="96">
        <f t="shared" si="5940"/>
        <v>0</v>
      </c>
      <c r="L265" s="96">
        <f t="shared" si="5941"/>
        <v>1</v>
      </c>
      <c r="M265" s="96">
        <f t="shared" si="5942"/>
        <v>0</v>
      </c>
      <c r="N265" s="97">
        <v>6.333333333333333</v>
      </c>
      <c r="Q265" s="94">
        <v>152</v>
      </c>
      <c r="R265" s="46">
        <f t="shared" si="5911"/>
        <v>0</v>
      </c>
      <c r="S265" s="46">
        <f t="shared" si="5912"/>
        <v>0</v>
      </c>
      <c r="T265" s="46">
        <f t="shared" si="5913"/>
        <v>0.63013698630136983</v>
      </c>
      <c r="U265" s="46">
        <f t="shared" si="5914"/>
        <v>0.21917808219178081</v>
      </c>
      <c r="V265" s="46">
        <f t="shared" si="5915"/>
        <v>0</v>
      </c>
      <c r="W265" s="95">
        <f t="shared" si="5943"/>
        <v>6.333333333333333</v>
      </c>
      <c r="X265" s="46">
        <f t="shared" si="5944"/>
        <v>0.84931506849315064</v>
      </c>
      <c r="Y265" s="96">
        <f t="shared" si="5945"/>
        <v>0</v>
      </c>
      <c r="Z265" s="96">
        <f t="shared" si="5946"/>
        <v>0</v>
      </c>
      <c r="AA265" s="96">
        <f t="shared" si="5947"/>
        <v>0.74193548387096775</v>
      </c>
      <c r="AB265" s="96">
        <f t="shared" si="5948"/>
        <v>0.25806451612903225</v>
      </c>
      <c r="AC265" s="96">
        <f t="shared" si="5949"/>
        <v>0</v>
      </c>
      <c r="AD265" s="97">
        <v>6.333333333333333</v>
      </c>
      <c r="AG265" s="94">
        <v>152</v>
      </c>
      <c r="AH265" s="46">
        <f t="shared" si="5916"/>
        <v>0</v>
      </c>
      <c r="AI265" s="46">
        <f t="shared" si="5917"/>
        <v>0</v>
      </c>
      <c r="AJ265" s="46">
        <f t="shared" si="5918"/>
        <v>0</v>
      </c>
      <c r="AK265" s="46">
        <f t="shared" si="5919"/>
        <v>0.29411764705882354</v>
      </c>
      <c r="AL265" s="46">
        <f t="shared" si="5920"/>
        <v>0</v>
      </c>
      <c r="AM265" s="95">
        <f t="shared" si="5950"/>
        <v>6.333333333333333</v>
      </c>
      <c r="AN265" s="46">
        <f t="shared" si="5951"/>
        <v>0.29411764705882354</v>
      </c>
      <c r="AO265" s="96">
        <f t="shared" si="5952"/>
        <v>0</v>
      </c>
      <c r="AP265" s="96">
        <f t="shared" si="5953"/>
        <v>0</v>
      </c>
      <c r="AQ265" s="96">
        <f t="shared" si="5954"/>
        <v>0</v>
      </c>
      <c r="AR265" s="96">
        <f t="shared" si="5955"/>
        <v>1</v>
      </c>
      <c r="AS265" s="96">
        <f t="shared" si="5956"/>
        <v>0</v>
      </c>
      <c r="AT265" s="97">
        <v>6.333333333333333</v>
      </c>
      <c r="AW265" s="94">
        <v>152</v>
      </c>
      <c r="AX265" s="46">
        <f t="shared" si="5921"/>
        <v>0</v>
      </c>
      <c r="AY265" s="46">
        <f t="shared" si="5922"/>
        <v>0</v>
      </c>
      <c r="AZ265" s="46">
        <f t="shared" si="5923"/>
        <v>0.62037037037037035</v>
      </c>
      <c r="BA265" s="46">
        <f t="shared" si="5924"/>
        <v>0.1388888888888889</v>
      </c>
      <c r="BB265" s="46">
        <f t="shared" si="5925"/>
        <v>0</v>
      </c>
      <c r="BC265" s="95">
        <f t="shared" si="5957"/>
        <v>6.333333333333333</v>
      </c>
      <c r="BD265" s="46">
        <f t="shared" si="5958"/>
        <v>0.7592592592592593</v>
      </c>
      <c r="BE265" s="96">
        <f t="shared" si="5959"/>
        <v>0</v>
      </c>
      <c r="BF265" s="96">
        <f t="shared" si="5960"/>
        <v>0</v>
      </c>
      <c r="BG265" s="96">
        <f t="shared" si="5961"/>
        <v>0.81707317073170727</v>
      </c>
      <c r="BH265" s="96">
        <f t="shared" si="5962"/>
        <v>0.18292682926829268</v>
      </c>
      <c r="BI265" s="96">
        <f t="shared" si="5963"/>
        <v>0</v>
      </c>
      <c r="BJ265" s="97">
        <v>6.333333333333333</v>
      </c>
      <c r="BM265" s="94">
        <v>152</v>
      </c>
      <c r="BN265" s="46">
        <f t="shared" si="5926"/>
        <v>0</v>
      </c>
      <c r="BO265" s="46">
        <f t="shared" si="5927"/>
        <v>0</v>
      </c>
      <c r="BP265" s="46">
        <f t="shared" si="5928"/>
        <v>0</v>
      </c>
      <c r="BQ265" s="46">
        <f t="shared" si="5929"/>
        <v>0.15573770491803279</v>
      </c>
      <c r="BR265" s="46">
        <f t="shared" si="5930"/>
        <v>0</v>
      </c>
      <c r="BS265" s="95">
        <f t="shared" si="5964"/>
        <v>6.333333333333333</v>
      </c>
      <c r="BT265" s="46">
        <f t="shared" si="5965"/>
        <v>0.15573770491803279</v>
      </c>
      <c r="BU265" s="96">
        <f t="shared" si="5966"/>
        <v>0</v>
      </c>
      <c r="BV265" s="96">
        <f t="shared" si="5967"/>
        <v>0</v>
      </c>
      <c r="BW265" s="96">
        <f t="shared" si="5968"/>
        <v>0</v>
      </c>
      <c r="BX265" s="96">
        <f t="shared" si="5969"/>
        <v>1</v>
      </c>
      <c r="BY265" s="96">
        <f t="shared" si="5970"/>
        <v>0</v>
      </c>
      <c r="BZ265" s="97">
        <v>6.333333333333333</v>
      </c>
      <c r="CC265" s="94">
        <v>152</v>
      </c>
      <c r="CD265" s="46">
        <f t="shared" si="5931"/>
        <v>0</v>
      </c>
      <c r="CE265" s="46">
        <f t="shared" si="5932"/>
        <v>0</v>
      </c>
      <c r="CF265" s="46">
        <f t="shared" si="5933"/>
        <v>0</v>
      </c>
      <c r="CG265" s="46">
        <f t="shared" si="5934"/>
        <v>2.2801302931596091E-2</v>
      </c>
      <c r="CH265" s="46">
        <f t="shared" si="5935"/>
        <v>0</v>
      </c>
      <c r="CI265" s="95">
        <f t="shared" si="5971"/>
        <v>6.333333333333333</v>
      </c>
      <c r="CJ265" s="46">
        <f t="shared" si="5972"/>
        <v>2.2801302931596091E-2</v>
      </c>
      <c r="CK265" s="96">
        <f t="shared" si="5973"/>
        <v>0</v>
      </c>
      <c r="CL265" s="96">
        <f t="shared" si="5974"/>
        <v>0</v>
      </c>
      <c r="CM265" s="96">
        <f t="shared" si="5975"/>
        <v>0</v>
      </c>
      <c r="CN265" s="96">
        <f t="shared" si="5976"/>
        <v>1</v>
      </c>
      <c r="CO265" s="96">
        <f t="shared" si="5977"/>
        <v>0</v>
      </c>
      <c r="CP265" s="97">
        <v>6.333333333333333</v>
      </c>
    </row>
    <row r="266" spans="1:94" x14ac:dyDescent="0.3">
      <c r="A266" s="94">
        <v>153</v>
      </c>
      <c r="B266" s="46">
        <f t="shared" si="5906"/>
        <v>0</v>
      </c>
      <c r="C266" s="46">
        <f t="shared" si="5907"/>
        <v>0</v>
      </c>
      <c r="D266" s="46">
        <f t="shared" si="5908"/>
        <v>0</v>
      </c>
      <c r="E266" s="46">
        <f t="shared" si="5909"/>
        <v>0.10902255639097744</v>
      </c>
      <c r="F266" s="46">
        <f t="shared" si="5910"/>
        <v>0</v>
      </c>
      <c r="G266" s="95">
        <f t="shared" si="5936"/>
        <v>6.375</v>
      </c>
      <c r="H266" s="46">
        <f t="shared" si="5937"/>
        <v>0.10902255639097744</v>
      </c>
      <c r="I266" s="96">
        <f t="shared" si="5938"/>
        <v>0</v>
      </c>
      <c r="J266" s="96">
        <f t="shared" si="5939"/>
        <v>0</v>
      </c>
      <c r="K266" s="96">
        <f t="shared" si="5940"/>
        <v>0</v>
      </c>
      <c r="L266" s="96">
        <f t="shared" si="5941"/>
        <v>1</v>
      </c>
      <c r="M266" s="96">
        <f t="shared" si="5942"/>
        <v>0</v>
      </c>
      <c r="N266" s="97">
        <v>6.375</v>
      </c>
      <c r="Q266" s="94">
        <v>153</v>
      </c>
      <c r="R266" s="46">
        <f t="shared" si="5911"/>
        <v>0</v>
      </c>
      <c r="S266" s="46">
        <f t="shared" si="5912"/>
        <v>0</v>
      </c>
      <c r="T266" s="46">
        <f t="shared" si="5913"/>
        <v>0.63013698630136983</v>
      </c>
      <c r="U266" s="46">
        <f t="shared" si="5914"/>
        <v>0.21917808219178081</v>
      </c>
      <c r="V266" s="46">
        <f t="shared" si="5915"/>
        <v>0</v>
      </c>
      <c r="W266" s="95">
        <f t="shared" si="5943"/>
        <v>6.375</v>
      </c>
      <c r="X266" s="46">
        <f t="shared" si="5944"/>
        <v>0.84931506849315064</v>
      </c>
      <c r="Y266" s="96">
        <f t="shared" si="5945"/>
        <v>0</v>
      </c>
      <c r="Z266" s="96">
        <f t="shared" si="5946"/>
        <v>0</v>
      </c>
      <c r="AA266" s="96">
        <f t="shared" si="5947"/>
        <v>0.74193548387096775</v>
      </c>
      <c r="AB266" s="96">
        <f t="shared" si="5948"/>
        <v>0.25806451612903225</v>
      </c>
      <c r="AC266" s="96">
        <f t="shared" si="5949"/>
        <v>0</v>
      </c>
      <c r="AD266" s="97">
        <v>6.375</v>
      </c>
      <c r="AG266" s="94">
        <v>153</v>
      </c>
      <c r="AH266" s="46">
        <f t="shared" si="5916"/>
        <v>0</v>
      </c>
      <c r="AI266" s="46">
        <f t="shared" si="5917"/>
        <v>0</v>
      </c>
      <c r="AJ266" s="46">
        <f t="shared" si="5918"/>
        <v>0</v>
      </c>
      <c r="AK266" s="46">
        <f t="shared" si="5919"/>
        <v>0.29411764705882354</v>
      </c>
      <c r="AL266" s="46">
        <f t="shared" si="5920"/>
        <v>0</v>
      </c>
      <c r="AM266" s="95">
        <f t="shared" si="5950"/>
        <v>6.375</v>
      </c>
      <c r="AN266" s="46">
        <f t="shared" si="5951"/>
        <v>0.29411764705882354</v>
      </c>
      <c r="AO266" s="96">
        <f t="shared" si="5952"/>
        <v>0</v>
      </c>
      <c r="AP266" s="96">
        <f t="shared" si="5953"/>
        <v>0</v>
      </c>
      <c r="AQ266" s="96">
        <f t="shared" si="5954"/>
        <v>0</v>
      </c>
      <c r="AR266" s="96">
        <f t="shared" si="5955"/>
        <v>1</v>
      </c>
      <c r="AS266" s="96">
        <f t="shared" si="5956"/>
        <v>0</v>
      </c>
      <c r="AT266" s="97">
        <v>6.375</v>
      </c>
      <c r="AW266" s="94">
        <v>153</v>
      </c>
      <c r="AX266" s="46">
        <f t="shared" si="5921"/>
        <v>0</v>
      </c>
      <c r="AY266" s="46">
        <f t="shared" si="5922"/>
        <v>0</v>
      </c>
      <c r="AZ266" s="46">
        <f t="shared" si="5923"/>
        <v>0.62037037037037035</v>
      </c>
      <c r="BA266" s="46">
        <f t="shared" si="5924"/>
        <v>0.1388888888888889</v>
      </c>
      <c r="BB266" s="46">
        <f t="shared" si="5925"/>
        <v>0</v>
      </c>
      <c r="BC266" s="95">
        <f t="shared" si="5957"/>
        <v>6.375</v>
      </c>
      <c r="BD266" s="46">
        <f t="shared" si="5958"/>
        <v>0.7592592592592593</v>
      </c>
      <c r="BE266" s="96">
        <f t="shared" si="5959"/>
        <v>0</v>
      </c>
      <c r="BF266" s="96">
        <f t="shared" si="5960"/>
        <v>0</v>
      </c>
      <c r="BG266" s="96">
        <f t="shared" si="5961"/>
        <v>0.81707317073170727</v>
      </c>
      <c r="BH266" s="96">
        <f t="shared" si="5962"/>
        <v>0.18292682926829268</v>
      </c>
      <c r="BI266" s="96">
        <f t="shared" si="5963"/>
        <v>0</v>
      </c>
      <c r="BJ266" s="97">
        <v>6.375</v>
      </c>
      <c r="BM266" s="94">
        <v>153</v>
      </c>
      <c r="BN266" s="46">
        <f t="shared" si="5926"/>
        <v>0</v>
      </c>
      <c r="BO266" s="46">
        <f t="shared" si="5927"/>
        <v>0</v>
      </c>
      <c r="BP266" s="46">
        <f t="shared" si="5928"/>
        <v>0</v>
      </c>
      <c r="BQ266" s="46">
        <f t="shared" si="5929"/>
        <v>0.15573770491803279</v>
      </c>
      <c r="BR266" s="46">
        <f t="shared" si="5930"/>
        <v>0</v>
      </c>
      <c r="BS266" s="95">
        <f t="shared" si="5964"/>
        <v>6.375</v>
      </c>
      <c r="BT266" s="46">
        <f t="shared" si="5965"/>
        <v>0.15573770491803279</v>
      </c>
      <c r="BU266" s="96">
        <f t="shared" si="5966"/>
        <v>0</v>
      </c>
      <c r="BV266" s="96">
        <f t="shared" si="5967"/>
        <v>0</v>
      </c>
      <c r="BW266" s="96">
        <f t="shared" si="5968"/>
        <v>0</v>
      </c>
      <c r="BX266" s="96">
        <f t="shared" si="5969"/>
        <v>1</v>
      </c>
      <c r="BY266" s="96">
        <f t="shared" si="5970"/>
        <v>0</v>
      </c>
      <c r="BZ266" s="97">
        <v>6.375</v>
      </c>
      <c r="CC266" s="94">
        <v>153</v>
      </c>
      <c r="CD266" s="46">
        <f t="shared" si="5931"/>
        <v>0</v>
      </c>
      <c r="CE266" s="46">
        <f t="shared" si="5932"/>
        <v>0</v>
      </c>
      <c r="CF266" s="46">
        <f t="shared" si="5933"/>
        <v>0</v>
      </c>
      <c r="CG266" s="46">
        <f t="shared" si="5934"/>
        <v>2.2801302931596091E-2</v>
      </c>
      <c r="CH266" s="46">
        <f t="shared" si="5935"/>
        <v>0</v>
      </c>
      <c r="CI266" s="95">
        <f t="shared" si="5971"/>
        <v>6.375</v>
      </c>
      <c r="CJ266" s="46">
        <f t="shared" si="5972"/>
        <v>2.2801302931596091E-2</v>
      </c>
      <c r="CK266" s="96">
        <f t="shared" si="5973"/>
        <v>0</v>
      </c>
      <c r="CL266" s="96">
        <f t="shared" si="5974"/>
        <v>0</v>
      </c>
      <c r="CM266" s="96">
        <f t="shared" si="5975"/>
        <v>0</v>
      </c>
      <c r="CN266" s="96">
        <f t="shared" si="5976"/>
        <v>1</v>
      </c>
      <c r="CO266" s="96">
        <f t="shared" si="5977"/>
        <v>0</v>
      </c>
      <c r="CP266" s="97">
        <v>6.375</v>
      </c>
    </row>
    <row r="267" spans="1:94" x14ac:dyDescent="0.3">
      <c r="A267" s="94">
        <v>154</v>
      </c>
      <c r="B267" s="46">
        <f t="shared" si="5906"/>
        <v>0</v>
      </c>
      <c r="C267" s="46">
        <f t="shared" si="5907"/>
        <v>0</v>
      </c>
      <c r="D267" s="46">
        <f t="shared" si="5908"/>
        <v>0</v>
      </c>
      <c r="E267" s="46">
        <f t="shared" si="5909"/>
        <v>0.10902255639097744</v>
      </c>
      <c r="F267" s="46">
        <f t="shared" si="5910"/>
        <v>0</v>
      </c>
      <c r="G267" s="95">
        <f t="shared" si="5936"/>
        <v>6.416666666666667</v>
      </c>
      <c r="H267" s="46">
        <f t="shared" si="5937"/>
        <v>0.10902255639097744</v>
      </c>
      <c r="I267" s="96">
        <f t="shared" si="5938"/>
        <v>0</v>
      </c>
      <c r="J267" s="96">
        <f t="shared" si="5939"/>
        <v>0</v>
      </c>
      <c r="K267" s="96">
        <f t="shared" si="5940"/>
        <v>0</v>
      </c>
      <c r="L267" s="96">
        <f t="shared" si="5941"/>
        <v>1</v>
      </c>
      <c r="M267" s="96">
        <f t="shared" si="5942"/>
        <v>0</v>
      </c>
      <c r="N267" s="97">
        <v>6.416666666666667</v>
      </c>
      <c r="Q267" s="94">
        <v>154</v>
      </c>
      <c r="R267" s="46">
        <f t="shared" si="5911"/>
        <v>0</v>
      </c>
      <c r="S267" s="46">
        <f t="shared" si="5912"/>
        <v>0</v>
      </c>
      <c r="T267" s="46">
        <f t="shared" si="5913"/>
        <v>0.63013698630136983</v>
      </c>
      <c r="U267" s="46">
        <f t="shared" si="5914"/>
        <v>0.21917808219178081</v>
      </c>
      <c r="V267" s="46">
        <f t="shared" si="5915"/>
        <v>0</v>
      </c>
      <c r="W267" s="95">
        <f t="shared" si="5943"/>
        <v>6.416666666666667</v>
      </c>
      <c r="X267" s="46">
        <f t="shared" si="5944"/>
        <v>0.84931506849315064</v>
      </c>
      <c r="Y267" s="96">
        <f t="shared" si="5945"/>
        <v>0</v>
      </c>
      <c r="Z267" s="96">
        <f t="shared" si="5946"/>
        <v>0</v>
      </c>
      <c r="AA267" s="96">
        <f t="shared" si="5947"/>
        <v>0.74193548387096775</v>
      </c>
      <c r="AB267" s="96">
        <f t="shared" si="5948"/>
        <v>0.25806451612903225</v>
      </c>
      <c r="AC267" s="96">
        <f t="shared" si="5949"/>
        <v>0</v>
      </c>
      <c r="AD267" s="97">
        <v>6.416666666666667</v>
      </c>
      <c r="AG267" s="94">
        <v>154</v>
      </c>
      <c r="AH267" s="46">
        <f t="shared" si="5916"/>
        <v>0</v>
      </c>
      <c r="AI267" s="46">
        <f t="shared" si="5917"/>
        <v>0</v>
      </c>
      <c r="AJ267" s="46">
        <f t="shared" si="5918"/>
        <v>0</v>
      </c>
      <c r="AK267" s="46">
        <f t="shared" si="5919"/>
        <v>0.29411764705882354</v>
      </c>
      <c r="AL267" s="46">
        <f t="shared" si="5920"/>
        <v>0</v>
      </c>
      <c r="AM267" s="95">
        <f t="shared" si="5950"/>
        <v>6.416666666666667</v>
      </c>
      <c r="AN267" s="46">
        <f t="shared" si="5951"/>
        <v>0.29411764705882354</v>
      </c>
      <c r="AO267" s="96">
        <f t="shared" si="5952"/>
        <v>0</v>
      </c>
      <c r="AP267" s="96">
        <f t="shared" si="5953"/>
        <v>0</v>
      </c>
      <c r="AQ267" s="96">
        <f t="shared" si="5954"/>
        <v>0</v>
      </c>
      <c r="AR267" s="96">
        <f t="shared" si="5955"/>
        <v>1</v>
      </c>
      <c r="AS267" s="96">
        <f t="shared" si="5956"/>
        <v>0</v>
      </c>
      <c r="AT267" s="97">
        <v>6.416666666666667</v>
      </c>
      <c r="AW267" s="94">
        <v>154</v>
      </c>
      <c r="AX267" s="46">
        <f t="shared" si="5921"/>
        <v>0</v>
      </c>
      <c r="AY267" s="46">
        <f t="shared" si="5922"/>
        <v>0</v>
      </c>
      <c r="AZ267" s="46">
        <f t="shared" si="5923"/>
        <v>0.62037037037037035</v>
      </c>
      <c r="BA267" s="46">
        <f t="shared" si="5924"/>
        <v>0.1388888888888889</v>
      </c>
      <c r="BB267" s="46">
        <f t="shared" si="5925"/>
        <v>0</v>
      </c>
      <c r="BC267" s="95">
        <f t="shared" si="5957"/>
        <v>6.416666666666667</v>
      </c>
      <c r="BD267" s="46">
        <f t="shared" si="5958"/>
        <v>0.7592592592592593</v>
      </c>
      <c r="BE267" s="96">
        <f t="shared" si="5959"/>
        <v>0</v>
      </c>
      <c r="BF267" s="96">
        <f t="shared" si="5960"/>
        <v>0</v>
      </c>
      <c r="BG267" s="96">
        <f t="shared" si="5961"/>
        <v>0.81707317073170727</v>
      </c>
      <c r="BH267" s="96">
        <f t="shared" si="5962"/>
        <v>0.18292682926829268</v>
      </c>
      <c r="BI267" s="96">
        <f t="shared" si="5963"/>
        <v>0</v>
      </c>
      <c r="BJ267" s="97">
        <v>6.416666666666667</v>
      </c>
      <c r="BM267" s="94">
        <v>154</v>
      </c>
      <c r="BN267" s="46">
        <f t="shared" si="5926"/>
        <v>0</v>
      </c>
      <c r="BO267" s="46">
        <f t="shared" si="5927"/>
        <v>0</v>
      </c>
      <c r="BP267" s="46">
        <f t="shared" si="5928"/>
        <v>0</v>
      </c>
      <c r="BQ267" s="46">
        <f t="shared" si="5929"/>
        <v>0.15573770491803279</v>
      </c>
      <c r="BR267" s="46">
        <f t="shared" si="5930"/>
        <v>0</v>
      </c>
      <c r="BS267" s="95">
        <f t="shared" si="5964"/>
        <v>6.416666666666667</v>
      </c>
      <c r="BT267" s="46">
        <f t="shared" si="5965"/>
        <v>0.15573770491803279</v>
      </c>
      <c r="BU267" s="96">
        <f t="shared" si="5966"/>
        <v>0</v>
      </c>
      <c r="BV267" s="96">
        <f t="shared" si="5967"/>
        <v>0</v>
      </c>
      <c r="BW267" s="96">
        <f t="shared" si="5968"/>
        <v>0</v>
      </c>
      <c r="BX267" s="96">
        <f t="shared" si="5969"/>
        <v>1</v>
      </c>
      <c r="BY267" s="96">
        <f t="shared" si="5970"/>
        <v>0</v>
      </c>
      <c r="BZ267" s="97">
        <v>6.416666666666667</v>
      </c>
      <c r="CC267" s="94">
        <v>154</v>
      </c>
      <c r="CD267" s="46">
        <f t="shared" si="5931"/>
        <v>0</v>
      </c>
      <c r="CE267" s="46">
        <f t="shared" si="5932"/>
        <v>0</v>
      </c>
      <c r="CF267" s="46">
        <f t="shared" si="5933"/>
        <v>0</v>
      </c>
      <c r="CG267" s="46">
        <f t="shared" si="5934"/>
        <v>2.2801302931596091E-2</v>
      </c>
      <c r="CH267" s="46">
        <f t="shared" si="5935"/>
        <v>0</v>
      </c>
      <c r="CI267" s="95">
        <f t="shared" si="5971"/>
        <v>6.416666666666667</v>
      </c>
      <c r="CJ267" s="46">
        <f t="shared" si="5972"/>
        <v>2.2801302931596091E-2</v>
      </c>
      <c r="CK267" s="96">
        <f t="shared" si="5973"/>
        <v>0</v>
      </c>
      <c r="CL267" s="96">
        <f t="shared" si="5974"/>
        <v>0</v>
      </c>
      <c r="CM267" s="96">
        <f t="shared" si="5975"/>
        <v>0</v>
      </c>
      <c r="CN267" s="96">
        <f t="shared" si="5976"/>
        <v>1</v>
      </c>
      <c r="CO267" s="96">
        <f t="shared" si="5977"/>
        <v>0</v>
      </c>
      <c r="CP267" s="97">
        <v>6.416666666666667</v>
      </c>
    </row>
    <row r="268" spans="1:94" x14ac:dyDescent="0.3">
      <c r="A268" s="94">
        <v>155</v>
      </c>
      <c r="B268" s="46">
        <f t="shared" si="5906"/>
        <v>0</v>
      </c>
      <c r="C268" s="46">
        <f t="shared" si="5907"/>
        <v>0</v>
      </c>
      <c r="D268" s="46">
        <f t="shared" si="5908"/>
        <v>0</v>
      </c>
      <c r="E268" s="46">
        <f t="shared" si="5909"/>
        <v>0.10902255639097744</v>
      </c>
      <c r="F268" s="46">
        <f t="shared" si="5910"/>
        <v>0</v>
      </c>
      <c r="G268" s="95">
        <f t="shared" si="5936"/>
        <v>6.458333333333333</v>
      </c>
      <c r="H268" s="46">
        <f t="shared" si="5937"/>
        <v>0.10902255639097744</v>
      </c>
      <c r="I268" s="96">
        <f t="shared" si="5938"/>
        <v>0</v>
      </c>
      <c r="J268" s="96">
        <f t="shared" si="5939"/>
        <v>0</v>
      </c>
      <c r="K268" s="96">
        <f t="shared" si="5940"/>
        <v>0</v>
      </c>
      <c r="L268" s="96">
        <f t="shared" si="5941"/>
        <v>1</v>
      </c>
      <c r="M268" s="96">
        <f t="shared" si="5942"/>
        <v>0</v>
      </c>
      <c r="N268" s="97">
        <v>6.458333333333333</v>
      </c>
      <c r="Q268" s="94">
        <v>155</v>
      </c>
      <c r="R268" s="46">
        <f t="shared" si="5911"/>
        <v>0</v>
      </c>
      <c r="S268" s="46">
        <f t="shared" si="5912"/>
        <v>0</v>
      </c>
      <c r="T268" s="46">
        <f t="shared" si="5913"/>
        <v>0.63013698630136983</v>
      </c>
      <c r="U268" s="46">
        <f t="shared" si="5914"/>
        <v>0.21917808219178081</v>
      </c>
      <c r="V268" s="46">
        <f t="shared" si="5915"/>
        <v>0</v>
      </c>
      <c r="W268" s="95">
        <f t="shared" si="5943"/>
        <v>6.458333333333333</v>
      </c>
      <c r="X268" s="46">
        <f t="shared" si="5944"/>
        <v>0.84931506849315064</v>
      </c>
      <c r="Y268" s="96">
        <f t="shared" si="5945"/>
        <v>0</v>
      </c>
      <c r="Z268" s="96">
        <f t="shared" si="5946"/>
        <v>0</v>
      </c>
      <c r="AA268" s="96">
        <f t="shared" si="5947"/>
        <v>0.74193548387096775</v>
      </c>
      <c r="AB268" s="96">
        <f t="shared" si="5948"/>
        <v>0.25806451612903225</v>
      </c>
      <c r="AC268" s="96">
        <f t="shared" si="5949"/>
        <v>0</v>
      </c>
      <c r="AD268" s="97">
        <v>6.458333333333333</v>
      </c>
      <c r="AG268" s="94">
        <v>155</v>
      </c>
      <c r="AH268" s="46">
        <f t="shared" si="5916"/>
        <v>0</v>
      </c>
      <c r="AI268" s="46">
        <f t="shared" si="5917"/>
        <v>0</v>
      </c>
      <c r="AJ268" s="46">
        <f t="shared" si="5918"/>
        <v>0</v>
      </c>
      <c r="AK268" s="46">
        <f t="shared" si="5919"/>
        <v>0.29411764705882354</v>
      </c>
      <c r="AL268" s="46">
        <f t="shared" si="5920"/>
        <v>0</v>
      </c>
      <c r="AM268" s="95">
        <f t="shared" si="5950"/>
        <v>6.458333333333333</v>
      </c>
      <c r="AN268" s="46">
        <f t="shared" si="5951"/>
        <v>0.29411764705882354</v>
      </c>
      <c r="AO268" s="96">
        <f t="shared" si="5952"/>
        <v>0</v>
      </c>
      <c r="AP268" s="96">
        <f t="shared" si="5953"/>
        <v>0</v>
      </c>
      <c r="AQ268" s="96">
        <f t="shared" si="5954"/>
        <v>0</v>
      </c>
      <c r="AR268" s="96">
        <f t="shared" si="5955"/>
        <v>1</v>
      </c>
      <c r="AS268" s="96">
        <f t="shared" si="5956"/>
        <v>0</v>
      </c>
      <c r="AT268" s="97">
        <v>6.458333333333333</v>
      </c>
      <c r="AW268" s="94">
        <v>155</v>
      </c>
      <c r="AX268" s="46">
        <f t="shared" si="5921"/>
        <v>0</v>
      </c>
      <c r="AY268" s="46">
        <f t="shared" si="5922"/>
        <v>0</v>
      </c>
      <c r="AZ268" s="46">
        <f t="shared" si="5923"/>
        <v>0.62037037037037035</v>
      </c>
      <c r="BA268" s="46">
        <f t="shared" si="5924"/>
        <v>0.1388888888888889</v>
      </c>
      <c r="BB268" s="46">
        <f t="shared" si="5925"/>
        <v>0</v>
      </c>
      <c r="BC268" s="95">
        <f t="shared" si="5957"/>
        <v>6.458333333333333</v>
      </c>
      <c r="BD268" s="46">
        <f t="shared" si="5958"/>
        <v>0.7592592592592593</v>
      </c>
      <c r="BE268" s="96">
        <f t="shared" si="5959"/>
        <v>0</v>
      </c>
      <c r="BF268" s="96">
        <f t="shared" si="5960"/>
        <v>0</v>
      </c>
      <c r="BG268" s="96">
        <f t="shared" si="5961"/>
        <v>0.81707317073170727</v>
      </c>
      <c r="BH268" s="96">
        <f t="shared" si="5962"/>
        <v>0.18292682926829268</v>
      </c>
      <c r="BI268" s="96">
        <f t="shared" si="5963"/>
        <v>0</v>
      </c>
      <c r="BJ268" s="97">
        <v>6.458333333333333</v>
      </c>
      <c r="BM268" s="94">
        <v>155</v>
      </c>
      <c r="BN268" s="46">
        <f t="shared" si="5926"/>
        <v>0</v>
      </c>
      <c r="BO268" s="46">
        <f t="shared" si="5927"/>
        <v>0</v>
      </c>
      <c r="BP268" s="46">
        <f t="shared" si="5928"/>
        <v>0</v>
      </c>
      <c r="BQ268" s="46">
        <f t="shared" si="5929"/>
        <v>0.15573770491803279</v>
      </c>
      <c r="BR268" s="46">
        <f t="shared" si="5930"/>
        <v>0</v>
      </c>
      <c r="BS268" s="95">
        <f t="shared" si="5964"/>
        <v>6.458333333333333</v>
      </c>
      <c r="BT268" s="46">
        <f t="shared" si="5965"/>
        <v>0.15573770491803279</v>
      </c>
      <c r="BU268" s="96">
        <f t="shared" si="5966"/>
        <v>0</v>
      </c>
      <c r="BV268" s="96">
        <f t="shared" si="5967"/>
        <v>0</v>
      </c>
      <c r="BW268" s="96">
        <f t="shared" si="5968"/>
        <v>0</v>
      </c>
      <c r="BX268" s="96">
        <f t="shared" si="5969"/>
        <v>1</v>
      </c>
      <c r="BY268" s="96">
        <f t="shared" si="5970"/>
        <v>0</v>
      </c>
      <c r="BZ268" s="97">
        <v>6.458333333333333</v>
      </c>
      <c r="CC268" s="94">
        <v>155</v>
      </c>
      <c r="CD268" s="46">
        <f t="shared" si="5931"/>
        <v>0</v>
      </c>
      <c r="CE268" s="46">
        <f t="shared" si="5932"/>
        <v>0</v>
      </c>
      <c r="CF268" s="46">
        <f t="shared" si="5933"/>
        <v>0</v>
      </c>
      <c r="CG268" s="46">
        <f t="shared" si="5934"/>
        <v>2.2801302931596091E-2</v>
      </c>
      <c r="CH268" s="46">
        <f t="shared" si="5935"/>
        <v>0</v>
      </c>
      <c r="CI268" s="95">
        <f t="shared" si="5971"/>
        <v>6.458333333333333</v>
      </c>
      <c r="CJ268" s="46">
        <f t="shared" si="5972"/>
        <v>2.2801302931596091E-2</v>
      </c>
      <c r="CK268" s="96">
        <f t="shared" si="5973"/>
        <v>0</v>
      </c>
      <c r="CL268" s="96">
        <f t="shared" si="5974"/>
        <v>0</v>
      </c>
      <c r="CM268" s="96">
        <f t="shared" si="5975"/>
        <v>0</v>
      </c>
      <c r="CN268" s="96">
        <f t="shared" si="5976"/>
        <v>1</v>
      </c>
      <c r="CO268" s="96">
        <f t="shared" si="5977"/>
        <v>0</v>
      </c>
      <c r="CP268" s="97">
        <v>6.458333333333333</v>
      </c>
    </row>
    <row r="269" spans="1:94" x14ac:dyDescent="0.3">
      <c r="A269" s="94">
        <v>156</v>
      </c>
      <c r="B269" s="46">
        <f t="shared" si="5906"/>
        <v>0</v>
      </c>
      <c r="C269" s="46">
        <f t="shared" si="5907"/>
        <v>0</v>
      </c>
      <c r="D269" s="46">
        <f t="shared" si="5908"/>
        <v>0</v>
      </c>
      <c r="E269" s="46">
        <f t="shared" si="5909"/>
        <v>0.10902255639097744</v>
      </c>
      <c r="F269" s="46">
        <f t="shared" si="5910"/>
        <v>0</v>
      </c>
      <c r="G269" s="95">
        <f t="shared" si="5936"/>
        <v>6.5</v>
      </c>
      <c r="H269" s="46">
        <f t="shared" si="5937"/>
        <v>0.10902255639097744</v>
      </c>
      <c r="I269" s="96">
        <f t="shared" si="5938"/>
        <v>0</v>
      </c>
      <c r="J269" s="96">
        <f t="shared" si="5939"/>
        <v>0</v>
      </c>
      <c r="K269" s="96">
        <f t="shared" si="5940"/>
        <v>0</v>
      </c>
      <c r="L269" s="96">
        <f t="shared" si="5941"/>
        <v>1</v>
      </c>
      <c r="M269" s="96">
        <f t="shared" si="5942"/>
        <v>0</v>
      </c>
      <c r="N269" s="97">
        <v>6.5</v>
      </c>
      <c r="Q269" s="94">
        <v>156</v>
      </c>
      <c r="R269" s="46">
        <f t="shared" si="5911"/>
        <v>0</v>
      </c>
      <c r="S269" s="46">
        <f t="shared" si="5912"/>
        <v>0</v>
      </c>
      <c r="T269" s="46">
        <f t="shared" si="5913"/>
        <v>0.63013698630136983</v>
      </c>
      <c r="U269" s="46">
        <f t="shared" si="5914"/>
        <v>0.21917808219178081</v>
      </c>
      <c r="V269" s="46">
        <f t="shared" si="5915"/>
        <v>0</v>
      </c>
      <c r="W269" s="95">
        <f t="shared" si="5943"/>
        <v>6.5</v>
      </c>
      <c r="X269" s="46">
        <f t="shared" si="5944"/>
        <v>0.84931506849315064</v>
      </c>
      <c r="Y269" s="96">
        <f t="shared" si="5945"/>
        <v>0</v>
      </c>
      <c r="Z269" s="96">
        <f t="shared" si="5946"/>
        <v>0</v>
      </c>
      <c r="AA269" s="96">
        <f t="shared" si="5947"/>
        <v>0.74193548387096775</v>
      </c>
      <c r="AB269" s="96">
        <f t="shared" si="5948"/>
        <v>0.25806451612903225</v>
      </c>
      <c r="AC269" s="96">
        <f t="shared" si="5949"/>
        <v>0</v>
      </c>
      <c r="AD269" s="97">
        <v>6.5</v>
      </c>
      <c r="AG269" s="94">
        <v>156</v>
      </c>
      <c r="AH269" s="46">
        <f t="shared" si="5916"/>
        <v>0</v>
      </c>
      <c r="AI269" s="46">
        <f t="shared" si="5917"/>
        <v>0</v>
      </c>
      <c r="AJ269" s="46">
        <f t="shared" si="5918"/>
        <v>0</v>
      </c>
      <c r="AK269" s="46">
        <f t="shared" si="5919"/>
        <v>0.29411764705882354</v>
      </c>
      <c r="AL269" s="46">
        <f t="shared" si="5920"/>
        <v>0</v>
      </c>
      <c r="AM269" s="95">
        <f t="shared" si="5950"/>
        <v>6.5</v>
      </c>
      <c r="AN269" s="46">
        <f t="shared" si="5951"/>
        <v>0.29411764705882354</v>
      </c>
      <c r="AO269" s="96">
        <f t="shared" si="5952"/>
        <v>0</v>
      </c>
      <c r="AP269" s="96">
        <f t="shared" si="5953"/>
        <v>0</v>
      </c>
      <c r="AQ269" s="96">
        <f t="shared" si="5954"/>
        <v>0</v>
      </c>
      <c r="AR269" s="96">
        <f t="shared" si="5955"/>
        <v>1</v>
      </c>
      <c r="AS269" s="96">
        <f t="shared" si="5956"/>
        <v>0</v>
      </c>
      <c r="AT269" s="97">
        <v>6.5</v>
      </c>
      <c r="AW269" s="94">
        <v>156</v>
      </c>
      <c r="AX269" s="46">
        <f t="shared" si="5921"/>
        <v>0</v>
      </c>
      <c r="AY269" s="46">
        <f t="shared" si="5922"/>
        <v>0</v>
      </c>
      <c r="AZ269" s="46">
        <f t="shared" si="5923"/>
        <v>0.62037037037037035</v>
      </c>
      <c r="BA269" s="46">
        <f t="shared" si="5924"/>
        <v>0.1388888888888889</v>
      </c>
      <c r="BB269" s="46">
        <f t="shared" si="5925"/>
        <v>0</v>
      </c>
      <c r="BC269" s="95">
        <f t="shared" si="5957"/>
        <v>6.5</v>
      </c>
      <c r="BD269" s="46">
        <f t="shared" si="5958"/>
        <v>0.7592592592592593</v>
      </c>
      <c r="BE269" s="96">
        <f t="shared" si="5959"/>
        <v>0</v>
      </c>
      <c r="BF269" s="96">
        <f t="shared" si="5960"/>
        <v>0</v>
      </c>
      <c r="BG269" s="96">
        <f t="shared" si="5961"/>
        <v>0.81707317073170727</v>
      </c>
      <c r="BH269" s="96">
        <f t="shared" si="5962"/>
        <v>0.18292682926829268</v>
      </c>
      <c r="BI269" s="96">
        <f t="shared" si="5963"/>
        <v>0</v>
      </c>
      <c r="BJ269" s="97">
        <v>6.5</v>
      </c>
      <c r="BM269" s="94">
        <v>156</v>
      </c>
      <c r="BN269" s="46">
        <f t="shared" si="5926"/>
        <v>0</v>
      </c>
      <c r="BO269" s="46">
        <f t="shared" si="5927"/>
        <v>0</v>
      </c>
      <c r="BP269" s="46">
        <f t="shared" si="5928"/>
        <v>0</v>
      </c>
      <c r="BQ269" s="46">
        <f t="shared" si="5929"/>
        <v>0.15573770491803279</v>
      </c>
      <c r="BR269" s="46">
        <f t="shared" si="5930"/>
        <v>0</v>
      </c>
      <c r="BS269" s="95">
        <f t="shared" si="5964"/>
        <v>6.5</v>
      </c>
      <c r="BT269" s="46">
        <f t="shared" si="5965"/>
        <v>0.15573770491803279</v>
      </c>
      <c r="BU269" s="96">
        <f t="shared" si="5966"/>
        <v>0</v>
      </c>
      <c r="BV269" s="96">
        <f t="shared" si="5967"/>
        <v>0</v>
      </c>
      <c r="BW269" s="96">
        <f t="shared" si="5968"/>
        <v>0</v>
      </c>
      <c r="BX269" s="96">
        <f t="shared" si="5969"/>
        <v>1</v>
      </c>
      <c r="BY269" s="96">
        <f t="shared" si="5970"/>
        <v>0</v>
      </c>
      <c r="BZ269" s="97">
        <v>6.5</v>
      </c>
      <c r="CC269" s="94">
        <v>156</v>
      </c>
      <c r="CD269" s="46">
        <f t="shared" si="5931"/>
        <v>0</v>
      </c>
      <c r="CE269" s="46">
        <f t="shared" si="5932"/>
        <v>0</v>
      </c>
      <c r="CF269" s="46">
        <f t="shared" si="5933"/>
        <v>0</v>
      </c>
      <c r="CG269" s="46">
        <f t="shared" si="5934"/>
        <v>2.2801302931596091E-2</v>
      </c>
      <c r="CH269" s="46">
        <f t="shared" si="5935"/>
        <v>0</v>
      </c>
      <c r="CI269" s="95">
        <f t="shared" si="5971"/>
        <v>6.5</v>
      </c>
      <c r="CJ269" s="46">
        <f t="shared" si="5972"/>
        <v>2.2801302931596091E-2</v>
      </c>
      <c r="CK269" s="96">
        <f t="shared" si="5973"/>
        <v>0</v>
      </c>
      <c r="CL269" s="96">
        <f t="shared" si="5974"/>
        <v>0</v>
      </c>
      <c r="CM269" s="96">
        <f t="shared" si="5975"/>
        <v>0</v>
      </c>
      <c r="CN269" s="96">
        <f t="shared" si="5976"/>
        <v>1</v>
      </c>
      <c r="CO269" s="96">
        <f t="shared" si="5977"/>
        <v>0</v>
      </c>
      <c r="CP269" s="97">
        <v>6.5</v>
      </c>
    </row>
    <row r="270" spans="1:94" x14ac:dyDescent="0.3">
      <c r="A270" s="94">
        <v>157</v>
      </c>
      <c r="B270" s="46">
        <f t="shared" si="5906"/>
        <v>0</v>
      </c>
      <c r="C270" s="46">
        <f t="shared" si="5907"/>
        <v>0</v>
      </c>
      <c r="D270" s="46">
        <f t="shared" si="5908"/>
        <v>0</v>
      </c>
      <c r="E270" s="46">
        <f t="shared" si="5909"/>
        <v>0.10902255639097744</v>
      </c>
      <c r="F270" s="46">
        <f t="shared" si="5910"/>
        <v>0</v>
      </c>
      <c r="G270" s="95">
        <f t="shared" si="5936"/>
        <v>6.541666666666667</v>
      </c>
      <c r="H270" s="46">
        <f t="shared" si="5937"/>
        <v>0.10902255639097744</v>
      </c>
      <c r="I270" s="96">
        <f t="shared" si="5938"/>
        <v>0</v>
      </c>
      <c r="J270" s="96">
        <f t="shared" si="5939"/>
        <v>0</v>
      </c>
      <c r="K270" s="96">
        <f t="shared" si="5940"/>
        <v>0</v>
      </c>
      <c r="L270" s="96">
        <f t="shared" si="5941"/>
        <v>1</v>
      </c>
      <c r="M270" s="96">
        <f t="shared" si="5942"/>
        <v>0</v>
      </c>
      <c r="N270" s="97">
        <v>6.541666666666667</v>
      </c>
      <c r="Q270" s="94">
        <v>157</v>
      </c>
      <c r="R270" s="46">
        <f t="shared" si="5911"/>
        <v>0</v>
      </c>
      <c r="S270" s="46">
        <f t="shared" si="5912"/>
        <v>0</v>
      </c>
      <c r="T270" s="46">
        <f t="shared" si="5913"/>
        <v>0.63013698630136983</v>
      </c>
      <c r="U270" s="46">
        <f t="shared" si="5914"/>
        <v>0.21917808219178081</v>
      </c>
      <c r="V270" s="46">
        <f t="shared" si="5915"/>
        <v>0</v>
      </c>
      <c r="W270" s="95">
        <f t="shared" si="5943"/>
        <v>6.541666666666667</v>
      </c>
      <c r="X270" s="46">
        <f t="shared" si="5944"/>
        <v>0.84931506849315064</v>
      </c>
      <c r="Y270" s="96">
        <f t="shared" si="5945"/>
        <v>0</v>
      </c>
      <c r="Z270" s="96">
        <f t="shared" si="5946"/>
        <v>0</v>
      </c>
      <c r="AA270" s="96">
        <f t="shared" si="5947"/>
        <v>0.74193548387096775</v>
      </c>
      <c r="AB270" s="96">
        <f t="shared" si="5948"/>
        <v>0.25806451612903225</v>
      </c>
      <c r="AC270" s="96">
        <f t="shared" si="5949"/>
        <v>0</v>
      </c>
      <c r="AD270" s="97">
        <v>6.541666666666667</v>
      </c>
      <c r="AG270" s="94">
        <v>157</v>
      </c>
      <c r="AH270" s="46">
        <f t="shared" si="5916"/>
        <v>0</v>
      </c>
      <c r="AI270" s="46">
        <f t="shared" si="5917"/>
        <v>0</v>
      </c>
      <c r="AJ270" s="46">
        <f t="shared" si="5918"/>
        <v>0</v>
      </c>
      <c r="AK270" s="46">
        <f t="shared" si="5919"/>
        <v>0.29411764705882354</v>
      </c>
      <c r="AL270" s="46">
        <f t="shared" si="5920"/>
        <v>0</v>
      </c>
      <c r="AM270" s="95">
        <f t="shared" si="5950"/>
        <v>6.541666666666667</v>
      </c>
      <c r="AN270" s="46">
        <f t="shared" si="5951"/>
        <v>0.29411764705882354</v>
      </c>
      <c r="AO270" s="96">
        <f t="shared" si="5952"/>
        <v>0</v>
      </c>
      <c r="AP270" s="96">
        <f t="shared" si="5953"/>
        <v>0</v>
      </c>
      <c r="AQ270" s="96">
        <f t="shared" si="5954"/>
        <v>0</v>
      </c>
      <c r="AR270" s="96">
        <f t="shared" si="5955"/>
        <v>1</v>
      </c>
      <c r="AS270" s="96">
        <f t="shared" si="5956"/>
        <v>0</v>
      </c>
      <c r="AT270" s="97">
        <v>6.541666666666667</v>
      </c>
      <c r="AW270" s="94">
        <v>157</v>
      </c>
      <c r="AX270" s="46">
        <f t="shared" si="5921"/>
        <v>0</v>
      </c>
      <c r="AY270" s="46">
        <f t="shared" si="5922"/>
        <v>0</v>
      </c>
      <c r="AZ270" s="46">
        <f t="shared" si="5923"/>
        <v>0.62037037037037035</v>
      </c>
      <c r="BA270" s="46">
        <f t="shared" si="5924"/>
        <v>0.1388888888888889</v>
      </c>
      <c r="BB270" s="46">
        <f t="shared" si="5925"/>
        <v>0</v>
      </c>
      <c r="BC270" s="95">
        <f t="shared" si="5957"/>
        <v>6.541666666666667</v>
      </c>
      <c r="BD270" s="46">
        <f t="shared" si="5958"/>
        <v>0.7592592592592593</v>
      </c>
      <c r="BE270" s="96">
        <f t="shared" si="5959"/>
        <v>0</v>
      </c>
      <c r="BF270" s="96">
        <f t="shared" si="5960"/>
        <v>0</v>
      </c>
      <c r="BG270" s="96">
        <f t="shared" si="5961"/>
        <v>0.81707317073170727</v>
      </c>
      <c r="BH270" s="96">
        <f t="shared" si="5962"/>
        <v>0.18292682926829268</v>
      </c>
      <c r="BI270" s="96">
        <f t="shared" si="5963"/>
        <v>0</v>
      </c>
      <c r="BJ270" s="97">
        <v>6.541666666666667</v>
      </c>
      <c r="BM270" s="94">
        <v>157</v>
      </c>
      <c r="BN270" s="46">
        <f t="shared" si="5926"/>
        <v>0</v>
      </c>
      <c r="BO270" s="46">
        <f t="shared" si="5927"/>
        <v>0</v>
      </c>
      <c r="BP270" s="46">
        <f t="shared" si="5928"/>
        <v>0</v>
      </c>
      <c r="BQ270" s="46">
        <f t="shared" si="5929"/>
        <v>0.15573770491803279</v>
      </c>
      <c r="BR270" s="46">
        <f t="shared" si="5930"/>
        <v>0</v>
      </c>
      <c r="BS270" s="95">
        <f t="shared" si="5964"/>
        <v>6.541666666666667</v>
      </c>
      <c r="BT270" s="46">
        <f t="shared" si="5965"/>
        <v>0.15573770491803279</v>
      </c>
      <c r="BU270" s="96">
        <f t="shared" si="5966"/>
        <v>0</v>
      </c>
      <c r="BV270" s="96">
        <f t="shared" si="5967"/>
        <v>0</v>
      </c>
      <c r="BW270" s="96">
        <f t="shared" si="5968"/>
        <v>0</v>
      </c>
      <c r="BX270" s="96">
        <f t="shared" si="5969"/>
        <v>1</v>
      </c>
      <c r="BY270" s="96">
        <f t="shared" si="5970"/>
        <v>0</v>
      </c>
      <c r="BZ270" s="97">
        <v>6.541666666666667</v>
      </c>
      <c r="CC270" s="94">
        <v>157</v>
      </c>
      <c r="CD270" s="46">
        <f t="shared" si="5931"/>
        <v>0</v>
      </c>
      <c r="CE270" s="46">
        <f t="shared" si="5932"/>
        <v>0</v>
      </c>
      <c r="CF270" s="46">
        <f t="shared" si="5933"/>
        <v>0</v>
      </c>
      <c r="CG270" s="46">
        <f t="shared" si="5934"/>
        <v>2.2801302931596091E-2</v>
      </c>
      <c r="CH270" s="46">
        <f t="shared" si="5935"/>
        <v>0</v>
      </c>
      <c r="CI270" s="95">
        <f t="shared" si="5971"/>
        <v>6.541666666666667</v>
      </c>
      <c r="CJ270" s="46">
        <f t="shared" si="5972"/>
        <v>2.2801302931596091E-2</v>
      </c>
      <c r="CK270" s="96">
        <f t="shared" si="5973"/>
        <v>0</v>
      </c>
      <c r="CL270" s="96">
        <f t="shared" si="5974"/>
        <v>0</v>
      </c>
      <c r="CM270" s="96">
        <f t="shared" si="5975"/>
        <v>0</v>
      </c>
      <c r="CN270" s="96">
        <f t="shared" si="5976"/>
        <v>1</v>
      </c>
      <c r="CO270" s="96">
        <f t="shared" si="5977"/>
        <v>0</v>
      </c>
      <c r="CP270" s="97">
        <v>6.541666666666667</v>
      </c>
    </row>
    <row r="271" spans="1:94" x14ac:dyDescent="0.3">
      <c r="A271" s="94">
        <v>158</v>
      </c>
      <c r="B271" s="46">
        <f t="shared" si="5906"/>
        <v>0</v>
      </c>
      <c r="C271" s="46">
        <f t="shared" si="5907"/>
        <v>0</v>
      </c>
      <c r="D271" s="46">
        <f t="shared" si="5908"/>
        <v>0</v>
      </c>
      <c r="E271" s="46">
        <f t="shared" si="5909"/>
        <v>0.10902255639097744</v>
      </c>
      <c r="F271" s="46">
        <f t="shared" si="5910"/>
        <v>0</v>
      </c>
      <c r="G271" s="95">
        <f t="shared" si="5936"/>
        <v>6.583333333333333</v>
      </c>
      <c r="H271" s="46">
        <f t="shared" si="5937"/>
        <v>0.10902255639097744</v>
      </c>
      <c r="I271" s="96">
        <f t="shared" si="5938"/>
        <v>0</v>
      </c>
      <c r="J271" s="96">
        <f t="shared" si="5939"/>
        <v>0</v>
      </c>
      <c r="K271" s="96">
        <f t="shared" si="5940"/>
        <v>0</v>
      </c>
      <c r="L271" s="96">
        <f t="shared" si="5941"/>
        <v>1</v>
      </c>
      <c r="M271" s="96">
        <f t="shared" si="5942"/>
        <v>0</v>
      </c>
      <c r="N271" s="97">
        <v>6.583333333333333</v>
      </c>
      <c r="Q271" s="94">
        <v>158</v>
      </c>
      <c r="R271" s="46">
        <f t="shared" si="5911"/>
        <v>0</v>
      </c>
      <c r="S271" s="46">
        <f t="shared" si="5912"/>
        <v>0</v>
      </c>
      <c r="T271" s="46">
        <f t="shared" si="5913"/>
        <v>0.63013698630136983</v>
      </c>
      <c r="U271" s="46">
        <f t="shared" si="5914"/>
        <v>0.21917808219178081</v>
      </c>
      <c r="V271" s="46">
        <f t="shared" si="5915"/>
        <v>0</v>
      </c>
      <c r="W271" s="95">
        <f t="shared" si="5943"/>
        <v>6.583333333333333</v>
      </c>
      <c r="X271" s="46">
        <f t="shared" si="5944"/>
        <v>0.84931506849315064</v>
      </c>
      <c r="Y271" s="96">
        <f t="shared" si="5945"/>
        <v>0</v>
      </c>
      <c r="Z271" s="96">
        <f t="shared" si="5946"/>
        <v>0</v>
      </c>
      <c r="AA271" s="96">
        <f t="shared" si="5947"/>
        <v>0.74193548387096775</v>
      </c>
      <c r="AB271" s="96">
        <f t="shared" si="5948"/>
        <v>0.25806451612903225</v>
      </c>
      <c r="AC271" s="96">
        <f t="shared" si="5949"/>
        <v>0</v>
      </c>
      <c r="AD271" s="97">
        <v>6.583333333333333</v>
      </c>
      <c r="AG271" s="94">
        <v>158</v>
      </c>
      <c r="AH271" s="46">
        <f t="shared" si="5916"/>
        <v>0</v>
      </c>
      <c r="AI271" s="46">
        <f t="shared" si="5917"/>
        <v>0</v>
      </c>
      <c r="AJ271" s="46">
        <f t="shared" si="5918"/>
        <v>0</v>
      </c>
      <c r="AK271" s="46">
        <f t="shared" si="5919"/>
        <v>0.29411764705882354</v>
      </c>
      <c r="AL271" s="46">
        <f t="shared" si="5920"/>
        <v>0</v>
      </c>
      <c r="AM271" s="95">
        <f t="shared" si="5950"/>
        <v>6.583333333333333</v>
      </c>
      <c r="AN271" s="46">
        <f t="shared" si="5951"/>
        <v>0.29411764705882354</v>
      </c>
      <c r="AO271" s="96">
        <f t="shared" si="5952"/>
        <v>0</v>
      </c>
      <c r="AP271" s="96">
        <f t="shared" si="5953"/>
        <v>0</v>
      </c>
      <c r="AQ271" s="96">
        <f t="shared" si="5954"/>
        <v>0</v>
      </c>
      <c r="AR271" s="96">
        <f t="shared" si="5955"/>
        <v>1</v>
      </c>
      <c r="AS271" s="96">
        <f t="shared" si="5956"/>
        <v>0</v>
      </c>
      <c r="AT271" s="97">
        <v>6.583333333333333</v>
      </c>
      <c r="AW271" s="94">
        <v>158</v>
      </c>
      <c r="AX271" s="46">
        <f t="shared" si="5921"/>
        <v>0</v>
      </c>
      <c r="AY271" s="46">
        <f t="shared" si="5922"/>
        <v>0</v>
      </c>
      <c r="AZ271" s="46">
        <f t="shared" si="5923"/>
        <v>0.62037037037037035</v>
      </c>
      <c r="BA271" s="46">
        <f t="shared" si="5924"/>
        <v>0.1388888888888889</v>
      </c>
      <c r="BB271" s="46">
        <f t="shared" si="5925"/>
        <v>0</v>
      </c>
      <c r="BC271" s="95">
        <f t="shared" si="5957"/>
        <v>6.583333333333333</v>
      </c>
      <c r="BD271" s="46">
        <f t="shared" si="5958"/>
        <v>0.7592592592592593</v>
      </c>
      <c r="BE271" s="96">
        <f t="shared" si="5959"/>
        <v>0</v>
      </c>
      <c r="BF271" s="96">
        <f t="shared" si="5960"/>
        <v>0</v>
      </c>
      <c r="BG271" s="96">
        <f t="shared" si="5961"/>
        <v>0.81707317073170727</v>
      </c>
      <c r="BH271" s="96">
        <f t="shared" si="5962"/>
        <v>0.18292682926829268</v>
      </c>
      <c r="BI271" s="96">
        <f t="shared" si="5963"/>
        <v>0</v>
      </c>
      <c r="BJ271" s="97">
        <v>6.583333333333333</v>
      </c>
      <c r="BM271" s="94">
        <v>158</v>
      </c>
      <c r="BN271" s="46">
        <f t="shared" si="5926"/>
        <v>0</v>
      </c>
      <c r="BO271" s="46">
        <f t="shared" si="5927"/>
        <v>0</v>
      </c>
      <c r="BP271" s="46">
        <f t="shared" si="5928"/>
        <v>0</v>
      </c>
      <c r="BQ271" s="46">
        <f t="shared" si="5929"/>
        <v>0.15573770491803279</v>
      </c>
      <c r="BR271" s="46">
        <f t="shared" si="5930"/>
        <v>0</v>
      </c>
      <c r="BS271" s="95">
        <f t="shared" si="5964"/>
        <v>6.583333333333333</v>
      </c>
      <c r="BT271" s="46">
        <f t="shared" si="5965"/>
        <v>0.15573770491803279</v>
      </c>
      <c r="BU271" s="96">
        <f t="shared" si="5966"/>
        <v>0</v>
      </c>
      <c r="BV271" s="96">
        <f t="shared" si="5967"/>
        <v>0</v>
      </c>
      <c r="BW271" s="96">
        <f t="shared" si="5968"/>
        <v>0</v>
      </c>
      <c r="BX271" s="96">
        <f t="shared" si="5969"/>
        <v>1</v>
      </c>
      <c r="BY271" s="96">
        <f t="shared" si="5970"/>
        <v>0</v>
      </c>
      <c r="BZ271" s="97">
        <v>6.583333333333333</v>
      </c>
      <c r="CC271" s="94">
        <v>158</v>
      </c>
      <c r="CD271" s="46">
        <f t="shared" si="5931"/>
        <v>0</v>
      </c>
      <c r="CE271" s="46">
        <f t="shared" si="5932"/>
        <v>0</v>
      </c>
      <c r="CF271" s="46">
        <f t="shared" si="5933"/>
        <v>0</v>
      </c>
      <c r="CG271" s="46">
        <f t="shared" si="5934"/>
        <v>2.2801302931596091E-2</v>
      </c>
      <c r="CH271" s="46">
        <f t="shared" si="5935"/>
        <v>0</v>
      </c>
      <c r="CI271" s="95">
        <f t="shared" si="5971"/>
        <v>6.583333333333333</v>
      </c>
      <c r="CJ271" s="46">
        <f t="shared" si="5972"/>
        <v>2.2801302931596091E-2</v>
      </c>
      <c r="CK271" s="96">
        <f t="shared" si="5973"/>
        <v>0</v>
      </c>
      <c r="CL271" s="96">
        <f t="shared" si="5974"/>
        <v>0</v>
      </c>
      <c r="CM271" s="96">
        <f t="shared" si="5975"/>
        <v>0</v>
      </c>
      <c r="CN271" s="96">
        <f t="shared" si="5976"/>
        <v>1</v>
      </c>
      <c r="CO271" s="96">
        <f t="shared" si="5977"/>
        <v>0</v>
      </c>
      <c r="CP271" s="97">
        <v>6.583333333333333</v>
      </c>
    </row>
    <row r="272" spans="1:94" x14ac:dyDescent="0.3">
      <c r="A272" s="94">
        <v>159</v>
      </c>
      <c r="B272" s="46">
        <f t="shared" si="5906"/>
        <v>0</v>
      </c>
      <c r="C272" s="46">
        <f t="shared" si="5907"/>
        <v>0</v>
      </c>
      <c r="D272" s="46">
        <f t="shared" si="5908"/>
        <v>0</v>
      </c>
      <c r="E272" s="46">
        <f t="shared" si="5909"/>
        <v>0.10902255639097744</v>
      </c>
      <c r="F272" s="46">
        <f t="shared" si="5910"/>
        <v>0</v>
      </c>
      <c r="G272" s="95">
        <f t="shared" si="5936"/>
        <v>6.625</v>
      </c>
      <c r="H272" s="46">
        <f t="shared" si="5937"/>
        <v>0.10902255639097744</v>
      </c>
      <c r="I272" s="96">
        <f t="shared" si="5938"/>
        <v>0</v>
      </c>
      <c r="J272" s="96">
        <f t="shared" si="5939"/>
        <v>0</v>
      </c>
      <c r="K272" s="96">
        <f t="shared" si="5940"/>
        <v>0</v>
      </c>
      <c r="L272" s="96">
        <f t="shared" si="5941"/>
        <v>1</v>
      </c>
      <c r="M272" s="96">
        <f t="shared" si="5942"/>
        <v>0</v>
      </c>
      <c r="N272" s="97">
        <v>6.625</v>
      </c>
      <c r="Q272" s="94">
        <v>159</v>
      </c>
      <c r="R272" s="46">
        <f t="shared" si="5911"/>
        <v>0</v>
      </c>
      <c r="S272" s="46">
        <f t="shared" si="5912"/>
        <v>0</v>
      </c>
      <c r="T272" s="46">
        <f t="shared" si="5913"/>
        <v>0.63013698630136983</v>
      </c>
      <c r="U272" s="46">
        <f t="shared" si="5914"/>
        <v>0.21917808219178081</v>
      </c>
      <c r="V272" s="46">
        <f t="shared" si="5915"/>
        <v>0</v>
      </c>
      <c r="W272" s="95">
        <f t="shared" si="5943"/>
        <v>6.625</v>
      </c>
      <c r="X272" s="46">
        <f t="shared" si="5944"/>
        <v>0.84931506849315064</v>
      </c>
      <c r="Y272" s="96">
        <f t="shared" si="5945"/>
        <v>0</v>
      </c>
      <c r="Z272" s="96">
        <f t="shared" si="5946"/>
        <v>0</v>
      </c>
      <c r="AA272" s="96">
        <f t="shared" si="5947"/>
        <v>0.74193548387096775</v>
      </c>
      <c r="AB272" s="96">
        <f t="shared" si="5948"/>
        <v>0.25806451612903225</v>
      </c>
      <c r="AC272" s="96">
        <f t="shared" si="5949"/>
        <v>0</v>
      </c>
      <c r="AD272" s="97">
        <v>6.625</v>
      </c>
      <c r="AG272" s="94">
        <v>159</v>
      </c>
      <c r="AH272" s="46">
        <f t="shared" si="5916"/>
        <v>0</v>
      </c>
      <c r="AI272" s="46">
        <f t="shared" si="5917"/>
        <v>0</v>
      </c>
      <c r="AJ272" s="46">
        <f t="shared" si="5918"/>
        <v>0</v>
      </c>
      <c r="AK272" s="46">
        <f t="shared" si="5919"/>
        <v>0.29411764705882354</v>
      </c>
      <c r="AL272" s="46">
        <f t="shared" si="5920"/>
        <v>0</v>
      </c>
      <c r="AM272" s="95">
        <f t="shared" si="5950"/>
        <v>6.625</v>
      </c>
      <c r="AN272" s="46">
        <f t="shared" si="5951"/>
        <v>0.29411764705882354</v>
      </c>
      <c r="AO272" s="96">
        <f t="shared" si="5952"/>
        <v>0</v>
      </c>
      <c r="AP272" s="96">
        <f t="shared" si="5953"/>
        <v>0</v>
      </c>
      <c r="AQ272" s="96">
        <f t="shared" si="5954"/>
        <v>0</v>
      </c>
      <c r="AR272" s="96">
        <f t="shared" si="5955"/>
        <v>1</v>
      </c>
      <c r="AS272" s="96">
        <f t="shared" si="5956"/>
        <v>0</v>
      </c>
      <c r="AT272" s="97">
        <v>6.625</v>
      </c>
      <c r="AW272" s="94">
        <v>159</v>
      </c>
      <c r="AX272" s="46">
        <f t="shared" si="5921"/>
        <v>0</v>
      </c>
      <c r="AY272" s="46">
        <f t="shared" si="5922"/>
        <v>0</v>
      </c>
      <c r="AZ272" s="46">
        <f t="shared" si="5923"/>
        <v>0.62037037037037035</v>
      </c>
      <c r="BA272" s="46">
        <f t="shared" si="5924"/>
        <v>0.1388888888888889</v>
      </c>
      <c r="BB272" s="46">
        <f t="shared" si="5925"/>
        <v>0</v>
      </c>
      <c r="BC272" s="95">
        <f t="shared" si="5957"/>
        <v>6.625</v>
      </c>
      <c r="BD272" s="46">
        <f t="shared" si="5958"/>
        <v>0.7592592592592593</v>
      </c>
      <c r="BE272" s="96">
        <f t="shared" si="5959"/>
        <v>0</v>
      </c>
      <c r="BF272" s="96">
        <f t="shared" si="5960"/>
        <v>0</v>
      </c>
      <c r="BG272" s="96">
        <f t="shared" si="5961"/>
        <v>0.81707317073170727</v>
      </c>
      <c r="BH272" s="96">
        <f t="shared" si="5962"/>
        <v>0.18292682926829268</v>
      </c>
      <c r="BI272" s="96">
        <f t="shared" si="5963"/>
        <v>0</v>
      </c>
      <c r="BJ272" s="97">
        <v>6.625</v>
      </c>
      <c r="BM272" s="94">
        <v>159</v>
      </c>
      <c r="BN272" s="46">
        <f t="shared" si="5926"/>
        <v>0</v>
      </c>
      <c r="BO272" s="46">
        <f t="shared" si="5927"/>
        <v>0</v>
      </c>
      <c r="BP272" s="46">
        <f t="shared" si="5928"/>
        <v>0</v>
      </c>
      <c r="BQ272" s="46">
        <f t="shared" si="5929"/>
        <v>0.15573770491803279</v>
      </c>
      <c r="BR272" s="46">
        <f t="shared" si="5930"/>
        <v>0</v>
      </c>
      <c r="BS272" s="95">
        <f t="shared" si="5964"/>
        <v>6.625</v>
      </c>
      <c r="BT272" s="46">
        <f t="shared" si="5965"/>
        <v>0.15573770491803279</v>
      </c>
      <c r="BU272" s="96">
        <f t="shared" si="5966"/>
        <v>0</v>
      </c>
      <c r="BV272" s="96">
        <f t="shared" si="5967"/>
        <v>0</v>
      </c>
      <c r="BW272" s="96">
        <f t="shared" si="5968"/>
        <v>0</v>
      </c>
      <c r="BX272" s="96">
        <f t="shared" si="5969"/>
        <v>1</v>
      </c>
      <c r="BY272" s="96">
        <f t="shared" si="5970"/>
        <v>0</v>
      </c>
      <c r="BZ272" s="97">
        <v>6.625</v>
      </c>
      <c r="CC272" s="94">
        <v>159</v>
      </c>
      <c r="CD272" s="46">
        <f t="shared" si="5931"/>
        <v>0</v>
      </c>
      <c r="CE272" s="46">
        <f t="shared" si="5932"/>
        <v>0</v>
      </c>
      <c r="CF272" s="46">
        <f t="shared" si="5933"/>
        <v>0</v>
      </c>
      <c r="CG272" s="46">
        <f t="shared" si="5934"/>
        <v>2.2801302931596091E-2</v>
      </c>
      <c r="CH272" s="46">
        <f t="shared" si="5935"/>
        <v>0</v>
      </c>
      <c r="CI272" s="95">
        <f t="shared" si="5971"/>
        <v>6.625</v>
      </c>
      <c r="CJ272" s="46">
        <f t="shared" si="5972"/>
        <v>2.2801302931596091E-2</v>
      </c>
      <c r="CK272" s="96">
        <f t="shared" si="5973"/>
        <v>0</v>
      </c>
      <c r="CL272" s="96">
        <f t="shared" si="5974"/>
        <v>0</v>
      </c>
      <c r="CM272" s="96">
        <f t="shared" si="5975"/>
        <v>0</v>
      </c>
      <c r="CN272" s="96">
        <f t="shared" si="5976"/>
        <v>1</v>
      </c>
      <c r="CO272" s="96">
        <f t="shared" si="5977"/>
        <v>0</v>
      </c>
      <c r="CP272" s="97">
        <v>6.625</v>
      </c>
    </row>
    <row r="273" spans="1:94" x14ac:dyDescent="0.3">
      <c r="A273" s="94">
        <v>160</v>
      </c>
      <c r="B273" s="46">
        <f t="shared" si="5906"/>
        <v>0</v>
      </c>
      <c r="C273" s="46">
        <f t="shared" si="5907"/>
        <v>0</v>
      </c>
      <c r="D273" s="46">
        <f t="shared" si="5908"/>
        <v>0</v>
      </c>
      <c r="E273" s="46">
        <f t="shared" si="5909"/>
        <v>0.10902255639097744</v>
      </c>
      <c r="F273" s="46">
        <f t="shared" si="5910"/>
        <v>0</v>
      </c>
      <c r="G273" s="95">
        <f t="shared" si="5936"/>
        <v>6.666666666666667</v>
      </c>
      <c r="H273" s="46">
        <f t="shared" si="5937"/>
        <v>0.10902255639097744</v>
      </c>
      <c r="I273" s="96">
        <f t="shared" si="5938"/>
        <v>0</v>
      </c>
      <c r="J273" s="96">
        <f t="shared" si="5939"/>
        <v>0</v>
      </c>
      <c r="K273" s="96">
        <f t="shared" si="5940"/>
        <v>0</v>
      </c>
      <c r="L273" s="96">
        <f t="shared" si="5941"/>
        <v>1</v>
      </c>
      <c r="M273" s="96">
        <f t="shared" si="5942"/>
        <v>0</v>
      </c>
      <c r="N273" s="97">
        <v>6.666666666666667</v>
      </c>
      <c r="Q273" s="94">
        <v>160</v>
      </c>
      <c r="R273" s="46">
        <f t="shared" si="5911"/>
        <v>0</v>
      </c>
      <c r="S273" s="46">
        <f t="shared" si="5912"/>
        <v>0</v>
      </c>
      <c r="T273" s="46">
        <f t="shared" si="5913"/>
        <v>0.63013698630136983</v>
      </c>
      <c r="U273" s="46">
        <f t="shared" si="5914"/>
        <v>0.21917808219178081</v>
      </c>
      <c r="V273" s="46">
        <f t="shared" si="5915"/>
        <v>0</v>
      </c>
      <c r="W273" s="95">
        <f t="shared" si="5943"/>
        <v>6.666666666666667</v>
      </c>
      <c r="X273" s="46">
        <f t="shared" si="5944"/>
        <v>0.84931506849315064</v>
      </c>
      <c r="Y273" s="96">
        <f t="shared" si="5945"/>
        <v>0</v>
      </c>
      <c r="Z273" s="96">
        <f t="shared" si="5946"/>
        <v>0</v>
      </c>
      <c r="AA273" s="96">
        <f t="shared" si="5947"/>
        <v>0.74193548387096775</v>
      </c>
      <c r="AB273" s="96">
        <f t="shared" si="5948"/>
        <v>0.25806451612903225</v>
      </c>
      <c r="AC273" s="96">
        <f t="shared" si="5949"/>
        <v>0</v>
      </c>
      <c r="AD273" s="97">
        <v>6.666666666666667</v>
      </c>
      <c r="AG273" s="94">
        <v>160</v>
      </c>
      <c r="AH273" s="46">
        <f t="shared" si="5916"/>
        <v>0</v>
      </c>
      <c r="AI273" s="46">
        <f t="shared" si="5917"/>
        <v>0</v>
      </c>
      <c r="AJ273" s="46">
        <f t="shared" si="5918"/>
        <v>0</v>
      </c>
      <c r="AK273" s="46">
        <f t="shared" si="5919"/>
        <v>0.29411764705882354</v>
      </c>
      <c r="AL273" s="46">
        <f t="shared" si="5920"/>
        <v>0</v>
      </c>
      <c r="AM273" s="95">
        <f t="shared" si="5950"/>
        <v>6.666666666666667</v>
      </c>
      <c r="AN273" s="46">
        <f t="shared" si="5951"/>
        <v>0.29411764705882354</v>
      </c>
      <c r="AO273" s="96">
        <f t="shared" si="5952"/>
        <v>0</v>
      </c>
      <c r="AP273" s="96">
        <f t="shared" si="5953"/>
        <v>0</v>
      </c>
      <c r="AQ273" s="96">
        <f t="shared" si="5954"/>
        <v>0</v>
      </c>
      <c r="AR273" s="96">
        <f t="shared" si="5955"/>
        <v>1</v>
      </c>
      <c r="AS273" s="96">
        <f t="shared" si="5956"/>
        <v>0</v>
      </c>
      <c r="AT273" s="97">
        <v>6.666666666666667</v>
      </c>
      <c r="AW273" s="94">
        <v>160</v>
      </c>
      <c r="AX273" s="46">
        <f t="shared" si="5921"/>
        <v>0</v>
      </c>
      <c r="AY273" s="46">
        <f t="shared" si="5922"/>
        <v>0</v>
      </c>
      <c r="AZ273" s="46">
        <f t="shared" si="5923"/>
        <v>0.62037037037037035</v>
      </c>
      <c r="BA273" s="46">
        <f t="shared" si="5924"/>
        <v>0.1388888888888889</v>
      </c>
      <c r="BB273" s="46">
        <f t="shared" si="5925"/>
        <v>0</v>
      </c>
      <c r="BC273" s="95">
        <f t="shared" si="5957"/>
        <v>6.666666666666667</v>
      </c>
      <c r="BD273" s="46">
        <f t="shared" si="5958"/>
        <v>0.7592592592592593</v>
      </c>
      <c r="BE273" s="96">
        <f t="shared" si="5959"/>
        <v>0</v>
      </c>
      <c r="BF273" s="96">
        <f t="shared" si="5960"/>
        <v>0</v>
      </c>
      <c r="BG273" s="96">
        <f t="shared" si="5961"/>
        <v>0.81707317073170727</v>
      </c>
      <c r="BH273" s="96">
        <f t="shared" si="5962"/>
        <v>0.18292682926829268</v>
      </c>
      <c r="BI273" s="96">
        <f t="shared" si="5963"/>
        <v>0</v>
      </c>
      <c r="BJ273" s="97">
        <v>6.666666666666667</v>
      </c>
      <c r="BM273" s="94">
        <v>160</v>
      </c>
      <c r="BN273" s="46">
        <f t="shared" si="5926"/>
        <v>0</v>
      </c>
      <c r="BO273" s="46">
        <f t="shared" si="5927"/>
        <v>0</v>
      </c>
      <c r="BP273" s="46">
        <f t="shared" si="5928"/>
        <v>0</v>
      </c>
      <c r="BQ273" s="46">
        <f t="shared" si="5929"/>
        <v>0.15573770491803279</v>
      </c>
      <c r="BR273" s="46">
        <f t="shared" si="5930"/>
        <v>0</v>
      </c>
      <c r="BS273" s="95">
        <f t="shared" si="5964"/>
        <v>6.666666666666667</v>
      </c>
      <c r="BT273" s="46">
        <f t="shared" si="5965"/>
        <v>0.15573770491803279</v>
      </c>
      <c r="BU273" s="96">
        <f t="shared" si="5966"/>
        <v>0</v>
      </c>
      <c r="BV273" s="96">
        <f t="shared" si="5967"/>
        <v>0</v>
      </c>
      <c r="BW273" s="96">
        <f t="shared" si="5968"/>
        <v>0</v>
      </c>
      <c r="BX273" s="96">
        <f t="shared" si="5969"/>
        <v>1</v>
      </c>
      <c r="BY273" s="96">
        <f t="shared" si="5970"/>
        <v>0</v>
      </c>
      <c r="BZ273" s="97">
        <v>6.666666666666667</v>
      </c>
      <c r="CC273" s="94">
        <v>160</v>
      </c>
      <c r="CD273" s="46">
        <f t="shared" si="5931"/>
        <v>0</v>
      </c>
      <c r="CE273" s="46">
        <f t="shared" si="5932"/>
        <v>0</v>
      </c>
      <c r="CF273" s="46">
        <f t="shared" si="5933"/>
        <v>0</v>
      </c>
      <c r="CG273" s="46">
        <f t="shared" si="5934"/>
        <v>2.2801302931596091E-2</v>
      </c>
      <c r="CH273" s="46">
        <f t="shared" si="5935"/>
        <v>0</v>
      </c>
      <c r="CI273" s="95">
        <f t="shared" si="5971"/>
        <v>6.666666666666667</v>
      </c>
      <c r="CJ273" s="46">
        <f t="shared" si="5972"/>
        <v>2.2801302931596091E-2</v>
      </c>
      <c r="CK273" s="96">
        <f t="shared" si="5973"/>
        <v>0</v>
      </c>
      <c r="CL273" s="96">
        <f t="shared" si="5974"/>
        <v>0</v>
      </c>
      <c r="CM273" s="96">
        <f t="shared" si="5975"/>
        <v>0</v>
      </c>
      <c r="CN273" s="96">
        <f t="shared" si="5976"/>
        <v>1</v>
      </c>
      <c r="CO273" s="96">
        <f t="shared" si="5977"/>
        <v>0</v>
      </c>
      <c r="CP273" s="97">
        <v>6.666666666666667</v>
      </c>
    </row>
    <row r="274" spans="1:94" x14ac:dyDescent="0.3">
      <c r="A274" s="94">
        <v>161</v>
      </c>
      <c r="B274" s="46">
        <f t="shared" si="5906"/>
        <v>0</v>
      </c>
      <c r="C274" s="46">
        <f t="shared" si="5907"/>
        <v>0</v>
      </c>
      <c r="D274" s="46">
        <f t="shared" si="5908"/>
        <v>0</v>
      </c>
      <c r="E274" s="46">
        <f t="shared" si="5909"/>
        <v>0.10902255639097744</v>
      </c>
      <c r="F274" s="46">
        <f t="shared" si="5910"/>
        <v>0</v>
      </c>
      <c r="G274" s="95">
        <f t="shared" si="5936"/>
        <v>6.708333333333333</v>
      </c>
      <c r="H274" s="46">
        <f t="shared" si="5937"/>
        <v>0.10902255639097744</v>
      </c>
      <c r="I274" s="96">
        <f t="shared" si="5938"/>
        <v>0</v>
      </c>
      <c r="J274" s="96">
        <f t="shared" si="5939"/>
        <v>0</v>
      </c>
      <c r="K274" s="96">
        <f t="shared" si="5940"/>
        <v>0</v>
      </c>
      <c r="L274" s="96">
        <f t="shared" si="5941"/>
        <v>1</v>
      </c>
      <c r="M274" s="96">
        <f t="shared" si="5942"/>
        <v>0</v>
      </c>
      <c r="N274" s="97">
        <v>6.708333333333333</v>
      </c>
      <c r="Q274" s="94">
        <v>161</v>
      </c>
      <c r="R274" s="46">
        <f t="shared" si="5911"/>
        <v>0</v>
      </c>
      <c r="S274" s="46">
        <f t="shared" si="5912"/>
        <v>0</v>
      </c>
      <c r="T274" s="46">
        <f t="shared" si="5913"/>
        <v>0.63013698630136983</v>
      </c>
      <c r="U274" s="46">
        <f t="shared" si="5914"/>
        <v>0.21917808219178081</v>
      </c>
      <c r="V274" s="46">
        <f t="shared" si="5915"/>
        <v>0</v>
      </c>
      <c r="W274" s="95">
        <f t="shared" si="5943"/>
        <v>6.708333333333333</v>
      </c>
      <c r="X274" s="46">
        <f t="shared" si="5944"/>
        <v>0.84931506849315064</v>
      </c>
      <c r="Y274" s="96">
        <f t="shared" si="5945"/>
        <v>0</v>
      </c>
      <c r="Z274" s="96">
        <f t="shared" si="5946"/>
        <v>0</v>
      </c>
      <c r="AA274" s="96">
        <f t="shared" si="5947"/>
        <v>0.74193548387096775</v>
      </c>
      <c r="AB274" s="96">
        <f t="shared" si="5948"/>
        <v>0.25806451612903225</v>
      </c>
      <c r="AC274" s="96">
        <f t="shared" si="5949"/>
        <v>0</v>
      </c>
      <c r="AD274" s="97">
        <v>6.708333333333333</v>
      </c>
      <c r="AG274" s="94">
        <v>161</v>
      </c>
      <c r="AH274" s="46">
        <f t="shared" si="5916"/>
        <v>0</v>
      </c>
      <c r="AI274" s="46">
        <f t="shared" si="5917"/>
        <v>0</v>
      </c>
      <c r="AJ274" s="46">
        <f t="shared" si="5918"/>
        <v>0</v>
      </c>
      <c r="AK274" s="46">
        <f t="shared" si="5919"/>
        <v>0.29411764705882354</v>
      </c>
      <c r="AL274" s="46">
        <f t="shared" si="5920"/>
        <v>0</v>
      </c>
      <c r="AM274" s="95">
        <f t="shared" si="5950"/>
        <v>6.708333333333333</v>
      </c>
      <c r="AN274" s="46">
        <f t="shared" si="5951"/>
        <v>0.29411764705882354</v>
      </c>
      <c r="AO274" s="96">
        <f t="shared" si="5952"/>
        <v>0</v>
      </c>
      <c r="AP274" s="96">
        <f t="shared" si="5953"/>
        <v>0</v>
      </c>
      <c r="AQ274" s="96">
        <f t="shared" si="5954"/>
        <v>0</v>
      </c>
      <c r="AR274" s="96">
        <f t="shared" si="5955"/>
        <v>1</v>
      </c>
      <c r="AS274" s="96">
        <f t="shared" si="5956"/>
        <v>0</v>
      </c>
      <c r="AT274" s="97">
        <v>6.708333333333333</v>
      </c>
      <c r="AW274" s="94">
        <v>161</v>
      </c>
      <c r="AX274" s="46">
        <f t="shared" si="5921"/>
        <v>0</v>
      </c>
      <c r="AY274" s="46">
        <f t="shared" si="5922"/>
        <v>0</v>
      </c>
      <c r="AZ274" s="46">
        <f t="shared" si="5923"/>
        <v>0.62037037037037035</v>
      </c>
      <c r="BA274" s="46">
        <f t="shared" si="5924"/>
        <v>0.1388888888888889</v>
      </c>
      <c r="BB274" s="46">
        <f t="shared" si="5925"/>
        <v>0</v>
      </c>
      <c r="BC274" s="95">
        <f t="shared" si="5957"/>
        <v>6.708333333333333</v>
      </c>
      <c r="BD274" s="46">
        <f t="shared" si="5958"/>
        <v>0.7592592592592593</v>
      </c>
      <c r="BE274" s="96">
        <f t="shared" si="5959"/>
        <v>0</v>
      </c>
      <c r="BF274" s="96">
        <f t="shared" si="5960"/>
        <v>0</v>
      </c>
      <c r="BG274" s="96">
        <f t="shared" si="5961"/>
        <v>0.81707317073170727</v>
      </c>
      <c r="BH274" s="96">
        <f t="shared" si="5962"/>
        <v>0.18292682926829268</v>
      </c>
      <c r="BI274" s="96">
        <f t="shared" si="5963"/>
        <v>0</v>
      </c>
      <c r="BJ274" s="97">
        <v>6.708333333333333</v>
      </c>
      <c r="BM274" s="94">
        <v>161</v>
      </c>
      <c r="BN274" s="46">
        <f t="shared" si="5926"/>
        <v>0</v>
      </c>
      <c r="BO274" s="46">
        <f t="shared" si="5927"/>
        <v>0</v>
      </c>
      <c r="BP274" s="46">
        <f t="shared" si="5928"/>
        <v>0</v>
      </c>
      <c r="BQ274" s="46">
        <f t="shared" si="5929"/>
        <v>0.15573770491803279</v>
      </c>
      <c r="BR274" s="46">
        <f t="shared" si="5930"/>
        <v>0</v>
      </c>
      <c r="BS274" s="95">
        <f t="shared" si="5964"/>
        <v>6.708333333333333</v>
      </c>
      <c r="BT274" s="46">
        <f t="shared" si="5965"/>
        <v>0.15573770491803279</v>
      </c>
      <c r="BU274" s="96">
        <f t="shared" si="5966"/>
        <v>0</v>
      </c>
      <c r="BV274" s="96">
        <f t="shared" si="5967"/>
        <v>0</v>
      </c>
      <c r="BW274" s="96">
        <f t="shared" si="5968"/>
        <v>0</v>
      </c>
      <c r="BX274" s="96">
        <f t="shared" si="5969"/>
        <v>1</v>
      </c>
      <c r="BY274" s="96">
        <f t="shared" si="5970"/>
        <v>0</v>
      </c>
      <c r="BZ274" s="97">
        <v>6.708333333333333</v>
      </c>
      <c r="CC274" s="94">
        <v>161</v>
      </c>
      <c r="CD274" s="46">
        <f t="shared" si="5931"/>
        <v>0</v>
      </c>
      <c r="CE274" s="46">
        <f t="shared" si="5932"/>
        <v>0</v>
      </c>
      <c r="CF274" s="46">
        <f t="shared" si="5933"/>
        <v>0</v>
      </c>
      <c r="CG274" s="46">
        <f t="shared" si="5934"/>
        <v>2.2801302931596091E-2</v>
      </c>
      <c r="CH274" s="46">
        <f t="shared" si="5935"/>
        <v>0</v>
      </c>
      <c r="CI274" s="95">
        <f t="shared" si="5971"/>
        <v>6.708333333333333</v>
      </c>
      <c r="CJ274" s="46">
        <f t="shared" si="5972"/>
        <v>2.2801302931596091E-2</v>
      </c>
      <c r="CK274" s="96">
        <f t="shared" si="5973"/>
        <v>0</v>
      </c>
      <c r="CL274" s="96">
        <f t="shared" si="5974"/>
        <v>0</v>
      </c>
      <c r="CM274" s="96">
        <f t="shared" si="5975"/>
        <v>0</v>
      </c>
      <c r="CN274" s="96">
        <f t="shared" si="5976"/>
        <v>1</v>
      </c>
      <c r="CO274" s="96">
        <f t="shared" si="5977"/>
        <v>0</v>
      </c>
      <c r="CP274" s="97">
        <v>6.708333333333333</v>
      </c>
    </row>
    <row r="275" spans="1:94" x14ac:dyDescent="0.3">
      <c r="A275" s="94">
        <v>162</v>
      </c>
      <c r="B275" s="46">
        <f t="shared" si="5906"/>
        <v>0</v>
      </c>
      <c r="C275" s="46">
        <f t="shared" si="5907"/>
        <v>0</v>
      </c>
      <c r="D275" s="46">
        <f t="shared" si="5908"/>
        <v>0</v>
      </c>
      <c r="E275" s="46">
        <f t="shared" si="5909"/>
        <v>0.10902255639097744</v>
      </c>
      <c r="F275" s="46">
        <f t="shared" si="5910"/>
        <v>0</v>
      </c>
      <c r="G275" s="95">
        <f t="shared" si="5936"/>
        <v>6.75</v>
      </c>
      <c r="H275" s="46">
        <f t="shared" si="5937"/>
        <v>0.10902255639097744</v>
      </c>
      <c r="I275" s="96">
        <f t="shared" si="5938"/>
        <v>0</v>
      </c>
      <c r="J275" s="96">
        <f t="shared" si="5939"/>
        <v>0</v>
      </c>
      <c r="K275" s="96">
        <f t="shared" si="5940"/>
        <v>0</v>
      </c>
      <c r="L275" s="96">
        <f t="shared" si="5941"/>
        <v>1</v>
      </c>
      <c r="M275" s="96">
        <f t="shared" si="5942"/>
        <v>0</v>
      </c>
      <c r="N275" s="97">
        <v>6.75</v>
      </c>
      <c r="Q275" s="94">
        <v>162</v>
      </c>
      <c r="R275" s="46">
        <f t="shared" si="5911"/>
        <v>0</v>
      </c>
      <c r="S275" s="46">
        <f t="shared" si="5912"/>
        <v>0</v>
      </c>
      <c r="T275" s="46">
        <f t="shared" si="5913"/>
        <v>0.63013698630136983</v>
      </c>
      <c r="U275" s="46">
        <f t="shared" si="5914"/>
        <v>0.21917808219178081</v>
      </c>
      <c r="V275" s="46">
        <f t="shared" si="5915"/>
        <v>0</v>
      </c>
      <c r="W275" s="95">
        <f t="shared" si="5943"/>
        <v>6.75</v>
      </c>
      <c r="X275" s="46">
        <f t="shared" si="5944"/>
        <v>0.84931506849315064</v>
      </c>
      <c r="Y275" s="96">
        <f t="shared" si="5945"/>
        <v>0</v>
      </c>
      <c r="Z275" s="96">
        <f t="shared" si="5946"/>
        <v>0</v>
      </c>
      <c r="AA275" s="96">
        <f t="shared" si="5947"/>
        <v>0.74193548387096775</v>
      </c>
      <c r="AB275" s="96">
        <f t="shared" si="5948"/>
        <v>0.25806451612903225</v>
      </c>
      <c r="AC275" s="96">
        <f t="shared" si="5949"/>
        <v>0</v>
      </c>
      <c r="AD275" s="97">
        <v>6.75</v>
      </c>
      <c r="AG275" s="94">
        <v>162</v>
      </c>
      <c r="AH275" s="46">
        <f t="shared" si="5916"/>
        <v>0</v>
      </c>
      <c r="AI275" s="46">
        <f t="shared" si="5917"/>
        <v>0</v>
      </c>
      <c r="AJ275" s="46">
        <f t="shared" si="5918"/>
        <v>0</v>
      </c>
      <c r="AK275" s="46">
        <f t="shared" si="5919"/>
        <v>0.29411764705882354</v>
      </c>
      <c r="AL275" s="46">
        <f t="shared" si="5920"/>
        <v>0</v>
      </c>
      <c r="AM275" s="95">
        <f t="shared" si="5950"/>
        <v>6.75</v>
      </c>
      <c r="AN275" s="46">
        <f t="shared" si="5951"/>
        <v>0.29411764705882354</v>
      </c>
      <c r="AO275" s="96">
        <f t="shared" si="5952"/>
        <v>0</v>
      </c>
      <c r="AP275" s="96">
        <f t="shared" si="5953"/>
        <v>0</v>
      </c>
      <c r="AQ275" s="96">
        <f t="shared" si="5954"/>
        <v>0</v>
      </c>
      <c r="AR275" s="96">
        <f t="shared" si="5955"/>
        <v>1</v>
      </c>
      <c r="AS275" s="96">
        <f t="shared" si="5956"/>
        <v>0</v>
      </c>
      <c r="AT275" s="97">
        <v>6.75</v>
      </c>
      <c r="AW275" s="94">
        <v>162</v>
      </c>
      <c r="AX275" s="46">
        <f t="shared" si="5921"/>
        <v>0</v>
      </c>
      <c r="AY275" s="46">
        <f t="shared" si="5922"/>
        <v>0</v>
      </c>
      <c r="AZ275" s="46">
        <f t="shared" si="5923"/>
        <v>0.62037037037037035</v>
      </c>
      <c r="BA275" s="46">
        <f t="shared" si="5924"/>
        <v>0.1388888888888889</v>
      </c>
      <c r="BB275" s="46">
        <f t="shared" si="5925"/>
        <v>0</v>
      </c>
      <c r="BC275" s="95">
        <f t="shared" si="5957"/>
        <v>6.75</v>
      </c>
      <c r="BD275" s="46">
        <f t="shared" si="5958"/>
        <v>0.7592592592592593</v>
      </c>
      <c r="BE275" s="96">
        <f t="shared" si="5959"/>
        <v>0</v>
      </c>
      <c r="BF275" s="96">
        <f t="shared" si="5960"/>
        <v>0</v>
      </c>
      <c r="BG275" s="96">
        <f t="shared" si="5961"/>
        <v>0.81707317073170727</v>
      </c>
      <c r="BH275" s="96">
        <f t="shared" si="5962"/>
        <v>0.18292682926829268</v>
      </c>
      <c r="BI275" s="96">
        <f t="shared" si="5963"/>
        <v>0</v>
      </c>
      <c r="BJ275" s="97">
        <v>6.75</v>
      </c>
      <c r="BM275" s="94">
        <v>162</v>
      </c>
      <c r="BN275" s="46">
        <f t="shared" si="5926"/>
        <v>0</v>
      </c>
      <c r="BO275" s="46">
        <f t="shared" si="5927"/>
        <v>0</v>
      </c>
      <c r="BP275" s="46">
        <f t="shared" si="5928"/>
        <v>0</v>
      </c>
      <c r="BQ275" s="46">
        <f t="shared" si="5929"/>
        <v>0.15573770491803279</v>
      </c>
      <c r="BR275" s="46">
        <f t="shared" si="5930"/>
        <v>0</v>
      </c>
      <c r="BS275" s="95">
        <f t="shared" si="5964"/>
        <v>6.75</v>
      </c>
      <c r="BT275" s="46">
        <f t="shared" si="5965"/>
        <v>0.15573770491803279</v>
      </c>
      <c r="BU275" s="96">
        <f t="shared" si="5966"/>
        <v>0</v>
      </c>
      <c r="BV275" s="96">
        <f t="shared" si="5967"/>
        <v>0</v>
      </c>
      <c r="BW275" s="96">
        <f t="shared" si="5968"/>
        <v>0</v>
      </c>
      <c r="BX275" s="96">
        <f t="shared" si="5969"/>
        <v>1</v>
      </c>
      <c r="BY275" s="96">
        <f t="shared" si="5970"/>
        <v>0</v>
      </c>
      <c r="BZ275" s="97">
        <v>6.75</v>
      </c>
      <c r="CC275" s="94">
        <v>162</v>
      </c>
      <c r="CD275" s="46">
        <f t="shared" si="5931"/>
        <v>0</v>
      </c>
      <c r="CE275" s="46">
        <f t="shared" si="5932"/>
        <v>0</v>
      </c>
      <c r="CF275" s="46">
        <f t="shared" si="5933"/>
        <v>0</v>
      </c>
      <c r="CG275" s="46">
        <f t="shared" si="5934"/>
        <v>2.2801302931596091E-2</v>
      </c>
      <c r="CH275" s="46">
        <f t="shared" si="5935"/>
        <v>0</v>
      </c>
      <c r="CI275" s="95">
        <f t="shared" si="5971"/>
        <v>6.75</v>
      </c>
      <c r="CJ275" s="46">
        <f t="shared" si="5972"/>
        <v>2.2801302931596091E-2</v>
      </c>
      <c r="CK275" s="96">
        <f t="shared" si="5973"/>
        <v>0</v>
      </c>
      <c r="CL275" s="96">
        <f t="shared" si="5974"/>
        <v>0</v>
      </c>
      <c r="CM275" s="96">
        <f t="shared" si="5975"/>
        <v>0</v>
      </c>
      <c r="CN275" s="96">
        <f t="shared" si="5976"/>
        <v>1</v>
      </c>
      <c r="CO275" s="96">
        <f t="shared" si="5977"/>
        <v>0</v>
      </c>
      <c r="CP275" s="97">
        <v>6.75</v>
      </c>
    </row>
    <row r="276" spans="1:94" x14ac:dyDescent="0.3">
      <c r="A276" s="94">
        <v>163</v>
      </c>
      <c r="B276" s="46">
        <f t="shared" si="5906"/>
        <v>0</v>
      </c>
      <c r="C276" s="46">
        <f t="shared" si="5907"/>
        <v>0</v>
      </c>
      <c r="D276" s="46">
        <f t="shared" si="5908"/>
        <v>0</v>
      </c>
      <c r="E276" s="46">
        <f t="shared" si="5909"/>
        <v>0.10902255639097744</v>
      </c>
      <c r="F276" s="46">
        <f t="shared" si="5910"/>
        <v>0</v>
      </c>
      <c r="G276" s="95">
        <f t="shared" si="5936"/>
        <v>6.791666666666667</v>
      </c>
      <c r="H276" s="46">
        <f t="shared" si="5937"/>
        <v>0.10902255639097744</v>
      </c>
      <c r="I276" s="96">
        <f t="shared" si="5938"/>
        <v>0</v>
      </c>
      <c r="J276" s="96">
        <f t="shared" si="5939"/>
        <v>0</v>
      </c>
      <c r="K276" s="96">
        <f t="shared" si="5940"/>
        <v>0</v>
      </c>
      <c r="L276" s="96">
        <f t="shared" si="5941"/>
        <v>1</v>
      </c>
      <c r="M276" s="96">
        <f t="shared" si="5942"/>
        <v>0</v>
      </c>
      <c r="N276" s="97">
        <v>6.791666666666667</v>
      </c>
      <c r="Q276" s="94">
        <v>163</v>
      </c>
      <c r="R276" s="46">
        <f t="shared" si="5911"/>
        <v>0</v>
      </c>
      <c r="S276" s="46">
        <f t="shared" si="5912"/>
        <v>0</v>
      </c>
      <c r="T276" s="46">
        <f t="shared" si="5913"/>
        <v>0.63013698630136983</v>
      </c>
      <c r="U276" s="46">
        <f t="shared" si="5914"/>
        <v>0.21917808219178081</v>
      </c>
      <c r="V276" s="46">
        <f t="shared" si="5915"/>
        <v>0</v>
      </c>
      <c r="W276" s="95">
        <f t="shared" si="5943"/>
        <v>6.791666666666667</v>
      </c>
      <c r="X276" s="46">
        <f t="shared" si="5944"/>
        <v>0.84931506849315064</v>
      </c>
      <c r="Y276" s="96">
        <f t="shared" si="5945"/>
        <v>0</v>
      </c>
      <c r="Z276" s="96">
        <f t="shared" si="5946"/>
        <v>0</v>
      </c>
      <c r="AA276" s="96">
        <f t="shared" si="5947"/>
        <v>0.74193548387096775</v>
      </c>
      <c r="AB276" s="96">
        <f t="shared" si="5948"/>
        <v>0.25806451612903225</v>
      </c>
      <c r="AC276" s="96">
        <f t="shared" si="5949"/>
        <v>0</v>
      </c>
      <c r="AD276" s="97">
        <v>6.791666666666667</v>
      </c>
      <c r="AG276" s="94">
        <v>163</v>
      </c>
      <c r="AH276" s="46">
        <f t="shared" si="5916"/>
        <v>0</v>
      </c>
      <c r="AI276" s="46">
        <f t="shared" si="5917"/>
        <v>0</v>
      </c>
      <c r="AJ276" s="46">
        <f t="shared" si="5918"/>
        <v>0</v>
      </c>
      <c r="AK276" s="46">
        <f t="shared" si="5919"/>
        <v>0.29411764705882354</v>
      </c>
      <c r="AL276" s="46">
        <f t="shared" si="5920"/>
        <v>0</v>
      </c>
      <c r="AM276" s="95">
        <f t="shared" si="5950"/>
        <v>6.791666666666667</v>
      </c>
      <c r="AN276" s="46">
        <f t="shared" si="5951"/>
        <v>0.29411764705882354</v>
      </c>
      <c r="AO276" s="96">
        <f t="shared" si="5952"/>
        <v>0</v>
      </c>
      <c r="AP276" s="96">
        <f t="shared" si="5953"/>
        <v>0</v>
      </c>
      <c r="AQ276" s="96">
        <f t="shared" si="5954"/>
        <v>0</v>
      </c>
      <c r="AR276" s="96">
        <f t="shared" si="5955"/>
        <v>1</v>
      </c>
      <c r="AS276" s="96">
        <f t="shared" si="5956"/>
        <v>0</v>
      </c>
      <c r="AT276" s="97">
        <v>6.791666666666667</v>
      </c>
      <c r="AW276" s="94">
        <v>163</v>
      </c>
      <c r="AX276" s="46">
        <f t="shared" si="5921"/>
        <v>0</v>
      </c>
      <c r="AY276" s="46">
        <f t="shared" si="5922"/>
        <v>0</v>
      </c>
      <c r="AZ276" s="46">
        <f t="shared" si="5923"/>
        <v>0.62037037037037035</v>
      </c>
      <c r="BA276" s="46">
        <f t="shared" si="5924"/>
        <v>0.1388888888888889</v>
      </c>
      <c r="BB276" s="46">
        <f t="shared" si="5925"/>
        <v>0</v>
      </c>
      <c r="BC276" s="95">
        <f t="shared" si="5957"/>
        <v>6.791666666666667</v>
      </c>
      <c r="BD276" s="46">
        <f t="shared" si="5958"/>
        <v>0.7592592592592593</v>
      </c>
      <c r="BE276" s="96">
        <f t="shared" si="5959"/>
        <v>0</v>
      </c>
      <c r="BF276" s="96">
        <f t="shared" si="5960"/>
        <v>0</v>
      </c>
      <c r="BG276" s="96">
        <f t="shared" si="5961"/>
        <v>0.81707317073170727</v>
      </c>
      <c r="BH276" s="96">
        <f t="shared" si="5962"/>
        <v>0.18292682926829268</v>
      </c>
      <c r="BI276" s="96">
        <f t="shared" si="5963"/>
        <v>0</v>
      </c>
      <c r="BJ276" s="97">
        <v>6.791666666666667</v>
      </c>
      <c r="BM276" s="94">
        <v>163</v>
      </c>
      <c r="BN276" s="46">
        <f t="shared" si="5926"/>
        <v>0</v>
      </c>
      <c r="BO276" s="46">
        <f t="shared" si="5927"/>
        <v>0</v>
      </c>
      <c r="BP276" s="46">
        <f t="shared" si="5928"/>
        <v>0</v>
      </c>
      <c r="BQ276" s="46">
        <f t="shared" si="5929"/>
        <v>0.15573770491803279</v>
      </c>
      <c r="BR276" s="46">
        <f t="shared" si="5930"/>
        <v>0</v>
      </c>
      <c r="BS276" s="95">
        <f t="shared" si="5964"/>
        <v>6.791666666666667</v>
      </c>
      <c r="BT276" s="46">
        <f t="shared" si="5965"/>
        <v>0.15573770491803279</v>
      </c>
      <c r="BU276" s="96">
        <f t="shared" si="5966"/>
        <v>0</v>
      </c>
      <c r="BV276" s="96">
        <f t="shared" si="5967"/>
        <v>0</v>
      </c>
      <c r="BW276" s="96">
        <f t="shared" si="5968"/>
        <v>0</v>
      </c>
      <c r="BX276" s="96">
        <f t="shared" si="5969"/>
        <v>1</v>
      </c>
      <c r="BY276" s="96">
        <f t="shared" si="5970"/>
        <v>0</v>
      </c>
      <c r="BZ276" s="97">
        <v>6.791666666666667</v>
      </c>
      <c r="CC276" s="94">
        <v>163</v>
      </c>
      <c r="CD276" s="46">
        <f t="shared" si="5931"/>
        <v>0</v>
      </c>
      <c r="CE276" s="46">
        <f t="shared" si="5932"/>
        <v>0</v>
      </c>
      <c r="CF276" s="46">
        <f t="shared" si="5933"/>
        <v>0</v>
      </c>
      <c r="CG276" s="46">
        <f t="shared" si="5934"/>
        <v>2.2801302931596091E-2</v>
      </c>
      <c r="CH276" s="46">
        <f t="shared" si="5935"/>
        <v>0</v>
      </c>
      <c r="CI276" s="95">
        <f t="shared" si="5971"/>
        <v>6.791666666666667</v>
      </c>
      <c r="CJ276" s="46">
        <f t="shared" si="5972"/>
        <v>2.2801302931596091E-2</v>
      </c>
      <c r="CK276" s="96">
        <f t="shared" si="5973"/>
        <v>0</v>
      </c>
      <c r="CL276" s="96">
        <f t="shared" si="5974"/>
        <v>0</v>
      </c>
      <c r="CM276" s="96">
        <f t="shared" si="5975"/>
        <v>0</v>
      </c>
      <c r="CN276" s="96">
        <f t="shared" si="5976"/>
        <v>1</v>
      </c>
      <c r="CO276" s="96">
        <f t="shared" si="5977"/>
        <v>0</v>
      </c>
      <c r="CP276" s="97">
        <v>6.791666666666667</v>
      </c>
    </row>
    <row r="277" spans="1:94" x14ac:dyDescent="0.3">
      <c r="A277" s="94">
        <v>164</v>
      </c>
      <c r="B277" s="46">
        <f t="shared" si="5906"/>
        <v>0</v>
      </c>
      <c r="C277" s="46">
        <f t="shared" si="5907"/>
        <v>0</v>
      </c>
      <c r="D277" s="46">
        <f t="shared" si="5908"/>
        <v>0</v>
      </c>
      <c r="E277" s="46">
        <f t="shared" si="5909"/>
        <v>0.10902255639097744</v>
      </c>
      <c r="F277" s="46">
        <f t="shared" si="5910"/>
        <v>0</v>
      </c>
      <c r="G277" s="95">
        <f t="shared" si="5936"/>
        <v>6.833333333333333</v>
      </c>
      <c r="H277" s="46">
        <f t="shared" si="5937"/>
        <v>0.10902255639097744</v>
      </c>
      <c r="I277" s="96">
        <f t="shared" si="5938"/>
        <v>0</v>
      </c>
      <c r="J277" s="96">
        <f t="shared" si="5939"/>
        <v>0</v>
      </c>
      <c r="K277" s="96">
        <f t="shared" si="5940"/>
        <v>0</v>
      </c>
      <c r="L277" s="96">
        <f t="shared" si="5941"/>
        <v>1</v>
      </c>
      <c r="M277" s="96">
        <f t="shared" si="5942"/>
        <v>0</v>
      </c>
      <c r="N277" s="97">
        <v>6.833333333333333</v>
      </c>
      <c r="Q277" s="94">
        <v>164</v>
      </c>
      <c r="R277" s="46">
        <f t="shared" si="5911"/>
        <v>0</v>
      </c>
      <c r="S277" s="46">
        <f t="shared" si="5912"/>
        <v>0</v>
      </c>
      <c r="T277" s="46">
        <f t="shared" si="5913"/>
        <v>0.63013698630136983</v>
      </c>
      <c r="U277" s="46">
        <f t="shared" si="5914"/>
        <v>0.21917808219178081</v>
      </c>
      <c r="V277" s="46">
        <f t="shared" si="5915"/>
        <v>0</v>
      </c>
      <c r="W277" s="95">
        <f t="shared" si="5943"/>
        <v>6.833333333333333</v>
      </c>
      <c r="X277" s="46">
        <f t="shared" si="5944"/>
        <v>0.84931506849315064</v>
      </c>
      <c r="Y277" s="96">
        <f t="shared" si="5945"/>
        <v>0</v>
      </c>
      <c r="Z277" s="96">
        <f t="shared" si="5946"/>
        <v>0</v>
      </c>
      <c r="AA277" s="96">
        <f t="shared" si="5947"/>
        <v>0.74193548387096775</v>
      </c>
      <c r="AB277" s="96">
        <f t="shared" si="5948"/>
        <v>0.25806451612903225</v>
      </c>
      <c r="AC277" s="96">
        <f t="shared" si="5949"/>
        <v>0</v>
      </c>
      <c r="AD277" s="97">
        <v>6.833333333333333</v>
      </c>
      <c r="AG277" s="94">
        <v>164</v>
      </c>
      <c r="AH277" s="46">
        <f t="shared" si="5916"/>
        <v>0</v>
      </c>
      <c r="AI277" s="46">
        <f t="shared" si="5917"/>
        <v>0</v>
      </c>
      <c r="AJ277" s="46">
        <f t="shared" si="5918"/>
        <v>0</v>
      </c>
      <c r="AK277" s="46">
        <f t="shared" si="5919"/>
        <v>0.29411764705882354</v>
      </c>
      <c r="AL277" s="46">
        <f t="shared" si="5920"/>
        <v>0</v>
      </c>
      <c r="AM277" s="95">
        <f t="shared" si="5950"/>
        <v>6.833333333333333</v>
      </c>
      <c r="AN277" s="46">
        <f t="shared" si="5951"/>
        <v>0.29411764705882354</v>
      </c>
      <c r="AO277" s="96">
        <f t="shared" si="5952"/>
        <v>0</v>
      </c>
      <c r="AP277" s="96">
        <f t="shared" si="5953"/>
        <v>0</v>
      </c>
      <c r="AQ277" s="96">
        <f t="shared" si="5954"/>
        <v>0</v>
      </c>
      <c r="AR277" s="96">
        <f t="shared" si="5955"/>
        <v>1</v>
      </c>
      <c r="AS277" s="96">
        <f t="shared" si="5956"/>
        <v>0</v>
      </c>
      <c r="AT277" s="97">
        <v>6.833333333333333</v>
      </c>
      <c r="AW277" s="94">
        <v>164</v>
      </c>
      <c r="AX277" s="46">
        <f t="shared" si="5921"/>
        <v>0</v>
      </c>
      <c r="AY277" s="46">
        <f t="shared" si="5922"/>
        <v>0</v>
      </c>
      <c r="AZ277" s="46">
        <f t="shared" si="5923"/>
        <v>0.62037037037037035</v>
      </c>
      <c r="BA277" s="46">
        <f t="shared" si="5924"/>
        <v>0.1388888888888889</v>
      </c>
      <c r="BB277" s="46">
        <f t="shared" si="5925"/>
        <v>0</v>
      </c>
      <c r="BC277" s="95">
        <f t="shared" si="5957"/>
        <v>6.833333333333333</v>
      </c>
      <c r="BD277" s="46">
        <f t="shared" si="5958"/>
        <v>0.7592592592592593</v>
      </c>
      <c r="BE277" s="96">
        <f t="shared" si="5959"/>
        <v>0</v>
      </c>
      <c r="BF277" s="96">
        <f t="shared" si="5960"/>
        <v>0</v>
      </c>
      <c r="BG277" s="96">
        <f t="shared" si="5961"/>
        <v>0.81707317073170727</v>
      </c>
      <c r="BH277" s="96">
        <f t="shared" si="5962"/>
        <v>0.18292682926829268</v>
      </c>
      <c r="BI277" s="96">
        <f t="shared" si="5963"/>
        <v>0</v>
      </c>
      <c r="BJ277" s="97">
        <v>6.833333333333333</v>
      </c>
      <c r="BM277" s="94">
        <v>164</v>
      </c>
      <c r="BN277" s="46">
        <f t="shared" si="5926"/>
        <v>0</v>
      </c>
      <c r="BO277" s="46">
        <f t="shared" si="5927"/>
        <v>0</v>
      </c>
      <c r="BP277" s="46">
        <f t="shared" si="5928"/>
        <v>0</v>
      </c>
      <c r="BQ277" s="46">
        <f t="shared" si="5929"/>
        <v>0.15573770491803279</v>
      </c>
      <c r="BR277" s="46">
        <f t="shared" si="5930"/>
        <v>0</v>
      </c>
      <c r="BS277" s="95">
        <f t="shared" si="5964"/>
        <v>6.833333333333333</v>
      </c>
      <c r="BT277" s="46">
        <f t="shared" si="5965"/>
        <v>0.15573770491803279</v>
      </c>
      <c r="BU277" s="96">
        <f t="shared" si="5966"/>
        <v>0</v>
      </c>
      <c r="BV277" s="96">
        <f t="shared" si="5967"/>
        <v>0</v>
      </c>
      <c r="BW277" s="96">
        <f t="shared" si="5968"/>
        <v>0</v>
      </c>
      <c r="BX277" s="96">
        <f t="shared" si="5969"/>
        <v>1</v>
      </c>
      <c r="BY277" s="96">
        <f t="shared" si="5970"/>
        <v>0</v>
      </c>
      <c r="BZ277" s="97">
        <v>6.833333333333333</v>
      </c>
      <c r="CC277" s="94">
        <v>164</v>
      </c>
      <c r="CD277" s="46">
        <f t="shared" si="5931"/>
        <v>0</v>
      </c>
      <c r="CE277" s="46">
        <f t="shared" si="5932"/>
        <v>0</v>
      </c>
      <c r="CF277" s="46">
        <f t="shared" si="5933"/>
        <v>0</v>
      </c>
      <c r="CG277" s="46">
        <f t="shared" si="5934"/>
        <v>2.2801302931596091E-2</v>
      </c>
      <c r="CH277" s="46">
        <f t="shared" si="5935"/>
        <v>0</v>
      </c>
      <c r="CI277" s="95">
        <f t="shared" si="5971"/>
        <v>6.833333333333333</v>
      </c>
      <c r="CJ277" s="46">
        <f t="shared" si="5972"/>
        <v>2.2801302931596091E-2</v>
      </c>
      <c r="CK277" s="96">
        <f t="shared" si="5973"/>
        <v>0</v>
      </c>
      <c r="CL277" s="96">
        <f t="shared" si="5974"/>
        <v>0</v>
      </c>
      <c r="CM277" s="96">
        <f t="shared" si="5975"/>
        <v>0</v>
      </c>
      <c r="CN277" s="96">
        <f t="shared" si="5976"/>
        <v>1</v>
      </c>
      <c r="CO277" s="96">
        <f t="shared" si="5977"/>
        <v>0</v>
      </c>
      <c r="CP277" s="97">
        <v>6.833333333333333</v>
      </c>
    </row>
    <row r="278" spans="1:94" x14ac:dyDescent="0.3">
      <c r="A278" s="94">
        <v>165</v>
      </c>
      <c r="B278" s="46">
        <f t="shared" si="5906"/>
        <v>0</v>
      </c>
      <c r="C278" s="46">
        <f t="shared" si="5907"/>
        <v>0</v>
      </c>
      <c r="D278" s="46">
        <f t="shared" si="5908"/>
        <v>0</v>
      </c>
      <c r="E278" s="46">
        <f t="shared" si="5909"/>
        <v>0.10902255639097744</v>
      </c>
      <c r="F278" s="46">
        <f t="shared" si="5910"/>
        <v>0</v>
      </c>
      <c r="G278" s="95">
        <f t="shared" si="5936"/>
        <v>6.875</v>
      </c>
      <c r="H278" s="46">
        <f t="shared" si="5937"/>
        <v>0.10902255639097744</v>
      </c>
      <c r="I278" s="96">
        <f t="shared" si="5938"/>
        <v>0</v>
      </c>
      <c r="J278" s="96">
        <f t="shared" si="5939"/>
        <v>0</v>
      </c>
      <c r="K278" s="96">
        <f t="shared" si="5940"/>
        <v>0</v>
      </c>
      <c r="L278" s="96">
        <f t="shared" si="5941"/>
        <v>1</v>
      </c>
      <c r="M278" s="96">
        <f t="shared" si="5942"/>
        <v>0</v>
      </c>
      <c r="N278" s="97">
        <v>6.875</v>
      </c>
      <c r="Q278" s="94">
        <v>165</v>
      </c>
      <c r="R278" s="46">
        <f t="shared" si="5911"/>
        <v>0</v>
      </c>
      <c r="S278" s="46">
        <f t="shared" si="5912"/>
        <v>0</v>
      </c>
      <c r="T278" s="46">
        <f t="shared" si="5913"/>
        <v>0.63013698630136983</v>
      </c>
      <c r="U278" s="46">
        <f t="shared" si="5914"/>
        <v>0.21917808219178081</v>
      </c>
      <c r="V278" s="46">
        <f t="shared" si="5915"/>
        <v>0</v>
      </c>
      <c r="W278" s="95">
        <f t="shared" si="5943"/>
        <v>6.875</v>
      </c>
      <c r="X278" s="46">
        <f t="shared" si="5944"/>
        <v>0.84931506849315064</v>
      </c>
      <c r="Y278" s="96">
        <f t="shared" si="5945"/>
        <v>0</v>
      </c>
      <c r="Z278" s="96">
        <f t="shared" si="5946"/>
        <v>0</v>
      </c>
      <c r="AA278" s="96">
        <f t="shared" si="5947"/>
        <v>0.74193548387096775</v>
      </c>
      <c r="AB278" s="96">
        <f t="shared" si="5948"/>
        <v>0.25806451612903225</v>
      </c>
      <c r="AC278" s="96">
        <f t="shared" si="5949"/>
        <v>0</v>
      </c>
      <c r="AD278" s="97">
        <v>6.875</v>
      </c>
      <c r="AG278" s="94">
        <v>165</v>
      </c>
      <c r="AH278" s="46">
        <f t="shared" si="5916"/>
        <v>0</v>
      </c>
      <c r="AI278" s="46">
        <f t="shared" si="5917"/>
        <v>0</v>
      </c>
      <c r="AJ278" s="46">
        <f t="shared" si="5918"/>
        <v>0</v>
      </c>
      <c r="AK278" s="46">
        <f t="shared" si="5919"/>
        <v>0.29411764705882354</v>
      </c>
      <c r="AL278" s="46">
        <f t="shared" si="5920"/>
        <v>0</v>
      </c>
      <c r="AM278" s="95">
        <f t="shared" si="5950"/>
        <v>6.875</v>
      </c>
      <c r="AN278" s="46">
        <f t="shared" si="5951"/>
        <v>0.29411764705882354</v>
      </c>
      <c r="AO278" s="96">
        <f t="shared" si="5952"/>
        <v>0</v>
      </c>
      <c r="AP278" s="96">
        <f t="shared" si="5953"/>
        <v>0</v>
      </c>
      <c r="AQ278" s="96">
        <f t="shared" si="5954"/>
        <v>0</v>
      </c>
      <c r="AR278" s="96">
        <f t="shared" si="5955"/>
        <v>1</v>
      </c>
      <c r="AS278" s="96">
        <f t="shared" si="5956"/>
        <v>0</v>
      </c>
      <c r="AT278" s="97">
        <v>6.875</v>
      </c>
      <c r="AW278" s="94">
        <v>165</v>
      </c>
      <c r="AX278" s="46">
        <f t="shared" si="5921"/>
        <v>0</v>
      </c>
      <c r="AY278" s="46">
        <f t="shared" si="5922"/>
        <v>0</v>
      </c>
      <c r="AZ278" s="46">
        <f t="shared" si="5923"/>
        <v>0.62037037037037035</v>
      </c>
      <c r="BA278" s="46">
        <f t="shared" si="5924"/>
        <v>0.1388888888888889</v>
      </c>
      <c r="BB278" s="46">
        <f t="shared" si="5925"/>
        <v>0</v>
      </c>
      <c r="BC278" s="95">
        <f t="shared" si="5957"/>
        <v>6.875</v>
      </c>
      <c r="BD278" s="46">
        <f t="shared" si="5958"/>
        <v>0.7592592592592593</v>
      </c>
      <c r="BE278" s="96">
        <f t="shared" si="5959"/>
        <v>0</v>
      </c>
      <c r="BF278" s="96">
        <f t="shared" si="5960"/>
        <v>0</v>
      </c>
      <c r="BG278" s="96">
        <f t="shared" si="5961"/>
        <v>0.81707317073170727</v>
      </c>
      <c r="BH278" s="96">
        <f t="shared" si="5962"/>
        <v>0.18292682926829268</v>
      </c>
      <c r="BI278" s="96">
        <f t="shared" si="5963"/>
        <v>0</v>
      </c>
      <c r="BJ278" s="97">
        <v>6.875</v>
      </c>
      <c r="BM278" s="94">
        <v>165</v>
      </c>
      <c r="BN278" s="46">
        <f t="shared" si="5926"/>
        <v>0</v>
      </c>
      <c r="BO278" s="46">
        <f t="shared" si="5927"/>
        <v>0</v>
      </c>
      <c r="BP278" s="46">
        <f t="shared" si="5928"/>
        <v>0</v>
      </c>
      <c r="BQ278" s="46">
        <f t="shared" si="5929"/>
        <v>0.15573770491803279</v>
      </c>
      <c r="BR278" s="46">
        <f t="shared" si="5930"/>
        <v>0</v>
      </c>
      <c r="BS278" s="95">
        <f t="shared" si="5964"/>
        <v>6.875</v>
      </c>
      <c r="BT278" s="46">
        <f t="shared" si="5965"/>
        <v>0.15573770491803279</v>
      </c>
      <c r="BU278" s="96">
        <f t="shared" si="5966"/>
        <v>0</v>
      </c>
      <c r="BV278" s="96">
        <f t="shared" si="5967"/>
        <v>0</v>
      </c>
      <c r="BW278" s="96">
        <f t="shared" si="5968"/>
        <v>0</v>
      </c>
      <c r="BX278" s="96">
        <f t="shared" si="5969"/>
        <v>1</v>
      </c>
      <c r="BY278" s="96">
        <f t="shared" si="5970"/>
        <v>0</v>
      </c>
      <c r="BZ278" s="97">
        <v>6.875</v>
      </c>
      <c r="CC278" s="94">
        <v>165</v>
      </c>
      <c r="CD278" s="46">
        <f t="shared" si="5931"/>
        <v>0</v>
      </c>
      <c r="CE278" s="46">
        <f t="shared" si="5932"/>
        <v>0</v>
      </c>
      <c r="CF278" s="46">
        <f t="shared" si="5933"/>
        <v>0</v>
      </c>
      <c r="CG278" s="46">
        <f t="shared" si="5934"/>
        <v>2.2801302931596091E-2</v>
      </c>
      <c r="CH278" s="46">
        <f t="shared" si="5935"/>
        <v>0</v>
      </c>
      <c r="CI278" s="95">
        <f t="shared" si="5971"/>
        <v>6.875</v>
      </c>
      <c r="CJ278" s="46">
        <f t="shared" si="5972"/>
        <v>2.2801302931596091E-2</v>
      </c>
      <c r="CK278" s="96">
        <f t="shared" si="5973"/>
        <v>0</v>
      </c>
      <c r="CL278" s="96">
        <f t="shared" si="5974"/>
        <v>0</v>
      </c>
      <c r="CM278" s="96">
        <f t="shared" si="5975"/>
        <v>0</v>
      </c>
      <c r="CN278" s="96">
        <f t="shared" si="5976"/>
        <v>1</v>
      </c>
      <c r="CO278" s="96">
        <f t="shared" si="5977"/>
        <v>0</v>
      </c>
      <c r="CP278" s="97">
        <v>6.875</v>
      </c>
    </row>
    <row r="279" spans="1:94" x14ac:dyDescent="0.3">
      <c r="A279" s="94">
        <v>166</v>
      </c>
      <c r="B279" s="46">
        <f t="shared" si="5906"/>
        <v>0</v>
      </c>
      <c r="C279" s="46">
        <f t="shared" si="5907"/>
        <v>0</v>
      </c>
      <c r="D279" s="46">
        <f t="shared" si="5908"/>
        <v>0</v>
      </c>
      <c r="E279" s="46">
        <f t="shared" si="5909"/>
        <v>0.10902255639097744</v>
      </c>
      <c r="F279" s="46">
        <f t="shared" si="5910"/>
        <v>0</v>
      </c>
      <c r="G279" s="95">
        <f t="shared" si="5936"/>
        <v>6.916666666666667</v>
      </c>
      <c r="H279" s="46">
        <f t="shared" si="5937"/>
        <v>0.10902255639097744</v>
      </c>
      <c r="I279" s="96">
        <f t="shared" si="5938"/>
        <v>0</v>
      </c>
      <c r="J279" s="96">
        <f t="shared" si="5939"/>
        <v>0</v>
      </c>
      <c r="K279" s="96">
        <f t="shared" si="5940"/>
        <v>0</v>
      </c>
      <c r="L279" s="96">
        <f t="shared" si="5941"/>
        <v>1</v>
      </c>
      <c r="M279" s="96">
        <f t="shared" si="5942"/>
        <v>0</v>
      </c>
      <c r="N279" s="97">
        <v>6.916666666666667</v>
      </c>
      <c r="Q279" s="94">
        <v>166</v>
      </c>
      <c r="R279" s="46">
        <f t="shared" si="5911"/>
        <v>0</v>
      </c>
      <c r="S279" s="46">
        <f t="shared" si="5912"/>
        <v>0</v>
      </c>
      <c r="T279" s="46">
        <f t="shared" si="5913"/>
        <v>0.63013698630136983</v>
      </c>
      <c r="U279" s="46">
        <f t="shared" si="5914"/>
        <v>0.21917808219178081</v>
      </c>
      <c r="V279" s="46">
        <f t="shared" si="5915"/>
        <v>0</v>
      </c>
      <c r="W279" s="95">
        <f t="shared" si="5943"/>
        <v>6.916666666666667</v>
      </c>
      <c r="X279" s="46">
        <f t="shared" si="5944"/>
        <v>0.84931506849315064</v>
      </c>
      <c r="Y279" s="96">
        <f t="shared" si="5945"/>
        <v>0</v>
      </c>
      <c r="Z279" s="96">
        <f t="shared" si="5946"/>
        <v>0</v>
      </c>
      <c r="AA279" s="96">
        <f t="shared" si="5947"/>
        <v>0.74193548387096775</v>
      </c>
      <c r="AB279" s="96">
        <f t="shared" si="5948"/>
        <v>0.25806451612903225</v>
      </c>
      <c r="AC279" s="96">
        <f t="shared" si="5949"/>
        <v>0</v>
      </c>
      <c r="AD279" s="97">
        <v>6.916666666666667</v>
      </c>
      <c r="AG279" s="94">
        <v>166</v>
      </c>
      <c r="AH279" s="46">
        <f t="shared" si="5916"/>
        <v>0</v>
      </c>
      <c r="AI279" s="46">
        <f t="shared" si="5917"/>
        <v>0</v>
      </c>
      <c r="AJ279" s="46">
        <f t="shared" si="5918"/>
        <v>0</v>
      </c>
      <c r="AK279" s="46">
        <f t="shared" si="5919"/>
        <v>0.29411764705882354</v>
      </c>
      <c r="AL279" s="46">
        <f t="shared" si="5920"/>
        <v>0</v>
      </c>
      <c r="AM279" s="95">
        <f t="shared" si="5950"/>
        <v>6.916666666666667</v>
      </c>
      <c r="AN279" s="46">
        <f t="shared" si="5951"/>
        <v>0.29411764705882354</v>
      </c>
      <c r="AO279" s="96">
        <f t="shared" si="5952"/>
        <v>0</v>
      </c>
      <c r="AP279" s="96">
        <f t="shared" si="5953"/>
        <v>0</v>
      </c>
      <c r="AQ279" s="96">
        <f t="shared" si="5954"/>
        <v>0</v>
      </c>
      <c r="AR279" s="96">
        <f t="shared" si="5955"/>
        <v>1</v>
      </c>
      <c r="AS279" s="96">
        <f t="shared" si="5956"/>
        <v>0</v>
      </c>
      <c r="AT279" s="97">
        <v>6.916666666666667</v>
      </c>
      <c r="AW279" s="94">
        <v>166</v>
      </c>
      <c r="AX279" s="46">
        <f t="shared" si="5921"/>
        <v>0</v>
      </c>
      <c r="AY279" s="46">
        <f t="shared" si="5922"/>
        <v>0</v>
      </c>
      <c r="AZ279" s="46">
        <f t="shared" si="5923"/>
        <v>0.62037037037037035</v>
      </c>
      <c r="BA279" s="46">
        <f t="shared" si="5924"/>
        <v>0.1388888888888889</v>
      </c>
      <c r="BB279" s="46">
        <f t="shared" si="5925"/>
        <v>0</v>
      </c>
      <c r="BC279" s="95">
        <f t="shared" si="5957"/>
        <v>6.916666666666667</v>
      </c>
      <c r="BD279" s="46">
        <f t="shared" si="5958"/>
        <v>0.7592592592592593</v>
      </c>
      <c r="BE279" s="96">
        <f t="shared" si="5959"/>
        <v>0</v>
      </c>
      <c r="BF279" s="96">
        <f t="shared" si="5960"/>
        <v>0</v>
      </c>
      <c r="BG279" s="96">
        <f t="shared" si="5961"/>
        <v>0.81707317073170727</v>
      </c>
      <c r="BH279" s="96">
        <f t="shared" si="5962"/>
        <v>0.18292682926829268</v>
      </c>
      <c r="BI279" s="96">
        <f t="shared" si="5963"/>
        <v>0</v>
      </c>
      <c r="BJ279" s="97">
        <v>6.916666666666667</v>
      </c>
      <c r="BM279" s="94">
        <v>166</v>
      </c>
      <c r="BN279" s="46">
        <f t="shared" si="5926"/>
        <v>0</v>
      </c>
      <c r="BO279" s="46">
        <f t="shared" si="5927"/>
        <v>0</v>
      </c>
      <c r="BP279" s="46">
        <f t="shared" si="5928"/>
        <v>0</v>
      </c>
      <c r="BQ279" s="46">
        <f t="shared" si="5929"/>
        <v>0.15573770491803279</v>
      </c>
      <c r="BR279" s="46">
        <f t="shared" si="5930"/>
        <v>0</v>
      </c>
      <c r="BS279" s="95">
        <f t="shared" si="5964"/>
        <v>6.916666666666667</v>
      </c>
      <c r="BT279" s="46">
        <f t="shared" si="5965"/>
        <v>0.15573770491803279</v>
      </c>
      <c r="BU279" s="96">
        <f t="shared" si="5966"/>
        <v>0</v>
      </c>
      <c r="BV279" s="96">
        <f t="shared" si="5967"/>
        <v>0</v>
      </c>
      <c r="BW279" s="96">
        <f t="shared" si="5968"/>
        <v>0</v>
      </c>
      <c r="BX279" s="96">
        <f t="shared" si="5969"/>
        <v>1</v>
      </c>
      <c r="BY279" s="96">
        <f t="shared" si="5970"/>
        <v>0</v>
      </c>
      <c r="BZ279" s="97">
        <v>6.916666666666667</v>
      </c>
      <c r="CC279" s="94">
        <v>166</v>
      </c>
      <c r="CD279" s="46">
        <f t="shared" si="5931"/>
        <v>0</v>
      </c>
      <c r="CE279" s="46">
        <f t="shared" si="5932"/>
        <v>0</v>
      </c>
      <c r="CF279" s="46">
        <f t="shared" si="5933"/>
        <v>0</v>
      </c>
      <c r="CG279" s="46">
        <f t="shared" si="5934"/>
        <v>2.2801302931596091E-2</v>
      </c>
      <c r="CH279" s="46">
        <f t="shared" si="5935"/>
        <v>0</v>
      </c>
      <c r="CI279" s="95">
        <f t="shared" si="5971"/>
        <v>6.916666666666667</v>
      </c>
      <c r="CJ279" s="46">
        <f t="shared" si="5972"/>
        <v>2.2801302931596091E-2</v>
      </c>
      <c r="CK279" s="96">
        <f t="shared" si="5973"/>
        <v>0</v>
      </c>
      <c r="CL279" s="96">
        <f t="shared" si="5974"/>
        <v>0</v>
      </c>
      <c r="CM279" s="96">
        <f t="shared" si="5975"/>
        <v>0</v>
      </c>
      <c r="CN279" s="96">
        <f t="shared" si="5976"/>
        <v>1</v>
      </c>
      <c r="CO279" s="96">
        <f t="shared" si="5977"/>
        <v>0</v>
      </c>
      <c r="CP279" s="97">
        <v>6.916666666666667</v>
      </c>
    </row>
    <row r="280" spans="1:94" x14ac:dyDescent="0.3">
      <c r="A280" s="98">
        <v>167</v>
      </c>
      <c r="B280" s="47">
        <f t="shared" si="5906"/>
        <v>0</v>
      </c>
      <c r="C280" s="47">
        <f t="shared" si="5907"/>
        <v>0</v>
      </c>
      <c r="D280" s="47">
        <f t="shared" si="5908"/>
        <v>0</v>
      </c>
      <c r="E280" s="47">
        <f t="shared" si="5909"/>
        <v>0.10902255639097744</v>
      </c>
      <c r="F280" s="47">
        <f t="shared" si="5910"/>
        <v>0</v>
      </c>
      <c r="G280" s="99">
        <f t="shared" si="5936"/>
        <v>6.958333333333333</v>
      </c>
      <c r="H280" s="47">
        <f t="shared" si="5937"/>
        <v>0.10902255639097744</v>
      </c>
      <c r="I280" s="100">
        <f t="shared" si="5938"/>
        <v>0</v>
      </c>
      <c r="J280" s="100">
        <f t="shared" si="5939"/>
        <v>0</v>
      </c>
      <c r="K280" s="100">
        <f t="shared" si="5940"/>
        <v>0</v>
      </c>
      <c r="L280" s="100">
        <f t="shared" si="5941"/>
        <v>1</v>
      </c>
      <c r="M280" s="100">
        <f t="shared" si="5942"/>
        <v>0</v>
      </c>
      <c r="N280" s="101">
        <v>6.958333333333333</v>
      </c>
      <c r="Q280" s="98">
        <v>167</v>
      </c>
      <c r="R280" s="47">
        <f t="shared" si="5911"/>
        <v>0</v>
      </c>
      <c r="S280" s="47">
        <f t="shared" si="5912"/>
        <v>0</v>
      </c>
      <c r="T280" s="47">
        <f t="shared" si="5913"/>
        <v>0.63013698630136983</v>
      </c>
      <c r="U280" s="47">
        <f t="shared" si="5914"/>
        <v>0.21917808219178081</v>
      </c>
      <c r="V280" s="47">
        <f t="shared" si="5915"/>
        <v>0</v>
      </c>
      <c r="W280" s="99">
        <f t="shared" si="5943"/>
        <v>6.958333333333333</v>
      </c>
      <c r="X280" s="47">
        <f t="shared" si="5944"/>
        <v>0.84931506849315064</v>
      </c>
      <c r="Y280" s="100">
        <f t="shared" si="5945"/>
        <v>0</v>
      </c>
      <c r="Z280" s="100">
        <f t="shared" si="5946"/>
        <v>0</v>
      </c>
      <c r="AA280" s="100">
        <f t="shared" si="5947"/>
        <v>0.74193548387096775</v>
      </c>
      <c r="AB280" s="100">
        <f t="shared" si="5948"/>
        <v>0.25806451612903225</v>
      </c>
      <c r="AC280" s="100">
        <f t="shared" si="5949"/>
        <v>0</v>
      </c>
      <c r="AD280" s="101">
        <v>6.958333333333333</v>
      </c>
      <c r="AG280" s="98">
        <v>167</v>
      </c>
      <c r="AH280" s="47">
        <f t="shared" si="5916"/>
        <v>0</v>
      </c>
      <c r="AI280" s="47">
        <f t="shared" si="5917"/>
        <v>0</v>
      </c>
      <c r="AJ280" s="47">
        <f t="shared" si="5918"/>
        <v>0</v>
      </c>
      <c r="AK280" s="47">
        <f t="shared" si="5919"/>
        <v>0.29411764705882354</v>
      </c>
      <c r="AL280" s="47">
        <f t="shared" si="5920"/>
        <v>0</v>
      </c>
      <c r="AM280" s="99">
        <f t="shared" si="5950"/>
        <v>6.958333333333333</v>
      </c>
      <c r="AN280" s="47">
        <f t="shared" si="5951"/>
        <v>0.29411764705882354</v>
      </c>
      <c r="AO280" s="100">
        <f t="shared" si="5952"/>
        <v>0</v>
      </c>
      <c r="AP280" s="100">
        <f t="shared" si="5953"/>
        <v>0</v>
      </c>
      <c r="AQ280" s="100">
        <f t="shared" si="5954"/>
        <v>0</v>
      </c>
      <c r="AR280" s="100">
        <f t="shared" si="5955"/>
        <v>1</v>
      </c>
      <c r="AS280" s="100">
        <f t="shared" si="5956"/>
        <v>0</v>
      </c>
      <c r="AT280" s="101">
        <v>6.958333333333333</v>
      </c>
      <c r="AW280" s="98">
        <v>167</v>
      </c>
      <c r="AX280" s="47">
        <f t="shared" si="5921"/>
        <v>0</v>
      </c>
      <c r="AY280" s="47">
        <f t="shared" si="5922"/>
        <v>0</v>
      </c>
      <c r="AZ280" s="47">
        <f t="shared" si="5923"/>
        <v>0.62037037037037035</v>
      </c>
      <c r="BA280" s="47">
        <f t="shared" si="5924"/>
        <v>0.1388888888888889</v>
      </c>
      <c r="BB280" s="47">
        <f t="shared" si="5925"/>
        <v>0</v>
      </c>
      <c r="BC280" s="99">
        <f t="shared" si="5957"/>
        <v>6.958333333333333</v>
      </c>
      <c r="BD280" s="47">
        <f t="shared" si="5958"/>
        <v>0.7592592592592593</v>
      </c>
      <c r="BE280" s="100">
        <f t="shared" si="5959"/>
        <v>0</v>
      </c>
      <c r="BF280" s="100">
        <f t="shared" si="5960"/>
        <v>0</v>
      </c>
      <c r="BG280" s="100">
        <f t="shared" si="5961"/>
        <v>0.81707317073170727</v>
      </c>
      <c r="BH280" s="100">
        <f t="shared" si="5962"/>
        <v>0.18292682926829268</v>
      </c>
      <c r="BI280" s="100">
        <f t="shared" si="5963"/>
        <v>0</v>
      </c>
      <c r="BJ280" s="101">
        <v>6.958333333333333</v>
      </c>
      <c r="BM280" s="98">
        <v>167</v>
      </c>
      <c r="BN280" s="47">
        <f t="shared" si="5926"/>
        <v>0</v>
      </c>
      <c r="BO280" s="47">
        <f t="shared" si="5927"/>
        <v>0</v>
      </c>
      <c r="BP280" s="47">
        <f t="shared" si="5928"/>
        <v>0</v>
      </c>
      <c r="BQ280" s="47">
        <f t="shared" si="5929"/>
        <v>0.15573770491803279</v>
      </c>
      <c r="BR280" s="47">
        <f t="shared" si="5930"/>
        <v>0</v>
      </c>
      <c r="BS280" s="99">
        <f t="shared" si="5964"/>
        <v>6.958333333333333</v>
      </c>
      <c r="BT280" s="47">
        <f t="shared" si="5965"/>
        <v>0.15573770491803279</v>
      </c>
      <c r="BU280" s="100">
        <f t="shared" si="5966"/>
        <v>0</v>
      </c>
      <c r="BV280" s="100">
        <f t="shared" si="5967"/>
        <v>0</v>
      </c>
      <c r="BW280" s="100">
        <f t="shared" si="5968"/>
        <v>0</v>
      </c>
      <c r="BX280" s="100">
        <f t="shared" si="5969"/>
        <v>1</v>
      </c>
      <c r="BY280" s="100">
        <f t="shared" si="5970"/>
        <v>0</v>
      </c>
      <c r="BZ280" s="101">
        <v>6.958333333333333</v>
      </c>
      <c r="CC280" s="98">
        <v>167</v>
      </c>
      <c r="CD280" s="46">
        <f t="shared" si="5931"/>
        <v>0</v>
      </c>
      <c r="CE280" s="46">
        <f t="shared" si="5932"/>
        <v>0</v>
      </c>
      <c r="CF280" s="46">
        <f t="shared" si="5933"/>
        <v>0</v>
      </c>
      <c r="CG280" s="46">
        <f t="shared" si="5934"/>
        <v>2.2801302931596091E-2</v>
      </c>
      <c r="CH280" s="46">
        <f t="shared" si="5935"/>
        <v>0</v>
      </c>
      <c r="CI280" s="99">
        <f t="shared" si="5971"/>
        <v>6.958333333333333</v>
      </c>
      <c r="CJ280" s="47">
        <f t="shared" si="5972"/>
        <v>2.2801302931596091E-2</v>
      </c>
      <c r="CK280" s="100">
        <f t="shared" si="5973"/>
        <v>0</v>
      </c>
      <c r="CL280" s="100">
        <f t="shared" si="5974"/>
        <v>0</v>
      </c>
      <c r="CM280" s="100">
        <f t="shared" si="5975"/>
        <v>0</v>
      </c>
      <c r="CN280" s="100">
        <f t="shared" si="5976"/>
        <v>1</v>
      </c>
      <c r="CO280" s="100">
        <f t="shared" si="5977"/>
        <v>0</v>
      </c>
      <c r="CP280" s="101">
        <v>6.958333333333333</v>
      </c>
    </row>
    <row r="281" spans="1:94" x14ac:dyDescent="0.3">
      <c r="A281" s="94">
        <v>168</v>
      </c>
      <c r="B281" s="46">
        <f t="shared" si="5906"/>
        <v>0</v>
      </c>
      <c r="C281" s="46">
        <f t="shared" si="5907"/>
        <v>0</v>
      </c>
      <c r="D281" s="46">
        <f t="shared" si="5908"/>
        <v>0</v>
      </c>
      <c r="E281" s="46">
        <f t="shared" si="5909"/>
        <v>0.10902255639097744</v>
      </c>
      <c r="F281" s="46">
        <f t="shared" si="5910"/>
        <v>0</v>
      </c>
      <c r="G281" s="95">
        <f t="shared" si="5936"/>
        <v>7</v>
      </c>
      <c r="H281" s="46">
        <f t="shared" si="5937"/>
        <v>0.10902255639097744</v>
      </c>
      <c r="I281" s="96">
        <f t="shared" si="5938"/>
        <v>0</v>
      </c>
      <c r="J281" s="96">
        <f t="shared" si="5939"/>
        <v>0</v>
      </c>
      <c r="K281" s="96">
        <f t="shared" si="5940"/>
        <v>0</v>
      </c>
      <c r="L281" s="96">
        <f t="shared" si="5941"/>
        <v>1</v>
      </c>
      <c r="M281" s="96">
        <f t="shared" si="5942"/>
        <v>0</v>
      </c>
      <c r="N281" s="97">
        <v>7</v>
      </c>
      <c r="Q281" s="94">
        <v>168</v>
      </c>
      <c r="R281" s="46">
        <f t="shared" si="5911"/>
        <v>0</v>
      </c>
      <c r="S281" s="46">
        <f t="shared" si="5912"/>
        <v>0</v>
      </c>
      <c r="T281" s="46">
        <f t="shared" si="5913"/>
        <v>0.63013698630136983</v>
      </c>
      <c r="U281" s="46">
        <f t="shared" si="5914"/>
        <v>0.21917808219178081</v>
      </c>
      <c r="V281" s="46">
        <f t="shared" si="5915"/>
        <v>0</v>
      </c>
      <c r="W281" s="95">
        <f t="shared" si="5943"/>
        <v>7</v>
      </c>
      <c r="X281" s="46">
        <f t="shared" si="5944"/>
        <v>0.84931506849315064</v>
      </c>
      <c r="Y281" s="96">
        <f t="shared" si="5945"/>
        <v>0</v>
      </c>
      <c r="Z281" s="96">
        <f t="shared" si="5946"/>
        <v>0</v>
      </c>
      <c r="AA281" s="96">
        <f t="shared" si="5947"/>
        <v>0.74193548387096775</v>
      </c>
      <c r="AB281" s="96">
        <f t="shared" si="5948"/>
        <v>0.25806451612903225</v>
      </c>
      <c r="AC281" s="96">
        <f t="shared" si="5949"/>
        <v>0</v>
      </c>
      <c r="AD281" s="97">
        <v>7</v>
      </c>
      <c r="AG281" s="94">
        <v>168</v>
      </c>
      <c r="AH281" s="46">
        <f t="shared" si="5916"/>
        <v>0</v>
      </c>
      <c r="AI281" s="46">
        <f t="shared" si="5917"/>
        <v>0</v>
      </c>
      <c r="AJ281" s="46">
        <f t="shared" si="5918"/>
        <v>0</v>
      </c>
      <c r="AK281" s="46">
        <f t="shared" si="5919"/>
        <v>0.29411764705882354</v>
      </c>
      <c r="AL281" s="46">
        <f t="shared" si="5920"/>
        <v>0</v>
      </c>
      <c r="AM281" s="95">
        <f t="shared" si="5950"/>
        <v>7</v>
      </c>
      <c r="AN281" s="46">
        <f t="shared" si="5951"/>
        <v>0.29411764705882354</v>
      </c>
      <c r="AO281" s="96">
        <f t="shared" si="5952"/>
        <v>0</v>
      </c>
      <c r="AP281" s="96">
        <f t="shared" si="5953"/>
        <v>0</v>
      </c>
      <c r="AQ281" s="96">
        <f t="shared" si="5954"/>
        <v>0</v>
      </c>
      <c r="AR281" s="96">
        <f t="shared" si="5955"/>
        <v>1</v>
      </c>
      <c r="AS281" s="96">
        <f t="shared" si="5956"/>
        <v>0</v>
      </c>
      <c r="AT281" s="97">
        <v>7</v>
      </c>
      <c r="AW281" s="94">
        <v>168</v>
      </c>
      <c r="AX281" s="46">
        <f t="shared" si="5921"/>
        <v>0</v>
      </c>
      <c r="AY281" s="46">
        <f t="shared" si="5922"/>
        <v>0</v>
      </c>
      <c r="AZ281" s="46">
        <f t="shared" si="5923"/>
        <v>0.62037037037037035</v>
      </c>
      <c r="BA281" s="46">
        <f t="shared" si="5924"/>
        <v>0.1388888888888889</v>
      </c>
      <c r="BB281" s="46">
        <f t="shared" si="5925"/>
        <v>0</v>
      </c>
      <c r="BC281" s="95">
        <f t="shared" si="5957"/>
        <v>7</v>
      </c>
      <c r="BD281" s="46">
        <f t="shared" si="5958"/>
        <v>0.7592592592592593</v>
      </c>
      <c r="BE281" s="96">
        <f t="shared" si="5959"/>
        <v>0</v>
      </c>
      <c r="BF281" s="96">
        <f t="shared" si="5960"/>
        <v>0</v>
      </c>
      <c r="BG281" s="96">
        <f t="shared" si="5961"/>
        <v>0.81707317073170727</v>
      </c>
      <c r="BH281" s="96">
        <f t="shared" si="5962"/>
        <v>0.18292682926829268</v>
      </c>
      <c r="BI281" s="96">
        <f t="shared" si="5963"/>
        <v>0</v>
      </c>
      <c r="BJ281" s="97">
        <v>7</v>
      </c>
      <c r="BM281" s="94">
        <v>168</v>
      </c>
      <c r="BN281" s="46">
        <f t="shared" si="5926"/>
        <v>0</v>
      </c>
      <c r="BO281" s="46">
        <f t="shared" si="5927"/>
        <v>0</v>
      </c>
      <c r="BP281" s="46">
        <f t="shared" si="5928"/>
        <v>0</v>
      </c>
      <c r="BQ281" s="46">
        <f t="shared" si="5929"/>
        <v>0.15573770491803279</v>
      </c>
      <c r="BR281" s="46">
        <f t="shared" si="5930"/>
        <v>0</v>
      </c>
      <c r="BS281" s="95">
        <f t="shared" si="5964"/>
        <v>7</v>
      </c>
      <c r="BT281" s="46">
        <f t="shared" si="5965"/>
        <v>0.15573770491803279</v>
      </c>
      <c r="BU281" s="96">
        <f t="shared" si="5966"/>
        <v>0</v>
      </c>
      <c r="BV281" s="96">
        <f t="shared" si="5967"/>
        <v>0</v>
      </c>
      <c r="BW281" s="96">
        <f t="shared" si="5968"/>
        <v>0</v>
      </c>
      <c r="BX281" s="96">
        <f t="shared" si="5969"/>
        <v>1</v>
      </c>
      <c r="BY281" s="96">
        <f t="shared" si="5970"/>
        <v>0</v>
      </c>
      <c r="BZ281" s="97">
        <v>7</v>
      </c>
      <c r="CC281" s="94">
        <v>168</v>
      </c>
      <c r="CD281" s="46">
        <f t="shared" si="5931"/>
        <v>0</v>
      </c>
      <c r="CE281" s="46">
        <f t="shared" si="5932"/>
        <v>0</v>
      </c>
      <c r="CF281" s="46">
        <f t="shared" si="5933"/>
        <v>0</v>
      </c>
      <c r="CG281" s="46">
        <f t="shared" si="5934"/>
        <v>2.2801302931596091E-2</v>
      </c>
      <c r="CH281" s="46">
        <f t="shared" si="5935"/>
        <v>0</v>
      </c>
      <c r="CI281" s="95">
        <f t="shared" si="5971"/>
        <v>7</v>
      </c>
      <c r="CJ281" s="46">
        <f t="shared" si="5972"/>
        <v>2.2801302931596091E-2</v>
      </c>
      <c r="CK281" s="96">
        <f t="shared" si="5973"/>
        <v>0</v>
      </c>
      <c r="CL281" s="96">
        <f t="shared" si="5974"/>
        <v>0</v>
      </c>
      <c r="CM281" s="96">
        <f t="shared" si="5975"/>
        <v>0</v>
      </c>
      <c r="CN281" s="96">
        <f t="shared" si="5976"/>
        <v>1</v>
      </c>
      <c r="CO281" s="96">
        <f t="shared" si="5977"/>
        <v>0</v>
      </c>
      <c r="CP281" s="97">
        <v>7</v>
      </c>
    </row>
    <row r="282" spans="1:94" x14ac:dyDescent="0.3">
      <c r="A282" s="94">
        <v>169</v>
      </c>
      <c r="B282" s="46">
        <f t="shared" si="5906"/>
        <v>0</v>
      </c>
      <c r="C282" s="46">
        <f t="shared" si="5907"/>
        <v>0</v>
      </c>
      <c r="D282" s="46">
        <f t="shared" si="5908"/>
        <v>0</v>
      </c>
      <c r="E282" s="46">
        <f t="shared" si="5909"/>
        <v>0.10902255639097744</v>
      </c>
      <c r="F282" s="46">
        <f t="shared" si="5910"/>
        <v>0</v>
      </c>
      <c r="G282" s="95">
        <f t="shared" si="5936"/>
        <v>7.041666666666667</v>
      </c>
      <c r="H282" s="46">
        <f t="shared" si="5937"/>
        <v>0.10902255639097744</v>
      </c>
      <c r="I282" s="96">
        <f t="shared" si="5938"/>
        <v>0</v>
      </c>
      <c r="J282" s="96">
        <f t="shared" si="5939"/>
        <v>0</v>
      </c>
      <c r="K282" s="96">
        <f t="shared" si="5940"/>
        <v>0</v>
      </c>
      <c r="L282" s="96">
        <f t="shared" si="5941"/>
        <v>1</v>
      </c>
      <c r="M282" s="96">
        <f t="shared" si="5942"/>
        <v>0</v>
      </c>
      <c r="N282" s="97">
        <v>7.041666666666667</v>
      </c>
      <c r="Q282" s="94">
        <v>169</v>
      </c>
      <c r="R282" s="46">
        <f t="shared" si="5911"/>
        <v>0</v>
      </c>
      <c r="S282" s="46">
        <f t="shared" si="5912"/>
        <v>0</v>
      </c>
      <c r="T282" s="46">
        <f t="shared" si="5913"/>
        <v>0.63013698630136983</v>
      </c>
      <c r="U282" s="46">
        <f t="shared" si="5914"/>
        <v>0.21917808219178081</v>
      </c>
      <c r="V282" s="46">
        <f t="shared" si="5915"/>
        <v>0</v>
      </c>
      <c r="W282" s="95">
        <f t="shared" si="5943"/>
        <v>7.041666666666667</v>
      </c>
      <c r="X282" s="46">
        <f t="shared" si="5944"/>
        <v>0.84931506849315064</v>
      </c>
      <c r="Y282" s="96">
        <f t="shared" si="5945"/>
        <v>0</v>
      </c>
      <c r="Z282" s="96">
        <f t="shared" si="5946"/>
        <v>0</v>
      </c>
      <c r="AA282" s="96">
        <f t="shared" si="5947"/>
        <v>0.74193548387096775</v>
      </c>
      <c r="AB282" s="96">
        <f t="shared" si="5948"/>
        <v>0.25806451612903225</v>
      </c>
      <c r="AC282" s="96">
        <f t="shared" si="5949"/>
        <v>0</v>
      </c>
      <c r="AD282" s="97">
        <v>7.041666666666667</v>
      </c>
      <c r="AG282" s="94">
        <v>169</v>
      </c>
      <c r="AH282" s="46">
        <f t="shared" si="5916"/>
        <v>0</v>
      </c>
      <c r="AI282" s="46">
        <f t="shared" si="5917"/>
        <v>0</v>
      </c>
      <c r="AJ282" s="46">
        <f t="shared" si="5918"/>
        <v>0</v>
      </c>
      <c r="AK282" s="46">
        <f t="shared" si="5919"/>
        <v>0.29411764705882354</v>
      </c>
      <c r="AL282" s="46">
        <f t="shared" si="5920"/>
        <v>0</v>
      </c>
      <c r="AM282" s="95">
        <f t="shared" si="5950"/>
        <v>7.041666666666667</v>
      </c>
      <c r="AN282" s="46">
        <f t="shared" si="5951"/>
        <v>0.29411764705882354</v>
      </c>
      <c r="AO282" s="96">
        <f t="shared" si="5952"/>
        <v>0</v>
      </c>
      <c r="AP282" s="96">
        <f t="shared" si="5953"/>
        <v>0</v>
      </c>
      <c r="AQ282" s="96">
        <f t="shared" si="5954"/>
        <v>0</v>
      </c>
      <c r="AR282" s="96">
        <f t="shared" si="5955"/>
        <v>1</v>
      </c>
      <c r="AS282" s="96">
        <f t="shared" si="5956"/>
        <v>0</v>
      </c>
      <c r="AT282" s="97">
        <v>7.041666666666667</v>
      </c>
      <c r="AW282" s="94">
        <v>169</v>
      </c>
      <c r="AX282" s="46">
        <f t="shared" si="5921"/>
        <v>0</v>
      </c>
      <c r="AY282" s="46">
        <f t="shared" si="5922"/>
        <v>0</v>
      </c>
      <c r="AZ282" s="46">
        <f t="shared" si="5923"/>
        <v>0.62037037037037035</v>
      </c>
      <c r="BA282" s="46">
        <f t="shared" si="5924"/>
        <v>0.1388888888888889</v>
      </c>
      <c r="BB282" s="46">
        <f t="shared" si="5925"/>
        <v>0</v>
      </c>
      <c r="BC282" s="95">
        <f t="shared" si="5957"/>
        <v>7.041666666666667</v>
      </c>
      <c r="BD282" s="46">
        <f t="shared" si="5958"/>
        <v>0.7592592592592593</v>
      </c>
      <c r="BE282" s="96">
        <f t="shared" si="5959"/>
        <v>0</v>
      </c>
      <c r="BF282" s="96">
        <f t="shared" si="5960"/>
        <v>0</v>
      </c>
      <c r="BG282" s="96">
        <f t="shared" si="5961"/>
        <v>0.81707317073170727</v>
      </c>
      <c r="BH282" s="96">
        <f t="shared" si="5962"/>
        <v>0.18292682926829268</v>
      </c>
      <c r="BI282" s="96">
        <f t="shared" si="5963"/>
        <v>0</v>
      </c>
      <c r="BJ282" s="97">
        <v>7.041666666666667</v>
      </c>
      <c r="BM282" s="94">
        <v>169</v>
      </c>
      <c r="BN282" s="46">
        <f t="shared" si="5926"/>
        <v>0</v>
      </c>
      <c r="BO282" s="46">
        <f t="shared" si="5927"/>
        <v>0</v>
      </c>
      <c r="BP282" s="46">
        <f t="shared" si="5928"/>
        <v>0</v>
      </c>
      <c r="BQ282" s="46">
        <f t="shared" si="5929"/>
        <v>0.15573770491803279</v>
      </c>
      <c r="BR282" s="46">
        <f t="shared" si="5930"/>
        <v>0</v>
      </c>
      <c r="BS282" s="95">
        <f t="shared" si="5964"/>
        <v>7.041666666666667</v>
      </c>
      <c r="BT282" s="46">
        <f t="shared" si="5965"/>
        <v>0.15573770491803279</v>
      </c>
      <c r="BU282" s="96">
        <f t="shared" si="5966"/>
        <v>0</v>
      </c>
      <c r="BV282" s="96">
        <f t="shared" si="5967"/>
        <v>0</v>
      </c>
      <c r="BW282" s="96">
        <f t="shared" si="5968"/>
        <v>0</v>
      </c>
      <c r="BX282" s="96">
        <f t="shared" si="5969"/>
        <v>1</v>
      </c>
      <c r="BY282" s="96">
        <f t="shared" si="5970"/>
        <v>0</v>
      </c>
      <c r="BZ282" s="97">
        <v>7.041666666666667</v>
      </c>
      <c r="CC282" s="94">
        <v>169</v>
      </c>
      <c r="CD282" s="46">
        <f t="shared" si="5931"/>
        <v>0</v>
      </c>
      <c r="CE282" s="46">
        <f t="shared" si="5932"/>
        <v>0</v>
      </c>
      <c r="CF282" s="46">
        <f t="shared" si="5933"/>
        <v>0</v>
      </c>
      <c r="CG282" s="46">
        <f t="shared" si="5934"/>
        <v>2.2801302931596091E-2</v>
      </c>
      <c r="CH282" s="46">
        <f t="shared" si="5935"/>
        <v>0</v>
      </c>
      <c r="CI282" s="95">
        <f t="shared" si="5971"/>
        <v>7.041666666666667</v>
      </c>
      <c r="CJ282" s="46">
        <f t="shared" si="5972"/>
        <v>2.2801302931596091E-2</v>
      </c>
      <c r="CK282" s="96">
        <f t="shared" si="5973"/>
        <v>0</v>
      </c>
      <c r="CL282" s="96">
        <f t="shared" si="5974"/>
        <v>0</v>
      </c>
      <c r="CM282" s="96">
        <f t="shared" si="5975"/>
        <v>0</v>
      </c>
      <c r="CN282" s="96">
        <f t="shared" si="5976"/>
        <v>1</v>
      </c>
      <c r="CO282" s="96">
        <f t="shared" si="5977"/>
        <v>0</v>
      </c>
      <c r="CP282" s="97">
        <v>7.041666666666667</v>
      </c>
    </row>
    <row r="283" spans="1:94" x14ac:dyDescent="0.3">
      <c r="A283" s="94">
        <v>170</v>
      </c>
      <c r="B283" s="46">
        <f t="shared" si="5906"/>
        <v>0</v>
      </c>
      <c r="C283" s="46">
        <f t="shared" si="5907"/>
        <v>0</v>
      </c>
      <c r="D283" s="46">
        <f t="shared" si="5908"/>
        <v>0</v>
      </c>
      <c r="E283" s="46">
        <f t="shared" si="5909"/>
        <v>0.10902255639097744</v>
      </c>
      <c r="F283" s="46">
        <f t="shared" si="5910"/>
        <v>0</v>
      </c>
      <c r="G283" s="95">
        <f t="shared" si="5936"/>
        <v>7.083333333333333</v>
      </c>
      <c r="H283" s="46">
        <f t="shared" si="5937"/>
        <v>0.10902255639097744</v>
      </c>
      <c r="I283" s="96">
        <f t="shared" si="5938"/>
        <v>0</v>
      </c>
      <c r="J283" s="96">
        <f t="shared" si="5939"/>
        <v>0</v>
      </c>
      <c r="K283" s="96">
        <f t="shared" si="5940"/>
        <v>0</v>
      </c>
      <c r="L283" s="96">
        <f t="shared" si="5941"/>
        <v>1</v>
      </c>
      <c r="M283" s="96">
        <f t="shared" si="5942"/>
        <v>0</v>
      </c>
      <c r="N283" s="97">
        <v>7.083333333333333</v>
      </c>
      <c r="Q283" s="94">
        <v>170</v>
      </c>
      <c r="R283" s="46">
        <f t="shared" si="5911"/>
        <v>0</v>
      </c>
      <c r="S283" s="46">
        <f t="shared" si="5912"/>
        <v>0</v>
      </c>
      <c r="T283" s="46">
        <f t="shared" si="5913"/>
        <v>0.63013698630136983</v>
      </c>
      <c r="U283" s="46">
        <f t="shared" si="5914"/>
        <v>0.21917808219178081</v>
      </c>
      <c r="V283" s="46">
        <f t="shared" si="5915"/>
        <v>0</v>
      </c>
      <c r="W283" s="95">
        <f t="shared" si="5943"/>
        <v>7.083333333333333</v>
      </c>
      <c r="X283" s="46">
        <f t="shared" si="5944"/>
        <v>0.84931506849315064</v>
      </c>
      <c r="Y283" s="96">
        <f t="shared" si="5945"/>
        <v>0</v>
      </c>
      <c r="Z283" s="96">
        <f t="shared" si="5946"/>
        <v>0</v>
      </c>
      <c r="AA283" s="96">
        <f t="shared" si="5947"/>
        <v>0.74193548387096775</v>
      </c>
      <c r="AB283" s="96">
        <f t="shared" si="5948"/>
        <v>0.25806451612903225</v>
      </c>
      <c r="AC283" s="96">
        <f t="shared" si="5949"/>
        <v>0</v>
      </c>
      <c r="AD283" s="97">
        <v>7.083333333333333</v>
      </c>
      <c r="AG283" s="94">
        <v>170</v>
      </c>
      <c r="AH283" s="46">
        <f t="shared" si="5916"/>
        <v>0</v>
      </c>
      <c r="AI283" s="46">
        <f t="shared" si="5917"/>
        <v>0</v>
      </c>
      <c r="AJ283" s="46">
        <f t="shared" si="5918"/>
        <v>0</v>
      </c>
      <c r="AK283" s="46">
        <f t="shared" si="5919"/>
        <v>0.29411764705882354</v>
      </c>
      <c r="AL283" s="46">
        <f t="shared" si="5920"/>
        <v>0</v>
      </c>
      <c r="AM283" s="95">
        <f t="shared" si="5950"/>
        <v>7.083333333333333</v>
      </c>
      <c r="AN283" s="46">
        <f t="shared" si="5951"/>
        <v>0.29411764705882354</v>
      </c>
      <c r="AO283" s="96">
        <f t="shared" si="5952"/>
        <v>0</v>
      </c>
      <c r="AP283" s="96">
        <f t="shared" si="5953"/>
        <v>0</v>
      </c>
      <c r="AQ283" s="96">
        <f t="shared" si="5954"/>
        <v>0</v>
      </c>
      <c r="AR283" s="96">
        <f t="shared" si="5955"/>
        <v>1</v>
      </c>
      <c r="AS283" s="96">
        <f t="shared" si="5956"/>
        <v>0</v>
      </c>
      <c r="AT283" s="97">
        <v>7.083333333333333</v>
      </c>
      <c r="AW283" s="94">
        <v>170</v>
      </c>
      <c r="AX283" s="46">
        <f t="shared" si="5921"/>
        <v>0</v>
      </c>
      <c r="AY283" s="46">
        <f t="shared" si="5922"/>
        <v>0</v>
      </c>
      <c r="AZ283" s="46">
        <f t="shared" si="5923"/>
        <v>0.62037037037037035</v>
      </c>
      <c r="BA283" s="46">
        <f t="shared" si="5924"/>
        <v>0.1388888888888889</v>
      </c>
      <c r="BB283" s="46">
        <f t="shared" si="5925"/>
        <v>0</v>
      </c>
      <c r="BC283" s="95">
        <f t="shared" si="5957"/>
        <v>7.083333333333333</v>
      </c>
      <c r="BD283" s="46">
        <f t="shared" si="5958"/>
        <v>0.7592592592592593</v>
      </c>
      <c r="BE283" s="96">
        <f t="shared" si="5959"/>
        <v>0</v>
      </c>
      <c r="BF283" s="96">
        <f t="shared" si="5960"/>
        <v>0</v>
      </c>
      <c r="BG283" s="96">
        <f t="shared" si="5961"/>
        <v>0.81707317073170727</v>
      </c>
      <c r="BH283" s="96">
        <f t="shared" si="5962"/>
        <v>0.18292682926829268</v>
      </c>
      <c r="BI283" s="96">
        <f t="shared" si="5963"/>
        <v>0</v>
      </c>
      <c r="BJ283" s="97">
        <v>7.083333333333333</v>
      </c>
      <c r="BM283" s="94">
        <v>170</v>
      </c>
      <c r="BN283" s="46">
        <f t="shared" si="5926"/>
        <v>0</v>
      </c>
      <c r="BO283" s="46">
        <f t="shared" si="5927"/>
        <v>0</v>
      </c>
      <c r="BP283" s="46">
        <f t="shared" si="5928"/>
        <v>0</v>
      </c>
      <c r="BQ283" s="46">
        <f t="shared" si="5929"/>
        <v>0.15573770491803279</v>
      </c>
      <c r="BR283" s="46">
        <f t="shared" si="5930"/>
        <v>0</v>
      </c>
      <c r="BS283" s="95">
        <f t="shared" si="5964"/>
        <v>7.083333333333333</v>
      </c>
      <c r="BT283" s="46">
        <f t="shared" si="5965"/>
        <v>0.15573770491803279</v>
      </c>
      <c r="BU283" s="96">
        <f t="shared" si="5966"/>
        <v>0</v>
      </c>
      <c r="BV283" s="96">
        <f t="shared" si="5967"/>
        <v>0</v>
      </c>
      <c r="BW283" s="96">
        <f t="shared" si="5968"/>
        <v>0</v>
      </c>
      <c r="BX283" s="96">
        <f t="shared" si="5969"/>
        <v>1</v>
      </c>
      <c r="BY283" s="96">
        <f t="shared" si="5970"/>
        <v>0</v>
      </c>
      <c r="BZ283" s="97">
        <v>7.083333333333333</v>
      </c>
      <c r="CC283" s="94">
        <v>170</v>
      </c>
      <c r="CD283" s="46">
        <f t="shared" si="5931"/>
        <v>0</v>
      </c>
      <c r="CE283" s="46">
        <f t="shared" si="5932"/>
        <v>0</v>
      </c>
      <c r="CF283" s="46">
        <f t="shared" si="5933"/>
        <v>0</v>
      </c>
      <c r="CG283" s="46">
        <f t="shared" si="5934"/>
        <v>2.2801302931596091E-2</v>
      </c>
      <c r="CH283" s="46">
        <f t="shared" si="5935"/>
        <v>0</v>
      </c>
      <c r="CI283" s="95">
        <f t="shared" si="5971"/>
        <v>7.083333333333333</v>
      </c>
      <c r="CJ283" s="46">
        <f t="shared" si="5972"/>
        <v>2.2801302931596091E-2</v>
      </c>
      <c r="CK283" s="96">
        <f t="shared" si="5973"/>
        <v>0</v>
      </c>
      <c r="CL283" s="96">
        <f t="shared" si="5974"/>
        <v>0</v>
      </c>
      <c r="CM283" s="96">
        <f t="shared" si="5975"/>
        <v>0</v>
      </c>
      <c r="CN283" s="96">
        <f t="shared" si="5976"/>
        <v>1</v>
      </c>
      <c r="CO283" s="96">
        <f t="shared" si="5977"/>
        <v>0</v>
      </c>
      <c r="CP283" s="97">
        <v>7.083333333333333</v>
      </c>
    </row>
    <row r="284" spans="1:94" x14ac:dyDescent="0.3">
      <c r="A284" s="94">
        <v>171</v>
      </c>
      <c r="B284" s="46">
        <f t="shared" si="5906"/>
        <v>0</v>
      </c>
      <c r="C284" s="46">
        <f t="shared" si="5907"/>
        <v>0</v>
      </c>
      <c r="D284" s="46">
        <f t="shared" si="5908"/>
        <v>0</v>
      </c>
      <c r="E284" s="46">
        <f t="shared" si="5909"/>
        <v>0.10902255639097744</v>
      </c>
      <c r="F284" s="46">
        <f t="shared" si="5910"/>
        <v>0</v>
      </c>
      <c r="G284" s="95">
        <f t="shared" si="5936"/>
        <v>7.125</v>
      </c>
      <c r="H284" s="46">
        <f t="shared" si="5937"/>
        <v>0.10902255639097744</v>
      </c>
      <c r="I284" s="96">
        <f t="shared" si="5938"/>
        <v>0</v>
      </c>
      <c r="J284" s="96">
        <f t="shared" si="5939"/>
        <v>0</v>
      </c>
      <c r="K284" s="96">
        <f t="shared" si="5940"/>
        <v>0</v>
      </c>
      <c r="L284" s="96">
        <f t="shared" si="5941"/>
        <v>1</v>
      </c>
      <c r="M284" s="96">
        <f t="shared" si="5942"/>
        <v>0</v>
      </c>
      <c r="N284" s="97">
        <v>7.125</v>
      </c>
      <c r="Q284" s="94">
        <v>171</v>
      </c>
      <c r="R284" s="46">
        <f t="shared" si="5911"/>
        <v>0</v>
      </c>
      <c r="S284" s="46">
        <f t="shared" si="5912"/>
        <v>0</v>
      </c>
      <c r="T284" s="46">
        <f t="shared" si="5913"/>
        <v>0.63013698630136983</v>
      </c>
      <c r="U284" s="46">
        <f t="shared" si="5914"/>
        <v>0.21917808219178081</v>
      </c>
      <c r="V284" s="46">
        <f t="shared" si="5915"/>
        <v>0</v>
      </c>
      <c r="W284" s="95">
        <f t="shared" si="5943"/>
        <v>7.125</v>
      </c>
      <c r="X284" s="46">
        <f t="shared" si="5944"/>
        <v>0.84931506849315064</v>
      </c>
      <c r="Y284" s="96">
        <f t="shared" si="5945"/>
        <v>0</v>
      </c>
      <c r="Z284" s="96">
        <f t="shared" si="5946"/>
        <v>0</v>
      </c>
      <c r="AA284" s="96">
        <f t="shared" si="5947"/>
        <v>0.74193548387096775</v>
      </c>
      <c r="AB284" s="96">
        <f t="shared" si="5948"/>
        <v>0.25806451612903225</v>
      </c>
      <c r="AC284" s="96">
        <f t="shared" si="5949"/>
        <v>0</v>
      </c>
      <c r="AD284" s="97">
        <v>7.125</v>
      </c>
      <c r="AG284" s="94">
        <v>171</v>
      </c>
      <c r="AH284" s="46">
        <f t="shared" si="5916"/>
        <v>0</v>
      </c>
      <c r="AI284" s="46">
        <f t="shared" si="5917"/>
        <v>0</v>
      </c>
      <c r="AJ284" s="46">
        <f t="shared" si="5918"/>
        <v>0</v>
      </c>
      <c r="AK284" s="46">
        <f t="shared" si="5919"/>
        <v>0.29411764705882354</v>
      </c>
      <c r="AL284" s="46">
        <f t="shared" si="5920"/>
        <v>0</v>
      </c>
      <c r="AM284" s="95">
        <f t="shared" si="5950"/>
        <v>7.125</v>
      </c>
      <c r="AN284" s="46">
        <f t="shared" si="5951"/>
        <v>0.29411764705882354</v>
      </c>
      <c r="AO284" s="96">
        <f t="shared" si="5952"/>
        <v>0</v>
      </c>
      <c r="AP284" s="96">
        <f t="shared" si="5953"/>
        <v>0</v>
      </c>
      <c r="AQ284" s="96">
        <f t="shared" si="5954"/>
        <v>0</v>
      </c>
      <c r="AR284" s="96">
        <f t="shared" si="5955"/>
        <v>1</v>
      </c>
      <c r="AS284" s="96">
        <f t="shared" si="5956"/>
        <v>0</v>
      </c>
      <c r="AT284" s="97">
        <v>7.125</v>
      </c>
      <c r="AW284" s="94">
        <v>171</v>
      </c>
      <c r="AX284" s="46">
        <f t="shared" si="5921"/>
        <v>0</v>
      </c>
      <c r="AY284" s="46">
        <f t="shared" si="5922"/>
        <v>0</v>
      </c>
      <c r="AZ284" s="46">
        <f t="shared" si="5923"/>
        <v>0.62037037037037035</v>
      </c>
      <c r="BA284" s="46">
        <f t="shared" si="5924"/>
        <v>0.1388888888888889</v>
      </c>
      <c r="BB284" s="46">
        <f t="shared" si="5925"/>
        <v>0</v>
      </c>
      <c r="BC284" s="95">
        <f t="shared" si="5957"/>
        <v>7.125</v>
      </c>
      <c r="BD284" s="46">
        <f t="shared" si="5958"/>
        <v>0.7592592592592593</v>
      </c>
      <c r="BE284" s="96">
        <f t="shared" si="5959"/>
        <v>0</v>
      </c>
      <c r="BF284" s="96">
        <f t="shared" si="5960"/>
        <v>0</v>
      </c>
      <c r="BG284" s="96">
        <f t="shared" si="5961"/>
        <v>0.81707317073170727</v>
      </c>
      <c r="BH284" s="96">
        <f t="shared" si="5962"/>
        <v>0.18292682926829268</v>
      </c>
      <c r="BI284" s="96">
        <f t="shared" si="5963"/>
        <v>0</v>
      </c>
      <c r="BJ284" s="97">
        <v>7.125</v>
      </c>
      <c r="BM284" s="94">
        <v>171</v>
      </c>
      <c r="BN284" s="46">
        <f t="shared" si="5926"/>
        <v>0</v>
      </c>
      <c r="BO284" s="46">
        <f t="shared" si="5927"/>
        <v>0</v>
      </c>
      <c r="BP284" s="46">
        <f t="shared" si="5928"/>
        <v>0</v>
      </c>
      <c r="BQ284" s="46">
        <f t="shared" si="5929"/>
        <v>0.15573770491803279</v>
      </c>
      <c r="BR284" s="46">
        <f t="shared" si="5930"/>
        <v>0</v>
      </c>
      <c r="BS284" s="95">
        <f t="shared" si="5964"/>
        <v>7.125</v>
      </c>
      <c r="BT284" s="46">
        <f t="shared" si="5965"/>
        <v>0.15573770491803279</v>
      </c>
      <c r="BU284" s="96">
        <f t="shared" si="5966"/>
        <v>0</v>
      </c>
      <c r="BV284" s="96">
        <f t="shared" si="5967"/>
        <v>0</v>
      </c>
      <c r="BW284" s="96">
        <f t="shared" si="5968"/>
        <v>0</v>
      </c>
      <c r="BX284" s="96">
        <f t="shared" si="5969"/>
        <v>1</v>
      </c>
      <c r="BY284" s="96">
        <f t="shared" si="5970"/>
        <v>0</v>
      </c>
      <c r="BZ284" s="97">
        <v>7.125</v>
      </c>
      <c r="CC284" s="94">
        <v>171</v>
      </c>
      <c r="CD284" s="46">
        <f t="shared" si="5931"/>
        <v>0</v>
      </c>
      <c r="CE284" s="46">
        <f t="shared" si="5932"/>
        <v>0</v>
      </c>
      <c r="CF284" s="46">
        <f t="shared" si="5933"/>
        <v>0</v>
      </c>
      <c r="CG284" s="46">
        <f t="shared" si="5934"/>
        <v>2.2801302931596091E-2</v>
      </c>
      <c r="CH284" s="46">
        <f t="shared" si="5935"/>
        <v>0</v>
      </c>
      <c r="CI284" s="95">
        <f t="shared" si="5971"/>
        <v>7.125</v>
      </c>
      <c r="CJ284" s="46">
        <f t="shared" si="5972"/>
        <v>2.2801302931596091E-2</v>
      </c>
      <c r="CK284" s="96">
        <f t="shared" si="5973"/>
        <v>0</v>
      </c>
      <c r="CL284" s="96">
        <f t="shared" si="5974"/>
        <v>0</v>
      </c>
      <c r="CM284" s="96">
        <f t="shared" si="5975"/>
        <v>0</v>
      </c>
      <c r="CN284" s="96">
        <f t="shared" si="5976"/>
        <v>1</v>
      </c>
      <c r="CO284" s="96">
        <f t="shared" si="5977"/>
        <v>0</v>
      </c>
      <c r="CP284" s="97">
        <v>7.125</v>
      </c>
    </row>
    <row r="285" spans="1:94" x14ac:dyDescent="0.3">
      <c r="A285" s="94">
        <v>172</v>
      </c>
      <c r="B285" s="46">
        <f t="shared" si="5906"/>
        <v>0</v>
      </c>
      <c r="C285" s="46">
        <f t="shared" si="5907"/>
        <v>0</v>
      </c>
      <c r="D285" s="46">
        <f t="shared" si="5908"/>
        <v>0</v>
      </c>
      <c r="E285" s="46">
        <f t="shared" si="5909"/>
        <v>0.10902255639097744</v>
      </c>
      <c r="F285" s="46">
        <f t="shared" si="5910"/>
        <v>0</v>
      </c>
      <c r="G285" s="95">
        <f t="shared" si="5936"/>
        <v>7.166666666666667</v>
      </c>
      <c r="H285" s="46">
        <f t="shared" si="5937"/>
        <v>0.10902255639097744</v>
      </c>
      <c r="I285" s="96">
        <f t="shared" si="5938"/>
        <v>0</v>
      </c>
      <c r="J285" s="96">
        <f t="shared" si="5939"/>
        <v>0</v>
      </c>
      <c r="K285" s="96">
        <f t="shared" si="5940"/>
        <v>0</v>
      </c>
      <c r="L285" s="96">
        <f t="shared" si="5941"/>
        <v>1</v>
      </c>
      <c r="M285" s="96">
        <f t="shared" si="5942"/>
        <v>0</v>
      </c>
      <c r="N285" s="97">
        <v>7.166666666666667</v>
      </c>
      <c r="Q285" s="94">
        <v>172</v>
      </c>
      <c r="R285" s="46">
        <f t="shared" si="5911"/>
        <v>0</v>
      </c>
      <c r="S285" s="46">
        <f t="shared" si="5912"/>
        <v>0</v>
      </c>
      <c r="T285" s="46">
        <f t="shared" si="5913"/>
        <v>0.63013698630136983</v>
      </c>
      <c r="U285" s="46">
        <f t="shared" si="5914"/>
        <v>0.21917808219178081</v>
      </c>
      <c r="V285" s="46">
        <f t="shared" si="5915"/>
        <v>0</v>
      </c>
      <c r="W285" s="95">
        <f t="shared" si="5943"/>
        <v>7.166666666666667</v>
      </c>
      <c r="X285" s="46">
        <f t="shared" si="5944"/>
        <v>0.84931506849315064</v>
      </c>
      <c r="Y285" s="96">
        <f t="shared" si="5945"/>
        <v>0</v>
      </c>
      <c r="Z285" s="96">
        <f t="shared" si="5946"/>
        <v>0</v>
      </c>
      <c r="AA285" s="96">
        <f t="shared" si="5947"/>
        <v>0.74193548387096775</v>
      </c>
      <c r="AB285" s="96">
        <f t="shared" si="5948"/>
        <v>0.25806451612903225</v>
      </c>
      <c r="AC285" s="96">
        <f t="shared" si="5949"/>
        <v>0</v>
      </c>
      <c r="AD285" s="97">
        <v>7.166666666666667</v>
      </c>
      <c r="AG285" s="94">
        <v>172</v>
      </c>
      <c r="AH285" s="46">
        <f t="shared" si="5916"/>
        <v>0</v>
      </c>
      <c r="AI285" s="46">
        <f t="shared" si="5917"/>
        <v>0</v>
      </c>
      <c r="AJ285" s="46">
        <f t="shared" si="5918"/>
        <v>0</v>
      </c>
      <c r="AK285" s="46">
        <f t="shared" si="5919"/>
        <v>0.29411764705882354</v>
      </c>
      <c r="AL285" s="46">
        <f t="shared" si="5920"/>
        <v>0</v>
      </c>
      <c r="AM285" s="95">
        <f t="shared" si="5950"/>
        <v>7.166666666666667</v>
      </c>
      <c r="AN285" s="46">
        <f t="shared" si="5951"/>
        <v>0.29411764705882354</v>
      </c>
      <c r="AO285" s="96">
        <f t="shared" si="5952"/>
        <v>0</v>
      </c>
      <c r="AP285" s="96">
        <f t="shared" si="5953"/>
        <v>0</v>
      </c>
      <c r="AQ285" s="96">
        <f t="shared" si="5954"/>
        <v>0</v>
      </c>
      <c r="AR285" s="96">
        <f t="shared" si="5955"/>
        <v>1</v>
      </c>
      <c r="AS285" s="96">
        <f t="shared" si="5956"/>
        <v>0</v>
      </c>
      <c r="AT285" s="97">
        <v>7.166666666666667</v>
      </c>
      <c r="AW285" s="94">
        <v>172</v>
      </c>
      <c r="AX285" s="46">
        <f t="shared" si="5921"/>
        <v>0</v>
      </c>
      <c r="AY285" s="46">
        <f t="shared" si="5922"/>
        <v>0</v>
      </c>
      <c r="AZ285" s="46">
        <f t="shared" si="5923"/>
        <v>0.62037037037037035</v>
      </c>
      <c r="BA285" s="46">
        <f t="shared" si="5924"/>
        <v>0.1388888888888889</v>
      </c>
      <c r="BB285" s="46">
        <f t="shared" si="5925"/>
        <v>0</v>
      </c>
      <c r="BC285" s="95">
        <f t="shared" si="5957"/>
        <v>7.166666666666667</v>
      </c>
      <c r="BD285" s="46">
        <f t="shared" si="5958"/>
        <v>0.7592592592592593</v>
      </c>
      <c r="BE285" s="96">
        <f t="shared" si="5959"/>
        <v>0</v>
      </c>
      <c r="BF285" s="96">
        <f t="shared" si="5960"/>
        <v>0</v>
      </c>
      <c r="BG285" s="96">
        <f t="shared" si="5961"/>
        <v>0.81707317073170727</v>
      </c>
      <c r="BH285" s="96">
        <f t="shared" si="5962"/>
        <v>0.18292682926829268</v>
      </c>
      <c r="BI285" s="96">
        <f t="shared" si="5963"/>
        <v>0</v>
      </c>
      <c r="BJ285" s="97">
        <v>7.166666666666667</v>
      </c>
      <c r="BM285" s="94">
        <v>172</v>
      </c>
      <c r="BN285" s="46">
        <f t="shared" si="5926"/>
        <v>0</v>
      </c>
      <c r="BO285" s="46">
        <f t="shared" si="5927"/>
        <v>0</v>
      </c>
      <c r="BP285" s="46">
        <f t="shared" si="5928"/>
        <v>0</v>
      </c>
      <c r="BQ285" s="46">
        <f t="shared" si="5929"/>
        <v>0.15573770491803279</v>
      </c>
      <c r="BR285" s="46">
        <f t="shared" si="5930"/>
        <v>0</v>
      </c>
      <c r="BS285" s="95">
        <f t="shared" si="5964"/>
        <v>7.166666666666667</v>
      </c>
      <c r="BT285" s="46">
        <f t="shared" si="5965"/>
        <v>0.15573770491803279</v>
      </c>
      <c r="BU285" s="96">
        <f t="shared" si="5966"/>
        <v>0</v>
      </c>
      <c r="BV285" s="96">
        <f t="shared" si="5967"/>
        <v>0</v>
      </c>
      <c r="BW285" s="96">
        <f t="shared" si="5968"/>
        <v>0</v>
      </c>
      <c r="BX285" s="96">
        <f t="shared" si="5969"/>
        <v>1</v>
      </c>
      <c r="BY285" s="96">
        <f t="shared" si="5970"/>
        <v>0</v>
      </c>
      <c r="BZ285" s="97">
        <v>7.166666666666667</v>
      </c>
      <c r="CC285" s="94">
        <v>172</v>
      </c>
      <c r="CD285" s="46">
        <f t="shared" si="5931"/>
        <v>0</v>
      </c>
      <c r="CE285" s="46">
        <f t="shared" si="5932"/>
        <v>0</v>
      </c>
      <c r="CF285" s="46">
        <f t="shared" si="5933"/>
        <v>0</v>
      </c>
      <c r="CG285" s="46">
        <f t="shared" si="5934"/>
        <v>2.2801302931596091E-2</v>
      </c>
      <c r="CH285" s="46">
        <f t="shared" si="5935"/>
        <v>0</v>
      </c>
      <c r="CI285" s="95">
        <f t="shared" si="5971"/>
        <v>7.166666666666667</v>
      </c>
      <c r="CJ285" s="46">
        <f t="shared" si="5972"/>
        <v>2.2801302931596091E-2</v>
      </c>
      <c r="CK285" s="96">
        <f t="shared" si="5973"/>
        <v>0</v>
      </c>
      <c r="CL285" s="96">
        <f t="shared" si="5974"/>
        <v>0</v>
      </c>
      <c r="CM285" s="96">
        <f t="shared" si="5975"/>
        <v>0</v>
      </c>
      <c r="CN285" s="96">
        <f t="shared" si="5976"/>
        <v>1</v>
      </c>
      <c r="CO285" s="96">
        <f t="shared" si="5977"/>
        <v>0</v>
      </c>
      <c r="CP285" s="97">
        <v>7.166666666666667</v>
      </c>
    </row>
    <row r="286" spans="1:94" x14ac:dyDescent="0.3">
      <c r="A286" s="94">
        <v>173</v>
      </c>
      <c r="B286" s="46">
        <f t="shared" si="5906"/>
        <v>0</v>
      </c>
      <c r="C286" s="46">
        <f t="shared" si="5907"/>
        <v>0</v>
      </c>
      <c r="D286" s="46">
        <f t="shared" si="5908"/>
        <v>0</v>
      </c>
      <c r="E286" s="46">
        <f t="shared" si="5909"/>
        <v>0.10902255639097744</v>
      </c>
      <c r="F286" s="46">
        <f t="shared" si="5910"/>
        <v>0</v>
      </c>
      <c r="G286" s="95">
        <f t="shared" si="5936"/>
        <v>7.208333333333333</v>
      </c>
      <c r="H286" s="46">
        <f t="shared" si="5937"/>
        <v>0.10902255639097744</v>
      </c>
      <c r="I286" s="96">
        <f t="shared" si="5938"/>
        <v>0</v>
      </c>
      <c r="J286" s="96">
        <f t="shared" si="5939"/>
        <v>0</v>
      </c>
      <c r="K286" s="96">
        <f t="shared" si="5940"/>
        <v>0</v>
      </c>
      <c r="L286" s="96">
        <f t="shared" si="5941"/>
        <v>1</v>
      </c>
      <c r="M286" s="96">
        <f t="shared" si="5942"/>
        <v>0</v>
      </c>
      <c r="N286" s="97">
        <v>7.208333333333333</v>
      </c>
      <c r="Q286" s="94">
        <v>173</v>
      </c>
      <c r="R286" s="46">
        <f t="shared" si="5911"/>
        <v>0</v>
      </c>
      <c r="S286" s="46">
        <f t="shared" si="5912"/>
        <v>0</v>
      </c>
      <c r="T286" s="46">
        <f t="shared" si="5913"/>
        <v>0.63013698630136983</v>
      </c>
      <c r="U286" s="46">
        <f t="shared" si="5914"/>
        <v>0.21917808219178081</v>
      </c>
      <c r="V286" s="46">
        <f t="shared" si="5915"/>
        <v>0</v>
      </c>
      <c r="W286" s="95">
        <f t="shared" si="5943"/>
        <v>7.208333333333333</v>
      </c>
      <c r="X286" s="46">
        <f t="shared" si="5944"/>
        <v>0.84931506849315064</v>
      </c>
      <c r="Y286" s="96">
        <f t="shared" si="5945"/>
        <v>0</v>
      </c>
      <c r="Z286" s="96">
        <f t="shared" si="5946"/>
        <v>0</v>
      </c>
      <c r="AA286" s="96">
        <f t="shared" si="5947"/>
        <v>0.74193548387096775</v>
      </c>
      <c r="AB286" s="96">
        <f t="shared" si="5948"/>
        <v>0.25806451612903225</v>
      </c>
      <c r="AC286" s="96">
        <f t="shared" si="5949"/>
        <v>0</v>
      </c>
      <c r="AD286" s="97">
        <v>7.208333333333333</v>
      </c>
      <c r="AG286" s="94">
        <v>173</v>
      </c>
      <c r="AH286" s="46">
        <f t="shared" si="5916"/>
        <v>0</v>
      </c>
      <c r="AI286" s="46">
        <f t="shared" si="5917"/>
        <v>0</v>
      </c>
      <c r="AJ286" s="46">
        <f t="shared" si="5918"/>
        <v>0.67647058823529416</v>
      </c>
      <c r="AK286" s="46">
        <f t="shared" si="5919"/>
        <v>0.29411764705882354</v>
      </c>
      <c r="AL286" s="46">
        <f t="shared" si="5920"/>
        <v>0</v>
      </c>
      <c r="AM286" s="95">
        <f t="shared" si="5950"/>
        <v>7.208333333333333</v>
      </c>
      <c r="AN286" s="46">
        <f t="shared" si="5951"/>
        <v>0.97058823529411775</v>
      </c>
      <c r="AO286" s="96">
        <f t="shared" si="5952"/>
        <v>0</v>
      </c>
      <c r="AP286" s="96">
        <f t="shared" si="5953"/>
        <v>0</v>
      </c>
      <c r="AQ286" s="96">
        <f t="shared" si="5954"/>
        <v>0.69696969696969691</v>
      </c>
      <c r="AR286" s="96">
        <f t="shared" si="5955"/>
        <v>0.30303030303030298</v>
      </c>
      <c r="AS286" s="96">
        <f t="shared" si="5956"/>
        <v>0</v>
      </c>
      <c r="AT286" s="97">
        <v>7.208333333333333</v>
      </c>
      <c r="AW286" s="94">
        <v>173</v>
      </c>
      <c r="AX286" s="46">
        <f t="shared" si="5921"/>
        <v>0</v>
      </c>
      <c r="AY286" s="46">
        <f t="shared" si="5922"/>
        <v>0</v>
      </c>
      <c r="AZ286" s="46">
        <f t="shared" si="5923"/>
        <v>0.62037037037037035</v>
      </c>
      <c r="BA286" s="46">
        <f t="shared" si="5924"/>
        <v>0.1388888888888889</v>
      </c>
      <c r="BB286" s="46">
        <f t="shared" si="5925"/>
        <v>0</v>
      </c>
      <c r="BC286" s="95">
        <f t="shared" si="5957"/>
        <v>7.208333333333333</v>
      </c>
      <c r="BD286" s="46">
        <f t="shared" si="5958"/>
        <v>0.7592592592592593</v>
      </c>
      <c r="BE286" s="96">
        <f t="shared" si="5959"/>
        <v>0</v>
      </c>
      <c r="BF286" s="96">
        <f t="shared" si="5960"/>
        <v>0</v>
      </c>
      <c r="BG286" s="96">
        <f t="shared" si="5961"/>
        <v>0.81707317073170727</v>
      </c>
      <c r="BH286" s="96">
        <f t="shared" si="5962"/>
        <v>0.18292682926829268</v>
      </c>
      <c r="BI286" s="96">
        <f t="shared" si="5963"/>
        <v>0</v>
      </c>
      <c r="BJ286" s="97">
        <v>7.208333333333333</v>
      </c>
      <c r="BM286" s="94">
        <v>173</v>
      </c>
      <c r="BN286" s="46">
        <f t="shared" si="5926"/>
        <v>0</v>
      </c>
      <c r="BO286" s="46">
        <f t="shared" si="5927"/>
        <v>0</v>
      </c>
      <c r="BP286" s="46">
        <f t="shared" si="5928"/>
        <v>0</v>
      </c>
      <c r="BQ286" s="46">
        <f t="shared" si="5929"/>
        <v>0.15573770491803279</v>
      </c>
      <c r="BR286" s="46">
        <f t="shared" si="5930"/>
        <v>0</v>
      </c>
      <c r="BS286" s="95">
        <f t="shared" si="5964"/>
        <v>7.208333333333333</v>
      </c>
      <c r="BT286" s="46">
        <f t="shared" si="5965"/>
        <v>0.15573770491803279</v>
      </c>
      <c r="BU286" s="96">
        <f t="shared" si="5966"/>
        <v>0</v>
      </c>
      <c r="BV286" s="96">
        <f t="shared" si="5967"/>
        <v>0</v>
      </c>
      <c r="BW286" s="96">
        <f t="shared" si="5968"/>
        <v>0</v>
      </c>
      <c r="BX286" s="96">
        <f t="shared" si="5969"/>
        <v>1</v>
      </c>
      <c r="BY286" s="96">
        <f t="shared" si="5970"/>
        <v>0</v>
      </c>
      <c r="BZ286" s="97">
        <v>7.208333333333333</v>
      </c>
      <c r="CC286" s="94">
        <v>173</v>
      </c>
      <c r="CD286" s="46">
        <f t="shared" si="5931"/>
        <v>0</v>
      </c>
      <c r="CE286" s="46">
        <f t="shared" si="5932"/>
        <v>0</v>
      </c>
      <c r="CF286" s="46">
        <f t="shared" si="5933"/>
        <v>0</v>
      </c>
      <c r="CG286" s="46">
        <f t="shared" si="5934"/>
        <v>2.2801302931596091E-2</v>
      </c>
      <c r="CH286" s="46">
        <f t="shared" si="5935"/>
        <v>0</v>
      </c>
      <c r="CI286" s="95">
        <f t="shared" si="5971"/>
        <v>7.208333333333333</v>
      </c>
      <c r="CJ286" s="46">
        <f t="shared" si="5972"/>
        <v>2.2801302931596091E-2</v>
      </c>
      <c r="CK286" s="96">
        <f t="shared" si="5973"/>
        <v>0</v>
      </c>
      <c r="CL286" s="96">
        <f t="shared" si="5974"/>
        <v>0</v>
      </c>
      <c r="CM286" s="96">
        <f t="shared" si="5975"/>
        <v>0</v>
      </c>
      <c r="CN286" s="96">
        <f t="shared" si="5976"/>
        <v>1</v>
      </c>
      <c r="CO286" s="96">
        <f t="shared" si="5977"/>
        <v>0</v>
      </c>
      <c r="CP286" s="97">
        <v>7.208333333333333</v>
      </c>
    </row>
    <row r="287" spans="1:94" x14ac:dyDescent="0.3">
      <c r="A287" s="94">
        <v>174</v>
      </c>
      <c r="B287" s="46">
        <f t="shared" si="5906"/>
        <v>0</v>
      </c>
      <c r="C287" s="46">
        <f t="shared" si="5907"/>
        <v>0</v>
      </c>
      <c r="D287" s="46">
        <f t="shared" si="5908"/>
        <v>0</v>
      </c>
      <c r="E287" s="46">
        <f t="shared" si="5909"/>
        <v>0.10902255639097744</v>
      </c>
      <c r="F287" s="46">
        <f t="shared" si="5910"/>
        <v>0</v>
      </c>
      <c r="G287" s="95">
        <f t="shared" si="5936"/>
        <v>7.25</v>
      </c>
      <c r="H287" s="46">
        <f t="shared" si="5937"/>
        <v>0.10902255639097744</v>
      </c>
      <c r="I287" s="96">
        <f t="shared" si="5938"/>
        <v>0</v>
      </c>
      <c r="J287" s="96">
        <f t="shared" si="5939"/>
        <v>0</v>
      </c>
      <c r="K287" s="96">
        <f t="shared" si="5940"/>
        <v>0</v>
      </c>
      <c r="L287" s="96">
        <f t="shared" si="5941"/>
        <v>1</v>
      </c>
      <c r="M287" s="96">
        <f t="shared" si="5942"/>
        <v>0</v>
      </c>
      <c r="N287" s="97">
        <v>7.25</v>
      </c>
      <c r="Q287" s="94">
        <v>174</v>
      </c>
      <c r="R287" s="46">
        <f t="shared" si="5911"/>
        <v>0</v>
      </c>
      <c r="S287" s="46">
        <f t="shared" si="5912"/>
        <v>0</v>
      </c>
      <c r="T287" s="46">
        <f t="shared" si="5913"/>
        <v>0.63013698630136983</v>
      </c>
      <c r="U287" s="46">
        <f t="shared" si="5914"/>
        <v>0.21917808219178081</v>
      </c>
      <c r="V287" s="46">
        <f t="shared" si="5915"/>
        <v>0</v>
      </c>
      <c r="W287" s="95">
        <f t="shared" si="5943"/>
        <v>7.25</v>
      </c>
      <c r="X287" s="46">
        <f t="shared" si="5944"/>
        <v>0.84931506849315064</v>
      </c>
      <c r="Y287" s="96">
        <f t="shared" si="5945"/>
        <v>0</v>
      </c>
      <c r="Z287" s="96">
        <f t="shared" si="5946"/>
        <v>0</v>
      </c>
      <c r="AA287" s="96">
        <f t="shared" si="5947"/>
        <v>0.74193548387096775</v>
      </c>
      <c r="AB287" s="96">
        <f t="shared" si="5948"/>
        <v>0.25806451612903225</v>
      </c>
      <c r="AC287" s="96">
        <f t="shared" si="5949"/>
        <v>0</v>
      </c>
      <c r="AD287" s="97">
        <v>7.25</v>
      </c>
      <c r="AG287" s="94">
        <v>174</v>
      </c>
      <c r="AH287" s="46">
        <f t="shared" si="5916"/>
        <v>0</v>
      </c>
      <c r="AI287" s="46">
        <f t="shared" si="5917"/>
        <v>0</v>
      </c>
      <c r="AJ287" s="46">
        <f t="shared" si="5918"/>
        <v>0.67647058823529416</v>
      </c>
      <c r="AK287" s="46">
        <f t="shared" si="5919"/>
        <v>0.29411764705882354</v>
      </c>
      <c r="AL287" s="46">
        <f t="shared" si="5920"/>
        <v>0</v>
      </c>
      <c r="AM287" s="95">
        <f t="shared" si="5950"/>
        <v>7.25</v>
      </c>
      <c r="AN287" s="46">
        <f t="shared" si="5951"/>
        <v>0.97058823529411775</v>
      </c>
      <c r="AO287" s="96">
        <f t="shared" si="5952"/>
        <v>0</v>
      </c>
      <c r="AP287" s="96">
        <f t="shared" si="5953"/>
        <v>0</v>
      </c>
      <c r="AQ287" s="96">
        <f t="shared" si="5954"/>
        <v>0.69696969696969691</v>
      </c>
      <c r="AR287" s="96">
        <f t="shared" si="5955"/>
        <v>0.30303030303030298</v>
      </c>
      <c r="AS287" s="96">
        <f t="shared" si="5956"/>
        <v>0</v>
      </c>
      <c r="AT287" s="97">
        <v>7.25</v>
      </c>
      <c r="AW287" s="94">
        <v>174</v>
      </c>
      <c r="AX287" s="46">
        <f t="shared" si="5921"/>
        <v>0</v>
      </c>
      <c r="AY287" s="46">
        <f t="shared" si="5922"/>
        <v>0</v>
      </c>
      <c r="AZ287" s="46">
        <f t="shared" si="5923"/>
        <v>0.62037037037037035</v>
      </c>
      <c r="BA287" s="46">
        <f t="shared" si="5924"/>
        <v>0.1388888888888889</v>
      </c>
      <c r="BB287" s="46">
        <f t="shared" si="5925"/>
        <v>0</v>
      </c>
      <c r="BC287" s="95">
        <f t="shared" si="5957"/>
        <v>7.25</v>
      </c>
      <c r="BD287" s="46">
        <f t="shared" si="5958"/>
        <v>0.7592592592592593</v>
      </c>
      <c r="BE287" s="96">
        <f t="shared" si="5959"/>
        <v>0</v>
      </c>
      <c r="BF287" s="96">
        <f t="shared" si="5960"/>
        <v>0</v>
      </c>
      <c r="BG287" s="96">
        <f t="shared" si="5961"/>
        <v>0.81707317073170727</v>
      </c>
      <c r="BH287" s="96">
        <f t="shared" si="5962"/>
        <v>0.18292682926829268</v>
      </c>
      <c r="BI287" s="96">
        <f t="shared" si="5963"/>
        <v>0</v>
      </c>
      <c r="BJ287" s="97">
        <v>7.25</v>
      </c>
      <c r="BM287" s="94">
        <v>174</v>
      </c>
      <c r="BN287" s="46">
        <f t="shared" si="5926"/>
        <v>0</v>
      </c>
      <c r="BO287" s="46">
        <f t="shared" si="5927"/>
        <v>0</v>
      </c>
      <c r="BP287" s="46">
        <f t="shared" si="5928"/>
        <v>0</v>
      </c>
      <c r="BQ287" s="46">
        <f t="shared" si="5929"/>
        <v>0.15573770491803279</v>
      </c>
      <c r="BR287" s="46">
        <f t="shared" si="5930"/>
        <v>0</v>
      </c>
      <c r="BS287" s="95">
        <f t="shared" si="5964"/>
        <v>7.25</v>
      </c>
      <c r="BT287" s="46">
        <f t="shared" si="5965"/>
        <v>0.15573770491803279</v>
      </c>
      <c r="BU287" s="96">
        <f t="shared" si="5966"/>
        <v>0</v>
      </c>
      <c r="BV287" s="96">
        <f t="shared" si="5967"/>
        <v>0</v>
      </c>
      <c r="BW287" s="96">
        <f t="shared" si="5968"/>
        <v>0</v>
      </c>
      <c r="BX287" s="96">
        <f t="shared" si="5969"/>
        <v>1</v>
      </c>
      <c r="BY287" s="96">
        <f t="shared" si="5970"/>
        <v>0</v>
      </c>
      <c r="BZ287" s="97">
        <v>7.25</v>
      </c>
      <c r="CC287" s="94">
        <v>174</v>
      </c>
      <c r="CD287" s="46">
        <f t="shared" si="5931"/>
        <v>0</v>
      </c>
      <c r="CE287" s="46">
        <f t="shared" si="5932"/>
        <v>0</v>
      </c>
      <c r="CF287" s="46">
        <f t="shared" si="5933"/>
        <v>0</v>
      </c>
      <c r="CG287" s="46">
        <f t="shared" si="5934"/>
        <v>2.2801302931596091E-2</v>
      </c>
      <c r="CH287" s="46">
        <f t="shared" si="5935"/>
        <v>0</v>
      </c>
      <c r="CI287" s="95">
        <f t="shared" si="5971"/>
        <v>7.25</v>
      </c>
      <c r="CJ287" s="46">
        <f t="shared" si="5972"/>
        <v>2.2801302931596091E-2</v>
      </c>
      <c r="CK287" s="96">
        <f t="shared" si="5973"/>
        <v>0</v>
      </c>
      <c r="CL287" s="96">
        <f t="shared" si="5974"/>
        <v>0</v>
      </c>
      <c r="CM287" s="96">
        <f t="shared" si="5975"/>
        <v>0</v>
      </c>
      <c r="CN287" s="96">
        <f t="shared" si="5976"/>
        <v>1</v>
      </c>
      <c r="CO287" s="96">
        <f t="shared" si="5977"/>
        <v>0</v>
      </c>
      <c r="CP287" s="97">
        <v>7.25</v>
      </c>
    </row>
    <row r="288" spans="1:94" x14ac:dyDescent="0.3">
      <c r="A288" s="94">
        <v>175</v>
      </c>
      <c r="B288" s="46">
        <f t="shared" si="5906"/>
        <v>0</v>
      </c>
      <c r="C288" s="46">
        <f t="shared" si="5907"/>
        <v>0</v>
      </c>
      <c r="D288" s="46">
        <f t="shared" si="5908"/>
        <v>0</v>
      </c>
      <c r="E288" s="46">
        <f t="shared" si="5909"/>
        <v>0.10902255639097744</v>
      </c>
      <c r="F288" s="46">
        <f t="shared" si="5910"/>
        <v>0</v>
      </c>
      <c r="G288" s="95">
        <f t="shared" si="5936"/>
        <v>7.291666666666667</v>
      </c>
      <c r="H288" s="46">
        <f t="shared" si="5937"/>
        <v>0.10902255639097744</v>
      </c>
      <c r="I288" s="96">
        <f t="shared" si="5938"/>
        <v>0</v>
      </c>
      <c r="J288" s="96">
        <f t="shared" si="5939"/>
        <v>0</v>
      </c>
      <c r="K288" s="96">
        <f t="shared" si="5940"/>
        <v>0</v>
      </c>
      <c r="L288" s="96">
        <f t="shared" si="5941"/>
        <v>1</v>
      </c>
      <c r="M288" s="96">
        <f t="shared" si="5942"/>
        <v>0</v>
      </c>
      <c r="N288" s="97">
        <v>7.291666666666667</v>
      </c>
      <c r="Q288" s="94">
        <v>175</v>
      </c>
      <c r="R288" s="46">
        <f t="shared" si="5911"/>
        <v>0</v>
      </c>
      <c r="S288" s="46">
        <f t="shared" si="5912"/>
        <v>0</v>
      </c>
      <c r="T288" s="46">
        <f t="shared" si="5913"/>
        <v>0.63013698630136983</v>
      </c>
      <c r="U288" s="46">
        <f t="shared" si="5914"/>
        <v>0.21917808219178081</v>
      </c>
      <c r="V288" s="46">
        <f t="shared" si="5915"/>
        <v>0</v>
      </c>
      <c r="W288" s="95">
        <f t="shared" si="5943"/>
        <v>7.291666666666667</v>
      </c>
      <c r="X288" s="46">
        <f t="shared" si="5944"/>
        <v>0.84931506849315064</v>
      </c>
      <c r="Y288" s="96">
        <f t="shared" si="5945"/>
        <v>0</v>
      </c>
      <c r="Z288" s="96">
        <f t="shared" si="5946"/>
        <v>0</v>
      </c>
      <c r="AA288" s="96">
        <f t="shared" si="5947"/>
        <v>0.74193548387096775</v>
      </c>
      <c r="AB288" s="96">
        <f t="shared" si="5948"/>
        <v>0.25806451612903225</v>
      </c>
      <c r="AC288" s="96">
        <f t="shared" si="5949"/>
        <v>0</v>
      </c>
      <c r="AD288" s="97">
        <v>7.291666666666667</v>
      </c>
      <c r="AG288" s="94">
        <v>175</v>
      </c>
      <c r="AH288" s="46">
        <f t="shared" si="5916"/>
        <v>0</v>
      </c>
      <c r="AI288" s="46">
        <f t="shared" si="5917"/>
        <v>0</v>
      </c>
      <c r="AJ288" s="46">
        <f t="shared" si="5918"/>
        <v>0.67647058823529416</v>
      </c>
      <c r="AK288" s="46">
        <f t="shared" si="5919"/>
        <v>0.29411764705882354</v>
      </c>
      <c r="AL288" s="46">
        <f t="shared" si="5920"/>
        <v>0</v>
      </c>
      <c r="AM288" s="95">
        <f t="shared" si="5950"/>
        <v>7.291666666666667</v>
      </c>
      <c r="AN288" s="46">
        <f t="shared" si="5951"/>
        <v>0.97058823529411775</v>
      </c>
      <c r="AO288" s="96">
        <f t="shared" si="5952"/>
        <v>0</v>
      </c>
      <c r="AP288" s="96">
        <f t="shared" si="5953"/>
        <v>0</v>
      </c>
      <c r="AQ288" s="96">
        <f t="shared" si="5954"/>
        <v>0.69696969696969691</v>
      </c>
      <c r="AR288" s="96">
        <f t="shared" si="5955"/>
        <v>0.30303030303030298</v>
      </c>
      <c r="AS288" s="96">
        <f t="shared" si="5956"/>
        <v>0</v>
      </c>
      <c r="AT288" s="97">
        <v>7.291666666666667</v>
      </c>
      <c r="AW288" s="94">
        <v>175</v>
      </c>
      <c r="AX288" s="46">
        <f t="shared" si="5921"/>
        <v>0</v>
      </c>
      <c r="AY288" s="46">
        <f t="shared" si="5922"/>
        <v>0</v>
      </c>
      <c r="AZ288" s="46">
        <f t="shared" si="5923"/>
        <v>0.62037037037037035</v>
      </c>
      <c r="BA288" s="46">
        <f t="shared" si="5924"/>
        <v>0.1388888888888889</v>
      </c>
      <c r="BB288" s="46">
        <f t="shared" si="5925"/>
        <v>0</v>
      </c>
      <c r="BC288" s="95">
        <f t="shared" si="5957"/>
        <v>7.291666666666667</v>
      </c>
      <c r="BD288" s="46">
        <f t="shared" si="5958"/>
        <v>0.7592592592592593</v>
      </c>
      <c r="BE288" s="96">
        <f t="shared" si="5959"/>
        <v>0</v>
      </c>
      <c r="BF288" s="96">
        <f t="shared" si="5960"/>
        <v>0</v>
      </c>
      <c r="BG288" s="96">
        <f t="shared" si="5961"/>
        <v>0.81707317073170727</v>
      </c>
      <c r="BH288" s="96">
        <f t="shared" si="5962"/>
        <v>0.18292682926829268</v>
      </c>
      <c r="BI288" s="96">
        <f t="shared" si="5963"/>
        <v>0</v>
      </c>
      <c r="BJ288" s="97">
        <v>7.291666666666667</v>
      </c>
      <c r="BM288" s="94">
        <v>175</v>
      </c>
      <c r="BN288" s="46">
        <f t="shared" si="5926"/>
        <v>0</v>
      </c>
      <c r="BO288" s="46">
        <f t="shared" si="5927"/>
        <v>0</v>
      </c>
      <c r="BP288" s="46">
        <f t="shared" si="5928"/>
        <v>0</v>
      </c>
      <c r="BQ288" s="46">
        <f t="shared" si="5929"/>
        <v>0.15573770491803279</v>
      </c>
      <c r="BR288" s="46">
        <f t="shared" si="5930"/>
        <v>0</v>
      </c>
      <c r="BS288" s="95">
        <f t="shared" si="5964"/>
        <v>7.291666666666667</v>
      </c>
      <c r="BT288" s="46">
        <f t="shared" si="5965"/>
        <v>0.15573770491803279</v>
      </c>
      <c r="BU288" s="96">
        <f t="shared" si="5966"/>
        <v>0</v>
      </c>
      <c r="BV288" s="96">
        <f t="shared" si="5967"/>
        <v>0</v>
      </c>
      <c r="BW288" s="96">
        <f t="shared" si="5968"/>
        <v>0</v>
      </c>
      <c r="BX288" s="96">
        <f t="shared" si="5969"/>
        <v>1</v>
      </c>
      <c r="BY288" s="96">
        <f t="shared" si="5970"/>
        <v>0</v>
      </c>
      <c r="BZ288" s="97">
        <v>7.291666666666667</v>
      </c>
      <c r="CC288" s="94">
        <v>175</v>
      </c>
      <c r="CD288" s="46">
        <f t="shared" si="5931"/>
        <v>0</v>
      </c>
      <c r="CE288" s="46">
        <f t="shared" si="5932"/>
        <v>0</v>
      </c>
      <c r="CF288" s="46">
        <f t="shared" si="5933"/>
        <v>0</v>
      </c>
      <c r="CG288" s="46">
        <f t="shared" si="5934"/>
        <v>2.2801302931596091E-2</v>
      </c>
      <c r="CH288" s="46">
        <f t="shared" si="5935"/>
        <v>0</v>
      </c>
      <c r="CI288" s="95">
        <f t="shared" si="5971"/>
        <v>7.291666666666667</v>
      </c>
      <c r="CJ288" s="46">
        <f t="shared" si="5972"/>
        <v>2.2801302931596091E-2</v>
      </c>
      <c r="CK288" s="96">
        <f t="shared" si="5973"/>
        <v>0</v>
      </c>
      <c r="CL288" s="96">
        <f t="shared" si="5974"/>
        <v>0</v>
      </c>
      <c r="CM288" s="96">
        <f t="shared" si="5975"/>
        <v>0</v>
      </c>
      <c r="CN288" s="96">
        <f t="shared" si="5976"/>
        <v>1</v>
      </c>
      <c r="CO288" s="96">
        <f t="shared" si="5977"/>
        <v>0</v>
      </c>
      <c r="CP288" s="97">
        <v>7.291666666666667</v>
      </c>
    </row>
    <row r="289" spans="1:94" x14ac:dyDescent="0.3">
      <c r="A289" s="94">
        <v>176</v>
      </c>
      <c r="B289" s="46">
        <f t="shared" si="5906"/>
        <v>0</v>
      </c>
      <c r="C289" s="46">
        <f t="shared" si="5907"/>
        <v>0</v>
      </c>
      <c r="D289" s="46">
        <f t="shared" si="5908"/>
        <v>0</v>
      </c>
      <c r="E289" s="46">
        <f t="shared" si="5909"/>
        <v>0.10902255639097744</v>
      </c>
      <c r="F289" s="46">
        <f t="shared" si="5910"/>
        <v>0</v>
      </c>
      <c r="G289" s="95">
        <f t="shared" si="5936"/>
        <v>7.333333333333333</v>
      </c>
      <c r="H289" s="46">
        <f t="shared" si="5937"/>
        <v>0.10902255639097744</v>
      </c>
      <c r="I289" s="96">
        <f t="shared" si="5938"/>
        <v>0</v>
      </c>
      <c r="J289" s="96">
        <f t="shared" si="5939"/>
        <v>0</v>
      </c>
      <c r="K289" s="96">
        <f t="shared" si="5940"/>
        <v>0</v>
      </c>
      <c r="L289" s="96">
        <f t="shared" si="5941"/>
        <v>1</v>
      </c>
      <c r="M289" s="96">
        <f t="shared" si="5942"/>
        <v>0</v>
      </c>
      <c r="N289" s="97">
        <v>7.333333333333333</v>
      </c>
      <c r="Q289" s="94">
        <v>176</v>
      </c>
      <c r="R289" s="46">
        <f t="shared" si="5911"/>
        <v>0</v>
      </c>
      <c r="S289" s="46">
        <f t="shared" si="5912"/>
        <v>0</v>
      </c>
      <c r="T289" s="46">
        <f t="shared" si="5913"/>
        <v>0.63013698630136983</v>
      </c>
      <c r="U289" s="46">
        <f t="shared" si="5914"/>
        <v>0.21917808219178081</v>
      </c>
      <c r="V289" s="46">
        <f t="shared" si="5915"/>
        <v>0</v>
      </c>
      <c r="W289" s="95">
        <f t="shared" si="5943"/>
        <v>7.333333333333333</v>
      </c>
      <c r="X289" s="46">
        <f t="shared" si="5944"/>
        <v>0.84931506849315064</v>
      </c>
      <c r="Y289" s="96">
        <f t="shared" si="5945"/>
        <v>0</v>
      </c>
      <c r="Z289" s="96">
        <f t="shared" si="5946"/>
        <v>0</v>
      </c>
      <c r="AA289" s="96">
        <f t="shared" si="5947"/>
        <v>0.74193548387096775</v>
      </c>
      <c r="AB289" s="96">
        <f t="shared" si="5948"/>
        <v>0.25806451612903225</v>
      </c>
      <c r="AC289" s="96">
        <f t="shared" si="5949"/>
        <v>0</v>
      </c>
      <c r="AD289" s="97">
        <v>7.333333333333333</v>
      </c>
      <c r="AG289" s="94">
        <v>176</v>
      </c>
      <c r="AH289" s="46">
        <f t="shared" si="5916"/>
        <v>0</v>
      </c>
      <c r="AI289" s="46">
        <f t="shared" si="5917"/>
        <v>0</v>
      </c>
      <c r="AJ289" s="46">
        <f t="shared" si="5918"/>
        <v>0.67647058823529416</v>
      </c>
      <c r="AK289" s="46">
        <f t="shared" si="5919"/>
        <v>0.29411764705882354</v>
      </c>
      <c r="AL289" s="46">
        <f t="shared" si="5920"/>
        <v>0</v>
      </c>
      <c r="AM289" s="95">
        <f t="shared" si="5950"/>
        <v>7.333333333333333</v>
      </c>
      <c r="AN289" s="46">
        <f t="shared" si="5951"/>
        <v>0.97058823529411775</v>
      </c>
      <c r="AO289" s="96">
        <f t="shared" si="5952"/>
        <v>0</v>
      </c>
      <c r="AP289" s="96">
        <f t="shared" si="5953"/>
        <v>0</v>
      </c>
      <c r="AQ289" s="96">
        <f t="shared" si="5954"/>
        <v>0.69696969696969691</v>
      </c>
      <c r="AR289" s="96">
        <f t="shared" si="5955"/>
        <v>0.30303030303030298</v>
      </c>
      <c r="AS289" s="96">
        <f t="shared" si="5956"/>
        <v>0</v>
      </c>
      <c r="AT289" s="97">
        <v>7.333333333333333</v>
      </c>
      <c r="AW289" s="94">
        <v>176</v>
      </c>
      <c r="AX289" s="46">
        <f t="shared" si="5921"/>
        <v>0</v>
      </c>
      <c r="AY289" s="46">
        <f t="shared" si="5922"/>
        <v>0</v>
      </c>
      <c r="AZ289" s="46">
        <f t="shared" si="5923"/>
        <v>0.62037037037037035</v>
      </c>
      <c r="BA289" s="46">
        <f t="shared" si="5924"/>
        <v>0.1388888888888889</v>
      </c>
      <c r="BB289" s="46">
        <f t="shared" si="5925"/>
        <v>0</v>
      </c>
      <c r="BC289" s="95">
        <f t="shared" si="5957"/>
        <v>7.333333333333333</v>
      </c>
      <c r="BD289" s="46">
        <f t="shared" si="5958"/>
        <v>0.7592592592592593</v>
      </c>
      <c r="BE289" s="96">
        <f t="shared" si="5959"/>
        <v>0</v>
      </c>
      <c r="BF289" s="96">
        <f t="shared" si="5960"/>
        <v>0</v>
      </c>
      <c r="BG289" s="96">
        <f t="shared" si="5961"/>
        <v>0.81707317073170727</v>
      </c>
      <c r="BH289" s="96">
        <f t="shared" si="5962"/>
        <v>0.18292682926829268</v>
      </c>
      <c r="BI289" s="96">
        <f t="shared" si="5963"/>
        <v>0</v>
      </c>
      <c r="BJ289" s="97">
        <v>7.333333333333333</v>
      </c>
      <c r="BM289" s="94">
        <v>176</v>
      </c>
      <c r="BN289" s="46">
        <f t="shared" si="5926"/>
        <v>0</v>
      </c>
      <c r="BO289" s="46">
        <f t="shared" si="5927"/>
        <v>0</v>
      </c>
      <c r="BP289" s="46">
        <f t="shared" si="5928"/>
        <v>0</v>
      </c>
      <c r="BQ289" s="46">
        <f t="shared" si="5929"/>
        <v>0.15573770491803279</v>
      </c>
      <c r="BR289" s="46">
        <f t="shared" si="5930"/>
        <v>0</v>
      </c>
      <c r="BS289" s="95">
        <f t="shared" si="5964"/>
        <v>7.333333333333333</v>
      </c>
      <c r="BT289" s="46">
        <f t="shared" si="5965"/>
        <v>0.15573770491803279</v>
      </c>
      <c r="BU289" s="96">
        <f t="shared" si="5966"/>
        <v>0</v>
      </c>
      <c r="BV289" s="96">
        <f t="shared" si="5967"/>
        <v>0</v>
      </c>
      <c r="BW289" s="96">
        <f t="shared" si="5968"/>
        <v>0</v>
      </c>
      <c r="BX289" s="96">
        <f t="shared" si="5969"/>
        <v>1</v>
      </c>
      <c r="BY289" s="96">
        <f t="shared" si="5970"/>
        <v>0</v>
      </c>
      <c r="BZ289" s="97">
        <v>7.333333333333333</v>
      </c>
      <c r="CC289" s="94">
        <v>176</v>
      </c>
      <c r="CD289" s="46">
        <f t="shared" si="5931"/>
        <v>0</v>
      </c>
      <c r="CE289" s="46">
        <f t="shared" si="5932"/>
        <v>0</v>
      </c>
      <c r="CF289" s="46">
        <f t="shared" si="5933"/>
        <v>0</v>
      </c>
      <c r="CG289" s="46">
        <f t="shared" si="5934"/>
        <v>2.2801302931596091E-2</v>
      </c>
      <c r="CH289" s="46">
        <f t="shared" si="5935"/>
        <v>0</v>
      </c>
      <c r="CI289" s="95">
        <f t="shared" si="5971"/>
        <v>7.333333333333333</v>
      </c>
      <c r="CJ289" s="46">
        <f t="shared" si="5972"/>
        <v>2.2801302931596091E-2</v>
      </c>
      <c r="CK289" s="96">
        <f t="shared" si="5973"/>
        <v>0</v>
      </c>
      <c r="CL289" s="96">
        <f t="shared" si="5974"/>
        <v>0</v>
      </c>
      <c r="CM289" s="96">
        <f t="shared" si="5975"/>
        <v>0</v>
      </c>
      <c r="CN289" s="96">
        <f t="shared" si="5976"/>
        <v>1</v>
      </c>
      <c r="CO289" s="96">
        <f t="shared" si="5977"/>
        <v>0</v>
      </c>
      <c r="CP289" s="97">
        <v>7.333333333333333</v>
      </c>
    </row>
    <row r="290" spans="1:94" x14ac:dyDescent="0.3">
      <c r="A290" s="94">
        <v>177</v>
      </c>
      <c r="B290" s="46">
        <f t="shared" si="5906"/>
        <v>0</v>
      </c>
      <c r="C290" s="46">
        <f t="shared" si="5907"/>
        <v>0</v>
      </c>
      <c r="D290" s="46">
        <f t="shared" si="5908"/>
        <v>0</v>
      </c>
      <c r="E290" s="46">
        <f t="shared" si="5909"/>
        <v>0.10902255639097744</v>
      </c>
      <c r="F290" s="46">
        <f t="shared" si="5910"/>
        <v>0</v>
      </c>
      <c r="G290" s="95">
        <f t="shared" si="5936"/>
        <v>7.375</v>
      </c>
      <c r="H290" s="46">
        <f t="shared" si="5937"/>
        <v>0.10902255639097744</v>
      </c>
      <c r="I290" s="96">
        <f t="shared" si="5938"/>
        <v>0</v>
      </c>
      <c r="J290" s="96">
        <f t="shared" si="5939"/>
        <v>0</v>
      </c>
      <c r="K290" s="96">
        <f t="shared" si="5940"/>
        <v>0</v>
      </c>
      <c r="L290" s="96">
        <f t="shared" si="5941"/>
        <v>1</v>
      </c>
      <c r="M290" s="96">
        <f t="shared" si="5942"/>
        <v>0</v>
      </c>
      <c r="N290" s="97">
        <v>7.375</v>
      </c>
      <c r="Q290" s="94">
        <v>177</v>
      </c>
      <c r="R290" s="46">
        <f t="shared" si="5911"/>
        <v>0</v>
      </c>
      <c r="S290" s="46">
        <f t="shared" si="5912"/>
        <v>0</v>
      </c>
      <c r="T290" s="46">
        <f t="shared" si="5913"/>
        <v>0.63013698630136983</v>
      </c>
      <c r="U290" s="46">
        <f t="shared" si="5914"/>
        <v>0.21917808219178081</v>
      </c>
      <c r="V290" s="46">
        <f t="shared" si="5915"/>
        <v>0</v>
      </c>
      <c r="W290" s="95">
        <f t="shared" si="5943"/>
        <v>7.375</v>
      </c>
      <c r="X290" s="46">
        <f t="shared" si="5944"/>
        <v>0.84931506849315064</v>
      </c>
      <c r="Y290" s="96">
        <f t="shared" si="5945"/>
        <v>0</v>
      </c>
      <c r="Z290" s="96">
        <f t="shared" si="5946"/>
        <v>0</v>
      </c>
      <c r="AA290" s="96">
        <f t="shared" si="5947"/>
        <v>0.74193548387096775</v>
      </c>
      <c r="AB290" s="96">
        <f t="shared" si="5948"/>
        <v>0.25806451612903225</v>
      </c>
      <c r="AC290" s="96">
        <f t="shared" si="5949"/>
        <v>0</v>
      </c>
      <c r="AD290" s="97">
        <v>7.375</v>
      </c>
      <c r="AG290" s="94">
        <v>177</v>
      </c>
      <c r="AH290" s="46">
        <f t="shared" si="5916"/>
        <v>0</v>
      </c>
      <c r="AI290" s="46">
        <f t="shared" si="5917"/>
        <v>0</v>
      </c>
      <c r="AJ290" s="46">
        <f t="shared" si="5918"/>
        <v>0.67647058823529416</v>
      </c>
      <c r="AK290" s="46">
        <f t="shared" si="5919"/>
        <v>0.29411764705882354</v>
      </c>
      <c r="AL290" s="46">
        <f t="shared" si="5920"/>
        <v>0</v>
      </c>
      <c r="AM290" s="95">
        <f t="shared" si="5950"/>
        <v>7.375</v>
      </c>
      <c r="AN290" s="46">
        <f t="shared" si="5951"/>
        <v>0.97058823529411775</v>
      </c>
      <c r="AO290" s="96">
        <f t="shared" si="5952"/>
        <v>0</v>
      </c>
      <c r="AP290" s="96">
        <f t="shared" si="5953"/>
        <v>0</v>
      </c>
      <c r="AQ290" s="96">
        <f t="shared" si="5954"/>
        <v>0.69696969696969691</v>
      </c>
      <c r="AR290" s="96">
        <f t="shared" si="5955"/>
        <v>0.30303030303030298</v>
      </c>
      <c r="AS290" s="96">
        <f t="shared" si="5956"/>
        <v>0</v>
      </c>
      <c r="AT290" s="97">
        <v>7.375</v>
      </c>
      <c r="AW290" s="94">
        <v>177</v>
      </c>
      <c r="AX290" s="46">
        <f t="shared" si="5921"/>
        <v>0</v>
      </c>
      <c r="AY290" s="46">
        <f t="shared" si="5922"/>
        <v>0</v>
      </c>
      <c r="AZ290" s="46">
        <f t="shared" si="5923"/>
        <v>0.62037037037037035</v>
      </c>
      <c r="BA290" s="46">
        <f t="shared" si="5924"/>
        <v>0.1388888888888889</v>
      </c>
      <c r="BB290" s="46">
        <f t="shared" si="5925"/>
        <v>0</v>
      </c>
      <c r="BC290" s="95">
        <f t="shared" si="5957"/>
        <v>7.375</v>
      </c>
      <c r="BD290" s="46">
        <f t="shared" si="5958"/>
        <v>0.7592592592592593</v>
      </c>
      <c r="BE290" s="96">
        <f t="shared" si="5959"/>
        <v>0</v>
      </c>
      <c r="BF290" s="96">
        <f t="shared" si="5960"/>
        <v>0</v>
      </c>
      <c r="BG290" s="96">
        <f t="shared" si="5961"/>
        <v>0.81707317073170727</v>
      </c>
      <c r="BH290" s="96">
        <f t="shared" si="5962"/>
        <v>0.18292682926829268</v>
      </c>
      <c r="BI290" s="96">
        <f t="shared" si="5963"/>
        <v>0</v>
      </c>
      <c r="BJ290" s="97">
        <v>7.375</v>
      </c>
      <c r="BM290" s="94">
        <v>177</v>
      </c>
      <c r="BN290" s="46">
        <f t="shared" si="5926"/>
        <v>0</v>
      </c>
      <c r="BO290" s="46">
        <f t="shared" si="5927"/>
        <v>0</v>
      </c>
      <c r="BP290" s="46">
        <f t="shared" si="5928"/>
        <v>0</v>
      </c>
      <c r="BQ290" s="46">
        <f t="shared" si="5929"/>
        <v>0.15573770491803279</v>
      </c>
      <c r="BR290" s="46">
        <f t="shared" si="5930"/>
        <v>0</v>
      </c>
      <c r="BS290" s="95">
        <f t="shared" si="5964"/>
        <v>7.375</v>
      </c>
      <c r="BT290" s="46">
        <f t="shared" si="5965"/>
        <v>0.15573770491803279</v>
      </c>
      <c r="BU290" s="96">
        <f t="shared" si="5966"/>
        <v>0</v>
      </c>
      <c r="BV290" s="96">
        <f t="shared" si="5967"/>
        <v>0</v>
      </c>
      <c r="BW290" s="96">
        <f t="shared" si="5968"/>
        <v>0</v>
      </c>
      <c r="BX290" s="96">
        <f t="shared" si="5969"/>
        <v>1</v>
      </c>
      <c r="BY290" s="96">
        <f t="shared" si="5970"/>
        <v>0</v>
      </c>
      <c r="BZ290" s="97">
        <v>7.375</v>
      </c>
      <c r="CC290" s="94">
        <v>177</v>
      </c>
      <c r="CD290" s="46">
        <f t="shared" si="5931"/>
        <v>0</v>
      </c>
      <c r="CE290" s="46">
        <f t="shared" si="5932"/>
        <v>0</v>
      </c>
      <c r="CF290" s="46">
        <f t="shared" si="5933"/>
        <v>0</v>
      </c>
      <c r="CG290" s="46">
        <f t="shared" si="5934"/>
        <v>2.2801302931596091E-2</v>
      </c>
      <c r="CH290" s="46">
        <f t="shared" si="5935"/>
        <v>0</v>
      </c>
      <c r="CI290" s="95">
        <f t="shared" si="5971"/>
        <v>7.375</v>
      </c>
      <c r="CJ290" s="46">
        <f t="shared" si="5972"/>
        <v>2.2801302931596091E-2</v>
      </c>
      <c r="CK290" s="96">
        <f t="shared" si="5973"/>
        <v>0</v>
      </c>
      <c r="CL290" s="96">
        <f t="shared" si="5974"/>
        <v>0</v>
      </c>
      <c r="CM290" s="96">
        <f t="shared" si="5975"/>
        <v>0</v>
      </c>
      <c r="CN290" s="96">
        <f t="shared" si="5976"/>
        <v>1</v>
      </c>
      <c r="CO290" s="96">
        <f t="shared" si="5977"/>
        <v>0</v>
      </c>
      <c r="CP290" s="97">
        <v>7.375</v>
      </c>
    </row>
    <row r="291" spans="1:94" x14ac:dyDescent="0.3">
      <c r="A291" s="94">
        <v>178</v>
      </c>
      <c r="B291" s="46">
        <f t="shared" si="5906"/>
        <v>0</v>
      </c>
      <c r="C291" s="46">
        <f t="shared" si="5907"/>
        <v>0</v>
      </c>
      <c r="D291" s="46">
        <f t="shared" si="5908"/>
        <v>0</v>
      </c>
      <c r="E291" s="46">
        <f t="shared" si="5909"/>
        <v>0.10902255639097744</v>
      </c>
      <c r="F291" s="46">
        <f t="shared" si="5910"/>
        <v>0</v>
      </c>
      <c r="G291" s="95">
        <f t="shared" si="5936"/>
        <v>7.416666666666667</v>
      </c>
      <c r="H291" s="46">
        <f t="shared" si="5937"/>
        <v>0.10902255639097744</v>
      </c>
      <c r="I291" s="96">
        <f t="shared" si="5938"/>
        <v>0</v>
      </c>
      <c r="J291" s="96">
        <f t="shared" si="5939"/>
        <v>0</v>
      </c>
      <c r="K291" s="96">
        <f t="shared" si="5940"/>
        <v>0</v>
      </c>
      <c r="L291" s="96">
        <f t="shared" si="5941"/>
        <v>1</v>
      </c>
      <c r="M291" s="96">
        <f t="shared" si="5942"/>
        <v>0</v>
      </c>
      <c r="N291" s="97">
        <v>7.416666666666667</v>
      </c>
      <c r="Q291" s="94">
        <v>178</v>
      </c>
      <c r="R291" s="46">
        <f t="shared" si="5911"/>
        <v>0</v>
      </c>
      <c r="S291" s="46">
        <f t="shared" si="5912"/>
        <v>0</v>
      </c>
      <c r="T291" s="46">
        <f t="shared" si="5913"/>
        <v>0.63013698630136983</v>
      </c>
      <c r="U291" s="46">
        <f t="shared" si="5914"/>
        <v>0.21917808219178081</v>
      </c>
      <c r="V291" s="46">
        <f t="shared" si="5915"/>
        <v>0</v>
      </c>
      <c r="W291" s="95">
        <f t="shared" si="5943"/>
        <v>7.416666666666667</v>
      </c>
      <c r="X291" s="46">
        <f t="shared" si="5944"/>
        <v>0.84931506849315064</v>
      </c>
      <c r="Y291" s="96">
        <f t="shared" si="5945"/>
        <v>0</v>
      </c>
      <c r="Z291" s="96">
        <f t="shared" si="5946"/>
        <v>0</v>
      </c>
      <c r="AA291" s="96">
        <f t="shared" si="5947"/>
        <v>0.74193548387096775</v>
      </c>
      <c r="AB291" s="96">
        <f t="shared" si="5948"/>
        <v>0.25806451612903225</v>
      </c>
      <c r="AC291" s="96">
        <f t="shared" si="5949"/>
        <v>0</v>
      </c>
      <c r="AD291" s="97">
        <v>7.416666666666667</v>
      </c>
      <c r="AG291" s="94">
        <v>178</v>
      </c>
      <c r="AH291" s="46">
        <f t="shared" si="5916"/>
        <v>0</v>
      </c>
      <c r="AI291" s="46">
        <f t="shared" si="5917"/>
        <v>0</v>
      </c>
      <c r="AJ291" s="46">
        <f t="shared" si="5918"/>
        <v>0.67647058823529416</v>
      </c>
      <c r="AK291" s="46">
        <f t="shared" si="5919"/>
        <v>0.29411764705882354</v>
      </c>
      <c r="AL291" s="46">
        <f t="shared" si="5920"/>
        <v>0</v>
      </c>
      <c r="AM291" s="95">
        <f t="shared" si="5950"/>
        <v>7.416666666666667</v>
      </c>
      <c r="AN291" s="46">
        <f t="shared" si="5951"/>
        <v>0.97058823529411775</v>
      </c>
      <c r="AO291" s="96">
        <f t="shared" si="5952"/>
        <v>0</v>
      </c>
      <c r="AP291" s="96">
        <f t="shared" si="5953"/>
        <v>0</v>
      </c>
      <c r="AQ291" s="96">
        <f t="shared" si="5954"/>
        <v>0.69696969696969691</v>
      </c>
      <c r="AR291" s="96">
        <f t="shared" si="5955"/>
        <v>0.30303030303030298</v>
      </c>
      <c r="AS291" s="96">
        <f t="shared" si="5956"/>
        <v>0</v>
      </c>
      <c r="AT291" s="97">
        <v>7.416666666666667</v>
      </c>
      <c r="AW291" s="94">
        <v>178</v>
      </c>
      <c r="AX291" s="46">
        <f t="shared" si="5921"/>
        <v>0</v>
      </c>
      <c r="AY291" s="46">
        <f t="shared" si="5922"/>
        <v>0</v>
      </c>
      <c r="AZ291" s="46">
        <f t="shared" si="5923"/>
        <v>0.62037037037037035</v>
      </c>
      <c r="BA291" s="46">
        <f t="shared" si="5924"/>
        <v>0.1388888888888889</v>
      </c>
      <c r="BB291" s="46">
        <f t="shared" si="5925"/>
        <v>0</v>
      </c>
      <c r="BC291" s="95">
        <f t="shared" si="5957"/>
        <v>7.416666666666667</v>
      </c>
      <c r="BD291" s="46">
        <f t="shared" si="5958"/>
        <v>0.7592592592592593</v>
      </c>
      <c r="BE291" s="96">
        <f t="shared" si="5959"/>
        <v>0</v>
      </c>
      <c r="BF291" s="96">
        <f t="shared" si="5960"/>
        <v>0</v>
      </c>
      <c r="BG291" s="96">
        <f t="shared" si="5961"/>
        <v>0.81707317073170727</v>
      </c>
      <c r="BH291" s="96">
        <f t="shared" si="5962"/>
        <v>0.18292682926829268</v>
      </c>
      <c r="BI291" s="96">
        <f t="shared" si="5963"/>
        <v>0</v>
      </c>
      <c r="BJ291" s="97">
        <v>7.416666666666667</v>
      </c>
      <c r="BM291" s="94">
        <v>178</v>
      </c>
      <c r="BN291" s="46">
        <f t="shared" si="5926"/>
        <v>0</v>
      </c>
      <c r="BO291" s="46">
        <f t="shared" si="5927"/>
        <v>0</v>
      </c>
      <c r="BP291" s="46">
        <f t="shared" si="5928"/>
        <v>0</v>
      </c>
      <c r="BQ291" s="46">
        <f t="shared" si="5929"/>
        <v>0.15573770491803279</v>
      </c>
      <c r="BR291" s="46">
        <f t="shared" si="5930"/>
        <v>0</v>
      </c>
      <c r="BS291" s="95">
        <f t="shared" si="5964"/>
        <v>7.416666666666667</v>
      </c>
      <c r="BT291" s="46">
        <f t="shared" si="5965"/>
        <v>0.15573770491803279</v>
      </c>
      <c r="BU291" s="96">
        <f t="shared" si="5966"/>
        <v>0</v>
      </c>
      <c r="BV291" s="96">
        <f t="shared" si="5967"/>
        <v>0</v>
      </c>
      <c r="BW291" s="96">
        <f t="shared" si="5968"/>
        <v>0</v>
      </c>
      <c r="BX291" s="96">
        <f t="shared" si="5969"/>
        <v>1</v>
      </c>
      <c r="BY291" s="96">
        <f t="shared" si="5970"/>
        <v>0</v>
      </c>
      <c r="BZ291" s="97">
        <v>7.416666666666667</v>
      </c>
      <c r="CC291" s="94">
        <v>178</v>
      </c>
      <c r="CD291" s="46">
        <f t="shared" si="5931"/>
        <v>0</v>
      </c>
      <c r="CE291" s="46">
        <f t="shared" si="5932"/>
        <v>0</v>
      </c>
      <c r="CF291" s="46">
        <f t="shared" si="5933"/>
        <v>0</v>
      </c>
      <c r="CG291" s="46">
        <f t="shared" si="5934"/>
        <v>2.2801302931596091E-2</v>
      </c>
      <c r="CH291" s="46">
        <f t="shared" si="5935"/>
        <v>0</v>
      </c>
      <c r="CI291" s="95">
        <f t="shared" si="5971"/>
        <v>7.416666666666667</v>
      </c>
      <c r="CJ291" s="46">
        <f t="shared" si="5972"/>
        <v>2.2801302931596091E-2</v>
      </c>
      <c r="CK291" s="96">
        <f t="shared" si="5973"/>
        <v>0</v>
      </c>
      <c r="CL291" s="96">
        <f t="shared" si="5974"/>
        <v>0</v>
      </c>
      <c r="CM291" s="96">
        <f t="shared" si="5975"/>
        <v>0</v>
      </c>
      <c r="CN291" s="96">
        <f t="shared" si="5976"/>
        <v>1</v>
      </c>
      <c r="CO291" s="96">
        <f t="shared" si="5977"/>
        <v>0</v>
      </c>
      <c r="CP291" s="97">
        <v>7.416666666666667</v>
      </c>
    </row>
    <row r="292" spans="1:94" x14ac:dyDescent="0.3">
      <c r="A292" s="94">
        <v>179</v>
      </c>
      <c r="B292" s="46">
        <f t="shared" si="5906"/>
        <v>0</v>
      </c>
      <c r="C292" s="46">
        <f t="shared" si="5907"/>
        <v>0</v>
      </c>
      <c r="D292" s="46">
        <f t="shared" si="5908"/>
        <v>0</v>
      </c>
      <c r="E292" s="46">
        <f t="shared" si="5909"/>
        <v>0.10902255639097744</v>
      </c>
      <c r="F292" s="46">
        <f t="shared" si="5910"/>
        <v>0</v>
      </c>
      <c r="G292" s="95">
        <f t="shared" si="5936"/>
        <v>7.458333333333333</v>
      </c>
      <c r="H292" s="46">
        <f t="shared" si="5937"/>
        <v>0.10902255639097744</v>
      </c>
      <c r="I292" s="96">
        <f t="shared" si="5938"/>
        <v>0</v>
      </c>
      <c r="J292" s="96">
        <f t="shared" si="5939"/>
        <v>0</v>
      </c>
      <c r="K292" s="96">
        <f t="shared" si="5940"/>
        <v>0</v>
      </c>
      <c r="L292" s="96">
        <f t="shared" si="5941"/>
        <v>1</v>
      </c>
      <c r="M292" s="96">
        <f t="shared" si="5942"/>
        <v>0</v>
      </c>
      <c r="N292" s="97">
        <v>7.458333333333333</v>
      </c>
      <c r="Q292" s="94">
        <v>179</v>
      </c>
      <c r="R292" s="46">
        <f t="shared" si="5911"/>
        <v>0</v>
      </c>
      <c r="S292" s="46">
        <f t="shared" si="5912"/>
        <v>0</v>
      </c>
      <c r="T292" s="46">
        <f t="shared" si="5913"/>
        <v>0.63013698630136983</v>
      </c>
      <c r="U292" s="46">
        <f t="shared" si="5914"/>
        <v>0.21917808219178081</v>
      </c>
      <c r="V292" s="46">
        <f t="shared" si="5915"/>
        <v>0</v>
      </c>
      <c r="W292" s="95">
        <f t="shared" si="5943"/>
        <v>7.458333333333333</v>
      </c>
      <c r="X292" s="46">
        <f t="shared" si="5944"/>
        <v>0.84931506849315064</v>
      </c>
      <c r="Y292" s="96">
        <f t="shared" si="5945"/>
        <v>0</v>
      </c>
      <c r="Z292" s="96">
        <f t="shared" si="5946"/>
        <v>0</v>
      </c>
      <c r="AA292" s="96">
        <f t="shared" si="5947"/>
        <v>0.74193548387096775</v>
      </c>
      <c r="AB292" s="96">
        <f t="shared" si="5948"/>
        <v>0.25806451612903225</v>
      </c>
      <c r="AC292" s="96">
        <f t="shared" si="5949"/>
        <v>0</v>
      </c>
      <c r="AD292" s="97">
        <v>7.458333333333333</v>
      </c>
      <c r="AG292" s="94">
        <v>179</v>
      </c>
      <c r="AH292" s="46">
        <f t="shared" si="5916"/>
        <v>0</v>
      </c>
      <c r="AI292" s="46">
        <f t="shared" si="5917"/>
        <v>0</v>
      </c>
      <c r="AJ292" s="46">
        <f t="shared" si="5918"/>
        <v>0.67647058823529416</v>
      </c>
      <c r="AK292" s="46">
        <f t="shared" si="5919"/>
        <v>0.29411764705882354</v>
      </c>
      <c r="AL292" s="46">
        <f t="shared" si="5920"/>
        <v>0</v>
      </c>
      <c r="AM292" s="95">
        <f t="shared" si="5950"/>
        <v>7.458333333333333</v>
      </c>
      <c r="AN292" s="46">
        <f t="shared" si="5951"/>
        <v>0.97058823529411775</v>
      </c>
      <c r="AO292" s="96">
        <f t="shared" si="5952"/>
        <v>0</v>
      </c>
      <c r="AP292" s="96">
        <f t="shared" si="5953"/>
        <v>0</v>
      </c>
      <c r="AQ292" s="96">
        <f t="shared" si="5954"/>
        <v>0.69696969696969691</v>
      </c>
      <c r="AR292" s="96">
        <f t="shared" si="5955"/>
        <v>0.30303030303030298</v>
      </c>
      <c r="AS292" s="96">
        <f t="shared" si="5956"/>
        <v>0</v>
      </c>
      <c r="AT292" s="97">
        <v>7.458333333333333</v>
      </c>
      <c r="AW292" s="94">
        <v>179</v>
      </c>
      <c r="AX292" s="46">
        <f t="shared" si="5921"/>
        <v>0</v>
      </c>
      <c r="AY292" s="46">
        <f t="shared" si="5922"/>
        <v>0</v>
      </c>
      <c r="AZ292" s="46">
        <f t="shared" si="5923"/>
        <v>0.62037037037037035</v>
      </c>
      <c r="BA292" s="46">
        <f t="shared" si="5924"/>
        <v>0.1388888888888889</v>
      </c>
      <c r="BB292" s="46">
        <f t="shared" si="5925"/>
        <v>0</v>
      </c>
      <c r="BC292" s="95">
        <f t="shared" si="5957"/>
        <v>7.458333333333333</v>
      </c>
      <c r="BD292" s="46">
        <f t="shared" si="5958"/>
        <v>0.7592592592592593</v>
      </c>
      <c r="BE292" s="96">
        <f t="shared" si="5959"/>
        <v>0</v>
      </c>
      <c r="BF292" s="96">
        <f t="shared" si="5960"/>
        <v>0</v>
      </c>
      <c r="BG292" s="96">
        <f t="shared" si="5961"/>
        <v>0.81707317073170727</v>
      </c>
      <c r="BH292" s="96">
        <f t="shared" si="5962"/>
        <v>0.18292682926829268</v>
      </c>
      <c r="BI292" s="96">
        <f t="shared" si="5963"/>
        <v>0</v>
      </c>
      <c r="BJ292" s="97">
        <v>7.458333333333333</v>
      </c>
      <c r="BM292" s="94">
        <v>179</v>
      </c>
      <c r="BN292" s="46">
        <f t="shared" si="5926"/>
        <v>0</v>
      </c>
      <c r="BO292" s="46">
        <f t="shared" si="5927"/>
        <v>0</v>
      </c>
      <c r="BP292" s="46">
        <f t="shared" si="5928"/>
        <v>0</v>
      </c>
      <c r="BQ292" s="46">
        <f t="shared" si="5929"/>
        <v>0.15573770491803279</v>
      </c>
      <c r="BR292" s="46">
        <f t="shared" si="5930"/>
        <v>0</v>
      </c>
      <c r="BS292" s="95">
        <f t="shared" si="5964"/>
        <v>7.458333333333333</v>
      </c>
      <c r="BT292" s="46">
        <f t="shared" si="5965"/>
        <v>0.15573770491803279</v>
      </c>
      <c r="BU292" s="96">
        <f t="shared" si="5966"/>
        <v>0</v>
      </c>
      <c r="BV292" s="96">
        <f t="shared" si="5967"/>
        <v>0</v>
      </c>
      <c r="BW292" s="96">
        <f t="shared" si="5968"/>
        <v>0</v>
      </c>
      <c r="BX292" s="96">
        <f t="shared" si="5969"/>
        <v>1</v>
      </c>
      <c r="BY292" s="96">
        <f t="shared" si="5970"/>
        <v>0</v>
      </c>
      <c r="BZ292" s="97">
        <v>7.458333333333333</v>
      </c>
      <c r="CC292" s="94">
        <v>179</v>
      </c>
      <c r="CD292" s="46">
        <f t="shared" si="5931"/>
        <v>0</v>
      </c>
      <c r="CE292" s="46">
        <f t="shared" si="5932"/>
        <v>0</v>
      </c>
      <c r="CF292" s="46">
        <f t="shared" si="5933"/>
        <v>0</v>
      </c>
      <c r="CG292" s="46">
        <f t="shared" si="5934"/>
        <v>2.2801302931596091E-2</v>
      </c>
      <c r="CH292" s="46">
        <f t="shared" si="5935"/>
        <v>0</v>
      </c>
      <c r="CI292" s="95">
        <f t="shared" si="5971"/>
        <v>7.458333333333333</v>
      </c>
      <c r="CJ292" s="46">
        <f t="shared" si="5972"/>
        <v>2.2801302931596091E-2</v>
      </c>
      <c r="CK292" s="96">
        <f t="shared" si="5973"/>
        <v>0</v>
      </c>
      <c r="CL292" s="96">
        <f t="shared" si="5974"/>
        <v>0</v>
      </c>
      <c r="CM292" s="96">
        <f t="shared" si="5975"/>
        <v>0</v>
      </c>
      <c r="CN292" s="96">
        <f t="shared" si="5976"/>
        <v>1</v>
      </c>
      <c r="CO292" s="96">
        <f t="shared" si="5977"/>
        <v>0</v>
      </c>
      <c r="CP292" s="97">
        <v>7.458333333333333</v>
      </c>
    </row>
    <row r="293" spans="1:94" x14ac:dyDescent="0.3">
      <c r="A293" s="94">
        <v>180</v>
      </c>
      <c r="B293" s="46">
        <f t="shared" si="5906"/>
        <v>0</v>
      </c>
      <c r="C293" s="46">
        <f t="shared" si="5907"/>
        <v>0</v>
      </c>
      <c r="D293" s="46">
        <f t="shared" si="5908"/>
        <v>0</v>
      </c>
      <c r="E293" s="46">
        <f t="shared" si="5909"/>
        <v>0.10902255639097744</v>
      </c>
      <c r="F293" s="46">
        <f t="shared" si="5910"/>
        <v>0</v>
      </c>
      <c r="G293" s="95">
        <f t="shared" si="5936"/>
        <v>7.5</v>
      </c>
      <c r="H293" s="46">
        <f t="shared" si="5937"/>
        <v>0.10902255639097744</v>
      </c>
      <c r="I293" s="96">
        <f t="shared" si="5938"/>
        <v>0</v>
      </c>
      <c r="J293" s="96">
        <f t="shared" si="5939"/>
        <v>0</v>
      </c>
      <c r="K293" s="96">
        <f t="shared" si="5940"/>
        <v>0</v>
      </c>
      <c r="L293" s="96">
        <f t="shared" si="5941"/>
        <v>1</v>
      </c>
      <c r="M293" s="96">
        <f t="shared" si="5942"/>
        <v>0</v>
      </c>
      <c r="N293" s="97">
        <v>7.5</v>
      </c>
      <c r="Q293" s="94">
        <v>180</v>
      </c>
      <c r="R293" s="46">
        <f t="shared" si="5911"/>
        <v>0</v>
      </c>
      <c r="S293" s="46">
        <f t="shared" si="5912"/>
        <v>0</v>
      </c>
      <c r="T293" s="46">
        <f t="shared" si="5913"/>
        <v>0.63013698630136983</v>
      </c>
      <c r="U293" s="46">
        <f t="shared" si="5914"/>
        <v>0.21917808219178081</v>
      </c>
      <c r="V293" s="46">
        <f t="shared" si="5915"/>
        <v>0</v>
      </c>
      <c r="W293" s="95">
        <f t="shared" si="5943"/>
        <v>7.5</v>
      </c>
      <c r="X293" s="46">
        <f t="shared" si="5944"/>
        <v>0.84931506849315064</v>
      </c>
      <c r="Y293" s="96">
        <f t="shared" si="5945"/>
        <v>0</v>
      </c>
      <c r="Z293" s="96">
        <f t="shared" si="5946"/>
        <v>0</v>
      </c>
      <c r="AA293" s="96">
        <f t="shared" si="5947"/>
        <v>0.74193548387096775</v>
      </c>
      <c r="AB293" s="96">
        <f t="shared" si="5948"/>
        <v>0.25806451612903225</v>
      </c>
      <c r="AC293" s="96">
        <f t="shared" si="5949"/>
        <v>0</v>
      </c>
      <c r="AD293" s="97">
        <v>7.5</v>
      </c>
      <c r="AG293" s="94">
        <v>180</v>
      </c>
      <c r="AH293" s="46">
        <f t="shared" si="5916"/>
        <v>0</v>
      </c>
      <c r="AI293" s="46">
        <f t="shared" si="5917"/>
        <v>0</v>
      </c>
      <c r="AJ293" s="46">
        <f t="shared" si="5918"/>
        <v>0.67647058823529416</v>
      </c>
      <c r="AK293" s="46">
        <f t="shared" si="5919"/>
        <v>0.29411764705882354</v>
      </c>
      <c r="AL293" s="46">
        <f t="shared" si="5920"/>
        <v>0</v>
      </c>
      <c r="AM293" s="95">
        <f t="shared" si="5950"/>
        <v>7.5</v>
      </c>
      <c r="AN293" s="46">
        <f t="shared" si="5951"/>
        <v>0.97058823529411775</v>
      </c>
      <c r="AO293" s="96">
        <f t="shared" si="5952"/>
        <v>0</v>
      </c>
      <c r="AP293" s="96">
        <f t="shared" si="5953"/>
        <v>0</v>
      </c>
      <c r="AQ293" s="96">
        <f t="shared" si="5954"/>
        <v>0.69696969696969691</v>
      </c>
      <c r="AR293" s="96">
        <f t="shared" si="5955"/>
        <v>0.30303030303030298</v>
      </c>
      <c r="AS293" s="96">
        <f t="shared" si="5956"/>
        <v>0</v>
      </c>
      <c r="AT293" s="97">
        <v>7.5</v>
      </c>
      <c r="AW293" s="94">
        <v>180</v>
      </c>
      <c r="AX293" s="46">
        <f t="shared" si="5921"/>
        <v>0</v>
      </c>
      <c r="AY293" s="46">
        <f t="shared" si="5922"/>
        <v>0</v>
      </c>
      <c r="AZ293" s="46">
        <f t="shared" si="5923"/>
        <v>0.62037037037037035</v>
      </c>
      <c r="BA293" s="46">
        <f t="shared" si="5924"/>
        <v>0.1388888888888889</v>
      </c>
      <c r="BB293" s="46">
        <f t="shared" si="5925"/>
        <v>0</v>
      </c>
      <c r="BC293" s="95">
        <f t="shared" si="5957"/>
        <v>7.5</v>
      </c>
      <c r="BD293" s="46">
        <f t="shared" si="5958"/>
        <v>0.7592592592592593</v>
      </c>
      <c r="BE293" s="96">
        <f t="shared" si="5959"/>
        <v>0</v>
      </c>
      <c r="BF293" s="96">
        <f t="shared" si="5960"/>
        <v>0</v>
      </c>
      <c r="BG293" s="96">
        <f t="shared" si="5961"/>
        <v>0.81707317073170727</v>
      </c>
      <c r="BH293" s="96">
        <f t="shared" si="5962"/>
        <v>0.18292682926829268</v>
      </c>
      <c r="BI293" s="96">
        <f t="shared" si="5963"/>
        <v>0</v>
      </c>
      <c r="BJ293" s="97">
        <v>7.5</v>
      </c>
      <c r="BM293" s="94">
        <v>180</v>
      </c>
      <c r="BN293" s="46">
        <f t="shared" si="5926"/>
        <v>0</v>
      </c>
      <c r="BO293" s="46">
        <f t="shared" si="5927"/>
        <v>0</v>
      </c>
      <c r="BP293" s="46">
        <f t="shared" si="5928"/>
        <v>0</v>
      </c>
      <c r="BQ293" s="46">
        <f t="shared" si="5929"/>
        <v>0.15573770491803279</v>
      </c>
      <c r="BR293" s="46">
        <f t="shared" si="5930"/>
        <v>0</v>
      </c>
      <c r="BS293" s="95">
        <f t="shared" si="5964"/>
        <v>7.5</v>
      </c>
      <c r="BT293" s="46">
        <f t="shared" si="5965"/>
        <v>0.15573770491803279</v>
      </c>
      <c r="BU293" s="96">
        <f t="shared" si="5966"/>
        <v>0</v>
      </c>
      <c r="BV293" s="96">
        <f t="shared" si="5967"/>
        <v>0</v>
      </c>
      <c r="BW293" s="96">
        <f t="shared" si="5968"/>
        <v>0</v>
      </c>
      <c r="BX293" s="96">
        <f t="shared" si="5969"/>
        <v>1</v>
      </c>
      <c r="BY293" s="96">
        <f t="shared" si="5970"/>
        <v>0</v>
      </c>
      <c r="BZ293" s="97">
        <v>7.5</v>
      </c>
      <c r="CC293" s="94">
        <v>180</v>
      </c>
      <c r="CD293" s="46">
        <f t="shared" si="5931"/>
        <v>0</v>
      </c>
      <c r="CE293" s="46">
        <f t="shared" si="5932"/>
        <v>0</v>
      </c>
      <c r="CF293" s="46">
        <f t="shared" si="5933"/>
        <v>0</v>
      </c>
      <c r="CG293" s="46">
        <f t="shared" si="5934"/>
        <v>2.2801302931596091E-2</v>
      </c>
      <c r="CH293" s="46">
        <f t="shared" si="5935"/>
        <v>0</v>
      </c>
      <c r="CI293" s="95">
        <f t="shared" si="5971"/>
        <v>7.5</v>
      </c>
      <c r="CJ293" s="46">
        <f t="shared" si="5972"/>
        <v>2.2801302931596091E-2</v>
      </c>
      <c r="CK293" s="96">
        <f t="shared" si="5973"/>
        <v>0</v>
      </c>
      <c r="CL293" s="96">
        <f t="shared" si="5974"/>
        <v>0</v>
      </c>
      <c r="CM293" s="96">
        <f t="shared" si="5975"/>
        <v>0</v>
      </c>
      <c r="CN293" s="96">
        <f t="shared" si="5976"/>
        <v>1</v>
      </c>
      <c r="CO293" s="96">
        <f t="shared" si="5977"/>
        <v>0</v>
      </c>
      <c r="CP293" s="97">
        <v>7.5</v>
      </c>
    </row>
    <row r="294" spans="1:94" x14ac:dyDescent="0.3">
      <c r="A294" s="94">
        <v>181</v>
      </c>
      <c r="B294" s="46">
        <f t="shared" si="5906"/>
        <v>0</v>
      </c>
      <c r="C294" s="46">
        <f t="shared" si="5907"/>
        <v>0</v>
      </c>
      <c r="D294" s="46">
        <f t="shared" si="5908"/>
        <v>0</v>
      </c>
      <c r="E294" s="46">
        <f t="shared" si="5909"/>
        <v>0.10902255639097744</v>
      </c>
      <c r="F294" s="46">
        <f t="shared" si="5910"/>
        <v>0</v>
      </c>
      <c r="G294" s="95">
        <f t="shared" si="5936"/>
        <v>7.541666666666667</v>
      </c>
      <c r="H294" s="46">
        <f t="shared" si="5937"/>
        <v>0.10902255639097744</v>
      </c>
      <c r="I294" s="96">
        <f t="shared" si="5938"/>
        <v>0</v>
      </c>
      <c r="J294" s="96">
        <f t="shared" si="5939"/>
        <v>0</v>
      </c>
      <c r="K294" s="96">
        <f t="shared" si="5940"/>
        <v>0</v>
      </c>
      <c r="L294" s="96">
        <f t="shared" si="5941"/>
        <v>1</v>
      </c>
      <c r="M294" s="96">
        <f t="shared" si="5942"/>
        <v>0</v>
      </c>
      <c r="N294" s="97">
        <v>7.541666666666667</v>
      </c>
      <c r="Q294" s="94">
        <v>181</v>
      </c>
      <c r="R294" s="46">
        <f t="shared" si="5911"/>
        <v>0</v>
      </c>
      <c r="S294" s="46">
        <f t="shared" si="5912"/>
        <v>0</v>
      </c>
      <c r="T294" s="46">
        <f t="shared" si="5913"/>
        <v>0.63013698630136983</v>
      </c>
      <c r="U294" s="46">
        <f t="shared" si="5914"/>
        <v>0.21917808219178081</v>
      </c>
      <c r="V294" s="46">
        <f t="shared" si="5915"/>
        <v>0</v>
      </c>
      <c r="W294" s="95">
        <f t="shared" si="5943"/>
        <v>7.541666666666667</v>
      </c>
      <c r="X294" s="46">
        <f t="shared" si="5944"/>
        <v>0.84931506849315064</v>
      </c>
      <c r="Y294" s="96">
        <f t="shared" si="5945"/>
        <v>0</v>
      </c>
      <c r="Z294" s="96">
        <f t="shared" si="5946"/>
        <v>0</v>
      </c>
      <c r="AA294" s="96">
        <f t="shared" si="5947"/>
        <v>0.74193548387096775</v>
      </c>
      <c r="AB294" s="96">
        <f t="shared" si="5948"/>
        <v>0.25806451612903225</v>
      </c>
      <c r="AC294" s="96">
        <f t="shared" si="5949"/>
        <v>0</v>
      </c>
      <c r="AD294" s="97">
        <v>7.541666666666667</v>
      </c>
      <c r="AG294" s="94">
        <v>181</v>
      </c>
      <c r="AH294" s="46">
        <f t="shared" si="5916"/>
        <v>0</v>
      </c>
      <c r="AI294" s="46">
        <f t="shared" si="5917"/>
        <v>0</v>
      </c>
      <c r="AJ294" s="46">
        <f t="shared" si="5918"/>
        <v>0.67647058823529416</v>
      </c>
      <c r="AK294" s="46">
        <f t="shared" si="5919"/>
        <v>0.29411764705882354</v>
      </c>
      <c r="AL294" s="46">
        <f t="shared" si="5920"/>
        <v>0</v>
      </c>
      <c r="AM294" s="95">
        <f t="shared" si="5950"/>
        <v>7.541666666666667</v>
      </c>
      <c r="AN294" s="46">
        <f t="shared" si="5951"/>
        <v>0.97058823529411775</v>
      </c>
      <c r="AO294" s="96">
        <f t="shared" si="5952"/>
        <v>0</v>
      </c>
      <c r="AP294" s="96">
        <f t="shared" si="5953"/>
        <v>0</v>
      </c>
      <c r="AQ294" s="96">
        <f t="shared" si="5954"/>
        <v>0.69696969696969691</v>
      </c>
      <c r="AR294" s="96">
        <f t="shared" si="5955"/>
        <v>0.30303030303030298</v>
      </c>
      <c r="AS294" s="96">
        <f t="shared" si="5956"/>
        <v>0</v>
      </c>
      <c r="AT294" s="97">
        <v>7.541666666666667</v>
      </c>
      <c r="AW294" s="94">
        <v>181</v>
      </c>
      <c r="AX294" s="46">
        <f t="shared" si="5921"/>
        <v>0</v>
      </c>
      <c r="AY294" s="46">
        <f t="shared" si="5922"/>
        <v>0</v>
      </c>
      <c r="AZ294" s="46">
        <f t="shared" si="5923"/>
        <v>0.62037037037037035</v>
      </c>
      <c r="BA294" s="46">
        <f t="shared" si="5924"/>
        <v>0.1388888888888889</v>
      </c>
      <c r="BB294" s="46">
        <f t="shared" si="5925"/>
        <v>0</v>
      </c>
      <c r="BC294" s="95">
        <f t="shared" si="5957"/>
        <v>7.541666666666667</v>
      </c>
      <c r="BD294" s="46">
        <f t="shared" si="5958"/>
        <v>0.7592592592592593</v>
      </c>
      <c r="BE294" s="96">
        <f t="shared" si="5959"/>
        <v>0</v>
      </c>
      <c r="BF294" s="96">
        <f t="shared" si="5960"/>
        <v>0</v>
      </c>
      <c r="BG294" s="96">
        <f t="shared" si="5961"/>
        <v>0.81707317073170727</v>
      </c>
      <c r="BH294" s="96">
        <f t="shared" si="5962"/>
        <v>0.18292682926829268</v>
      </c>
      <c r="BI294" s="96">
        <f t="shared" si="5963"/>
        <v>0</v>
      </c>
      <c r="BJ294" s="97">
        <v>7.541666666666667</v>
      </c>
      <c r="BM294" s="94">
        <v>181</v>
      </c>
      <c r="BN294" s="46">
        <f t="shared" si="5926"/>
        <v>0</v>
      </c>
      <c r="BO294" s="46">
        <f t="shared" si="5927"/>
        <v>0</v>
      </c>
      <c r="BP294" s="46">
        <f t="shared" si="5928"/>
        <v>0</v>
      </c>
      <c r="BQ294" s="46">
        <f t="shared" si="5929"/>
        <v>0.15573770491803279</v>
      </c>
      <c r="BR294" s="46">
        <f t="shared" si="5930"/>
        <v>0</v>
      </c>
      <c r="BS294" s="95">
        <f t="shared" si="5964"/>
        <v>7.541666666666667</v>
      </c>
      <c r="BT294" s="46">
        <f t="shared" si="5965"/>
        <v>0.15573770491803279</v>
      </c>
      <c r="BU294" s="96">
        <f t="shared" si="5966"/>
        <v>0</v>
      </c>
      <c r="BV294" s="96">
        <f t="shared" si="5967"/>
        <v>0</v>
      </c>
      <c r="BW294" s="96">
        <f t="shared" si="5968"/>
        <v>0</v>
      </c>
      <c r="BX294" s="96">
        <f t="shared" si="5969"/>
        <v>1</v>
      </c>
      <c r="BY294" s="96">
        <f t="shared" si="5970"/>
        <v>0</v>
      </c>
      <c r="BZ294" s="97">
        <v>7.541666666666667</v>
      </c>
      <c r="CC294" s="94">
        <v>181</v>
      </c>
      <c r="CD294" s="46">
        <f t="shared" si="5931"/>
        <v>0</v>
      </c>
      <c r="CE294" s="46">
        <f t="shared" si="5932"/>
        <v>0</v>
      </c>
      <c r="CF294" s="46">
        <f t="shared" si="5933"/>
        <v>0</v>
      </c>
      <c r="CG294" s="46">
        <f t="shared" si="5934"/>
        <v>2.2801302931596091E-2</v>
      </c>
      <c r="CH294" s="46">
        <f t="shared" si="5935"/>
        <v>0</v>
      </c>
      <c r="CI294" s="95">
        <f t="shared" si="5971"/>
        <v>7.541666666666667</v>
      </c>
      <c r="CJ294" s="46">
        <f t="shared" si="5972"/>
        <v>2.2801302931596091E-2</v>
      </c>
      <c r="CK294" s="96">
        <f t="shared" si="5973"/>
        <v>0</v>
      </c>
      <c r="CL294" s="96">
        <f t="shared" si="5974"/>
        <v>0</v>
      </c>
      <c r="CM294" s="96">
        <f t="shared" si="5975"/>
        <v>0</v>
      </c>
      <c r="CN294" s="96">
        <f t="shared" si="5976"/>
        <v>1</v>
      </c>
      <c r="CO294" s="96">
        <f t="shared" si="5977"/>
        <v>0</v>
      </c>
      <c r="CP294" s="97">
        <v>7.541666666666667</v>
      </c>
    </row>
    <row r="295" spans="1:94" x14ac:dyDescent="0.3">
      <c r="A295" s="94">
        <v>182</v>
      </c>
      <c r="B295" s="46">
        <f t="shared" si="5906"/>
        <v>0</v>
      </c>
      <c r="C295" s="46">
        <f t="shared" si="5907"/>
        <v>0</v>
      </c>
      <c r="D295" s="46">
        <f t="shared" si="5908"/>
        <v>0</v>
      </c>
      <c r="E295" s="46">
        <f t="shared" si="5909"/>
        <v>0.10902255639097744</v>
      </c>
      <c r="F295" s="46">
        <f t="shared" si="5910"/>
        <v>0</v>
      </c>
      <c r="G295" s="95">
        <f t="shared" si="5936"/>
        <v>7.583333333333333</v>
      </c>
      <c r="H295" s="46">
        <f t="shared" si="5937"/>
        <v>0.10902255639097744</v>
      </c>
      <c r="I295" s="96">
        <f t="shared" si="5938"/>
        <v>0</v>
      </c>
      <c r="J295" s="96">
        <f t="shared" si="5939"/>
        <v>0</v>
      </c>
      <c r="K295" s="96">
        <f t="shared" si="5940"/>
        <v>0</v>
      </c>
      <c r="L295" s="96">
        <f t="shared" si="5941"/>
        <v>1</v>
      </c>
      <c r="M295" s="96">
        <f t="shared" si="5942"/>
        <v>0</v>
      </c>
      <c r="N295" s="97">
        <v>7.583333333333333</v>
      </c>
      <c r="Q295" s="94">
        <v>182</v>
      </c>
      <c r="R295" s="46">
        <f t="shared" si="5911"/>
        <v>0</v>
      </c>
      <c r="S295" s="46">
        <f t="shared" si="5912"/>
        <v>0</v>
      </c>
      <c r="T295" s="46">
        <f t="shared" si="5913"/>
        <v>0.63013698630136983</v>
      </c>
      <c r="U295" s="46">
        <f t="shared" si="5914"/>
        <v>0.21917808219178081</v>
      </c>
      <c r="V295" s="46">
        <f t="shared" si="5915"/>
        <v>0</v>
      </c>
      <c r="W295" s="95">
        <f t="shared" si="5943"/>
        <v>7.583333333333333</v>
      </c>
      <c r="X295" s="46">
        <f t="shared" si="5944"/>
        <v>0.84931506849315064</v>
      </c>
      <c r="Y295" s="96">
        <f t="shared" si="5945"/>
        <v>0</v>
      </c>
      <c r="Z295" s="96">
        <f t="shared" si="5946"/>
        <v>0</v>
      </c>
      <c r="AA295" s="96">
        <f t="shared" si="5947"/>
        <v>0.74193548387096775</v>
      </c>
      <c r="AB295" s="96">
        <f t="shared" si="5948"/>
        <v>0.25806451612903225</v>
      </c>
      <c r="AC295" s="96">
        <f t="shared" si="5949"/>
        <v>0</v>
      </c>
      <c r="AD295" s="97">
        <v>7.583333333333333</v>
      </c>
      <c r="AG295" s="94">
        <v>182</v>
      </c>
      <c r="AH295" s="46">
        <f t="shared" si="5916"/>
        <v>0</v>
      </c>
      <c r="AI295" s="46">
        <f t="shared" si="5917"/>
        <v>0</v>
      </c>
      <c r="AJ295" s="46">
        <f t="shared" si="5918"/>
        <v>0.67647058823529416</v>
      </c>
      <c r="AK295" s="46">
        <f t="shared" si="5919"/>
        <v>0.29411764705882354</v>
      </c>
      <c r="AL295" s="46">
        <f t="shared" si="5920"/>
        <v>0</v>
      </c>
      <c r="AM295" s="95">
        <f t="shared" si="5950"/>
        <v>7.583333333333333</v>
      </c>
      <c r="AN295" s="46">
        <f t="shared" si="5951"/>
        <v>0.97058823529411775</v>
      </c>
      <c r="AO295" s="96">
        <f t="shared" si="5952"/>
        <v>0</v>
      </c>
      <c r="AP295" s="96">
        <f t="shared" si="5953"/>
        <v>0</v>
      </c>
      <c r="AQ295" s="96">
        <f t="shared" si="5954"/>
        <v>0.69696969696969691</v>
      </c>
      <c r="AR295" s="96">
        <f t="shared" si="5955"/>
        <v>0.30303030303030298</v>
      </c>
      <c r="AS295" s="96">
        <f t="shared" si="5956"/>
        <v>0</v>
      </c>
      <c r="AT295" s="97">
        <v>7.583333333333333</v>
      </c>
      <c r="AW295" s="94">
        <v>182</v>
      </c>
      <c r="AX295" s="46">
        <f t="shared" si="5921"/>
        <v>0</v>
      </c>
      <c r="AY295" s="46">
        <f t="shared" si="5922"/>
        <v>0</v>
      </c>
      <c r="AZ295" s="46">
        <f t="shared" si="5923"/>
        <v>0.62037037037037035</v>
      </c>
      <c r="BA295" s="46">
        <f t="shared" si="5924"/>
        <v>0.1388888888888889</v>
      </c>
      <c r="BB295" s="46">
        <f t="shared" si="5925"/>
        <v>0</v>
      </c>
      <c r="BC295" s="95">
        <f t="shared" si="5957"/>
        <v>7.583333333333333</v>
      </c>
      <c r="BD295" s="46">
        <f t="shared" si="5958"/>
        <v>0.7592592592592593</v>
      </c>
      <c r="BE295" s="96">
        <f t="shared" si="5959"/>
        <v>0</v>
      </c>
      <c r="BF295" s="96">
        <f t="shared" si="5960"/>
        <v>0</v>
      </c>
      <c r="BG295" s="96">
        <f t="shared" si="5961"/>
        <v>0.81707317073170727</v>
      </c>
      <c r="BH295" s="96">
        <f t="shared" si="5962"/>
        <v>0.18292682926829268</v>
      </c>
      <c r="BI295" s="96">
        <f t="shared" si="5963"/>
        <v>0</v>
      </c>
      <c r="BJ295" s="97">
        <v>7.583333333333333</v>
      </c>
      <c r="BM295" s="94">
        <v>182</v>
      </c>
      <c r="BN295" s="46">
        <f t="shared" si="5926"/>
        <v>0</v>
      </c>
      <c r="BO295" s="46">
        <f t="shared" si="5927"/>
        <v>0</v>
      </c>
      <c r="BP295" s="46">
        <f t="shared" si="5928"/>
        <v>0</v>
      </c>
      <c r="BQ295" s="46">
        <f t="shared" si="5929"/>
        <v>0.15573770491803279</v>
      </c>
      <c r="BR295" s="46">
        <f t="shared" si="5930"/>
        <v>0</v>
      </c>
      <c r="BS295" s="95">
        <f t="shared" si="5964"/>
        <v>7.583333333333333</v>
      </c>
      <c r="BT295" s="46">
        <f t="shared" si="5965"/>
        <v>0.15573770491803279</v>
      </c>
      <c r="BU295" s="96">
        <f t="shared" si="5966"/>
        <v>0</v>
      </c>
      <c r="BV295" s="96">
        <f t="shared" si="5967"/>
        <v>0</v>
      </c>
      <c r="BW295" s="96">
        <f t="shared" si="5968"/>
        <v>0</v>
      </c>
      <c r="BX295" s="96">
        <f t="shared" si="5969"/>
        <v>1</v>
      </c>
      <c r="BY295" s="96">
        <f t="shared" si="5970"/>
        <v>0</v>
      </c>
      <c r="BZ295" s="97">
        <v>7.583333333333333</v>
      </c>
      <c r="CC295" s="94">
        <v>182</v>
      </c>
      <c r="CD295" s="46">
        <f t="shared" si="5931"/>
        <v>0</v>
      </c>
      <c r="CE295" s="46">
        <f t="shared" si="5932"/>
        <v>0</v>
      </c>
      <c r="CF295" s="46">
        <f t="shared" si="5933"/>
        <v>0</v>
      </c>
      <c r="CG295" s="46">
        <f t="shared" si="5934"/>
        <v>2.2801302931596091E-2</v>
      </c>
      <c r="CH295" s="46">
        <f t="shared" si="5935"/>
        <v>0</v>
      </c>
      <c r="CI295" s="95">
        <f t="shared" si="5971"/>
        <v>7.583333333333333</v>
      </c>
      <c r="CJ295" s="46">
        <f t="shared" si="5972"/>
        <v>2.2801302931596091E-2</v>
      </c>
      <c r="CK295" s="96">
        <f t="shared" si="5973"/>
        <v>0</v>
      </c>
      <c r="CL295" s="96">
        <f t="shared" si="5974"/>
        <v>0</v>
      </c>
      <c r="CM295" s="96">
        <f t="shared" si="5975"/>
        <v>0</v>
      </c>
      <c r="CN295" s="96">
        <f t="shared" si="5976"/>
        <v>1</v>
      </c>
      <c r="CO295" s="96">
        <f t="shared" si="5977"/>
        <v>0</v>
      </c>
      <c r="CP295" s="97">
        <v>7.583333333333333</v>
      </c>
    </row>
    <row r="296" spans="1:94" x14ac:dyDescent="0.3">
      <c r="A296" s="94">
        <v>183</v>
      </c>
      <c r="B296" s="46">
        <f t="shared" si="5906"/>
        <v>0</v>
      </c>
      <c r="C296" s="46">
        <f t="shared" si="5907"/>
        <v>0</v>
      </c>
      <c r="D296" s="46">
        <f t="shared" si="5908"/>
        <v>0</v>
      </c>
      <c r="E296" s="46">
        <f t="shared" si="5909"/>
        <v>0.10902255639097744</v>
      </c>
      <c r="F296" s="46">
        <f t="shared" si="5910"/>
        <v>0</v>
      </c>
      <c r="G296" s="95">
        <f t="shared" si="5936"/>
        <v>7.625</v>
      </c>
      <c r="H296" s="46">
        <f t="shared" si="5937"/>
        <v>0.10902255639097744</v>
      </c>
      <c r="I296" s="96">
        <f t="shared" si="5938"/>
        <v>0</v>
      </c>
      <c r="J296" s="96">
        <f t="shared" si="5939"/>
        <v>0</v>
      </c>
      <c r="K296" s="96">
        <f t="shared" si="5940"/>
        <v>0</v>
      </c>
      <c r="L296" s="96">
        <f t="shared" si="5941"/>
        <v>1</v>
      </c>
      <c r="M296" s="96">
        <f t="shared" si="5942"/>
        <v>0</v>
      </c>
      <c r="N296" s="97">
        <v>7.625</v>
      </c>
      <c r="Q296" s="94">
        <v>183</v>
      </c>
      <c r="R296" s="46">
        <f t="shared" si="5911"/>
        <v>0</v>
      </c>
      <c r="S296" s="46">
        <f t="shared" si="5912"/>
        <v>0</v>
      </c>
      <c r="T296" s="46">
        <f t="shared" si="5913"/>
        <v>0.63013698630136983</v>
      </c>
      <c r="U296" s="46">
        <f t="shared" si="5914"/>
        <v>0.21917808219178081</v>
      </c>
      <c r="V296" s="46">
        <f t="shared" si="5915"/>
        <v>0</v>
      </c>
      <c r="W296" s="95">
        <f t="shared" si="5943"/>
        <v>7.625</v>
      </c>
      <c r="X296" s="46">
        <f t="shared" si="5944"/>
        <v>0.84931506849315064</v>
      </c>
      <c r="Y296" s="96">
        <f t="shared" si="5945"/>
        <v>0</v>
      </c>
      <c r="Z296" s="96">
        <f t="shared" si="5946"/>
        <v>0</v>
      </c>
      <c r="AA296" s="96">
        <f t="shared" si="5947"/>
        <v>0.74193548387096775</v>
      </c>
      <c r="AB296" s="96">
        <f t="shared" si="5948"/>
        <v>0.25806451612903225</v>
      </c>
      <c r="AC296" s="96">
        <f t="shared" si="5949"/>
        <v>0</v>
      </c>
      <c r="AD296" s="97">
        <v>7.625</v>
      </c>
      <c r="AG296" s="94">
        <v>183</v>
      </c>
      <c r="AH296" s="46">
        <f t="shared" si="5916"/>
        <v>0</v>
      </c>
      <c r="AI296" s="46">
        <f t="shared" si="5917"/>
        <v>0</v>
      </c>
      <c r="AJ296" s="46">
        <f t="shared" si="5918"/>
        <v>0.67647058823529416</v>
      </c>
      <c r="AK296" s="46">
        <f t="shared" si="5919"/>
        <v>0.29411764705882354</v>
      </c>
      <c r="AL296" s="46">
        <f t="shared" si="5920"/>
        <v>0</v>
      </c>
      <c r="AM296" s="95">
        <f t="shared" si="5950"/>
        <v>7.625</v>
      </c>
      <c r="AN296" s="46">
        <f t="shared" si="5951"/>
        <v>0.97058823529411775</v>
      </c>
      <c r="AO296" s="96">
        <f t="shared" si="5952"/>
        <v>0</v>
      </c>
      <c r="AP296" s="96">
        <f t="shared" si="5953"/>
        <v>0</v>
      </c>
      <c r="AQ296" s="96">
        <f t="shared" si="5954"/>
        <v>0.69696969696969691</v>
      </c>
      <c r="AR296" s="96">
        <f t="shared" si="5955"/>
        <v>0.30303030303030298</v>
      </c>
      <c r="AS296" s="96">
        <f t="shared" si="5956"/>
        <v>0</v>
      </c>
      <c r="AT296" s="97">
        <v>7.625</v>
      </c>
      <c r="AW296" s="94">
        <v>183</v>
      </c>
      <c r="AX296" s="46">
        <f t="shared" si="5921"/>
        <v>0</v>
      </c>
      <c r="AY296" s="46">
        <f t="shared" si="5922"/>
        <v>0</v>
      </c>
      <c r="AZ296" s="46">
        <f t="shared" si="5923"/>
        <v>0.62037037037037035</v>
      </c>
      <c r="BA296" s="46">
        <f t="shared" si="5924"/>
        <v>0.1388888888888889</v>
      </c>
      <c r="BB296" s="46">
        <f t="shared" si="5925"/>
        <v>0</v>
      </c>
      <c r="BC296" s="95">
        <f t="shared" si="5957"/>
        <v>7.625</v>
      </c>
      <c r="BD296" s="46">
        <f t="shared" si="5958"/>
        <v>0.7592592592592593</v>
      </c>
      <c r="BE296" s="96">
        <f t="shared" si="5959"/>
        <v>0</v>
      </c>
      <c r="BF296" s="96">
        <f t="shared" si="5960"/>
        <v>0</v>
      </c>
      <c r="BG296" s="96">
        <f t="shared" si="5961"/>
        <v>0.81707317073170727</v>
      </c>
      <c r="BH296" s="96">
        <f t="shared" si="5962"/>
        <v>0.18292682926829268</v>
      </c>
      <c r="BI296" s="96">
        <f t="shared" si="5963"/>
        <v>0</v>
      </c>
      <c r="BJ296" s="97">
        <v>7.625</v>
      </c>
      <c r="BM296" s="94">
        <v>183</v>
      </c>
      <c r="BN296" s="46">
        <f t="shared" si="5926"/>
        <v>0</v>
      </c>
      <c r="BO296" s="46">
        <f t="shared" si="5927"/>
        <v>0</v>
      </c>
      <c r="BP296" s="46">
        <f t="shared" si="5928"/>
        <v>0</v>
      </c>
      <c r="BQ296" s="46">
        <f t="shared" si="5929"/>
        <v>0.15573770491803279</v>
      </c>
      <c r="BR296" s="46">
        <f t="shared" si="5930"/>
        <v>0</v>
      </c>
      <c r="BS296" s="95">
        <f t="shared" si="5964"/>
        <v>7.625</v>
      </c>
      <c r="BT296" s="46">
        <f t="shared" si="5965"/>
        <v>0.15573770491803279</v>
      </c>
      <c r="BU296" s="96">
        <f t="shared" si="5966"/>
        <v>0</v>
      </c>
      <c r="BV296" s="96">
        <f t="shared" si="5967"/>
        <v>0</v>
      </c>
      <c r="BW296" s="96">
        <f t="shared" si="5968"/>
        <v>0</v>
      </c>
      <c r="BX296" s="96">
        <f t="shared" si="5969"/>
        <v>1</v>
      </c>
      <c r="BY296" s="96">
        <f t="shared" si="5970"/>
        <v>0</v>
      </c>
      <c r="BZ296" s="97">
        <v>7.625</v>
      </c>
      <c r="CC296" s="94">
        <v>183</v>
      </c>
      <c r="CD296" s="46">
        <f t="shared" si="5931"/>
        <v>0</v>
      </c>
      <c r="CE296" s="46">
        <f t="shared" si="5932"/>
        <v>0</v>
      </c>
      <c r="CF296" s="46">
        <f t="shared" si="5933"/>
        <v>0</v>
      </c>
      <c r="CG296" s="46">
        <f t="shared" si="5934"/>
        <v>2.2801302931596091E-2</v>
      </c>
      <c r="CH296" s="46">
        <f t="shared" si="5935"/>
        <v>0</v>
      </c>
      <c r="CI296" s="95">
        <f t="shared" si="5971"/>
        <v>7.625</v>
      </c>
      <c r="CJ296" s="46">
        <f t="shared" si="5972"/>
        <v>2.2801302931596091E-2</v>
      </c>
      <c r="CK296" s="96">
        <f t="shared" si="5973"/>
        <v>0</v>
      </c>
      <c r="CL296" s="96">
        <f t="shared" si="5974"/>
        <v>0</v>
      </c>
      <c r="CM296" s="96">
        <f t="shared" si="5975"/>
        <v>0</v>
      </c>
      <c r="CN296" s="96">
        <f t="shared" si="5976"/>
        <v>1</v>
      </c>
      <c r="CO296" s="96">
        <f t="shared" si="5977"/>
        <v>0</v>
      </c>
      <c r="CP296" s="97">
        <v>7.625</v>
      </c>
    </row>
    <row r="297" spans="1:94" x14ac:dyDescent="0.3">
      <c r="A297" s="94">
        <v>184</v>
      </c>
      <c r="B297" s="46">
        <f t="shared" si="5906"/>
        <v>0</v>
      </c>
      <c r="C297" s="46">
        <f t="shared" si="5907"/>
        <v>0</v>
      </c>
      <c r="D297" s="46">
        <f t="shared" si="5908"/>
        <v>0</v>
      </c>
      <c r="E297" s="46">
        <f t="shared" si="5909"/>
        <v>0.10902255639097744</v>
      </c>
      <c r="F297" s="46">
        <f t="shared" si="5910"/>
        <v>0</v>
      </c>
      <c r="G297" s="95">
        <f t="shared" si="5936"/>
        <v>7.666666666666667</v>
      </c>
      <c r="H297" s="46">
        <f t="shared" si="5937"/>
        <v>0.10902255639097744</v>
      </c>
      <c r="I297" s="96">
        <f t="shared" si="5938"/>
        <v>0</v>
      </c>
      <c r="J297" s="96">
        <f t="shared" si="5939"/>
        <v>0</v>
      </c>
      <c r="K297" s="96">
        <f t="shared" si="5940"/>
        <v>0</v>
      </c>
      <c r="L297" s="96">
        <f t="shared" si="5941"/>
        <v>1</v>
      </c>
      <c r="M297" s="96">
        <f t="shared" si="5942"/>
        <v>0</v>
      </c>
      <c r="N297" s="97">
        <v>7.666666666666667</v>
      </c>
      <c r="Q297" s="94">
        <v>184</v>
      </c>
      <c r="R297" s="46">
        <f t="shared" si="5911"/>
        <v>0</v>
      </c>
      <c r="S297" s="46">
        <f t="shared" si="5912"/>
        <v>0</v>
      </c>
      <c r="T297" s="46">
        <f t="shared" si="5913"/>
        <v>0.63013698630136983</v>
      </c>
      <c r="U297" s="46">
        <f t="shared" si="5914"/>
        <v>0.21917808219178081</v>
      </c>
      <c r="V297" s="46">
        <f t="shared" si="5915"/>
        <v>0</v>
      </c>
      <c r="W297" s="95">
        <f t="shared" si="5943"/>
        <v>7.666666666666667</v>
      </c>
      <c r="X297" s="46">
        <f t="shared" si="5944"/>
        <v>0.84931506849315064</v>
      </c>
      <c r="Y297" s="96">
        <f t="shared" si="5945"/>
        <v>0</v>
      </c>
      <c r="Z297" s="96">
        <f t="shared" si="5946"/>
        <v>0</v>
      </c>
      <c r="AA297" s="96">
        <f t="shared" si="5947"/>
        <v>0.74193548387096775</v>
      </c>
      <c r="AB297" s="96">
        <f t="shared" si="5948"/>
        <v>0.25806451612903225</v>
      </c>
      <c r="AC297" s="96">
        <f t="shared" si="5949"/>
        <v>0</v>
      </c>
      <c r="AD297" s="97">
        <v>7.666666666666667</v>
      </c>
      <c r="AG297" s="94">
        <v>184</v>
      </c>
      <c r="AH297" s="46">
        <f t="shared" si="5916"/>
        <v>0</v>
      </c>
      <c r="AI297" s="46">
        <f t="shared" si="5917"/>
        <v>0</v>
      </c>
      <c r="AJ297" s="46">
        <f t="shared" si="5918"/>
        <v>0.67647058823529416</v>
      </c>
      <c r="AK297" s="46">
        <f t="shared" si="5919"/>
        <v>0.29411764705882354</v>
      </c>
      <c r="AL297" s="46">
        <f t="shared" si="5920"/>
        <v>0</v>
      </c>
      <c r="AM297" s="95">
        <f t="shared" si="5950"/>
        <v>7.666666666666667</v>
      </c>
      <c r="AN297" s="46">
        <f t="shared" si="5951"/>
        <v>0.97058823529411775</v>
      </c>
      <c r="AO297" s="96">
        <f t="shared" si="5952"/>
        <v>0</v>
      </c>
      <c r="AP297" s="96">
        <f t="shared" si="5953"/>
        <v>0</v>
      </c>
      <c r="AQ297" s="96">
        <f t="shared" si="5954"/>
        <v>0.69696969696969691</v>
      </c>
      <c r="AR297" s="96">
        <f t="shared" si="5955"/>
        <v>0.30303030303030298</v>
      </c>
      <c r="AS297" s="96">
        <f t="shared" si="5956"/>
        <v>0</v>
      </c>
      <c r="AT297" s="97">
        <v>7.666666666666667</v>
      </c>
      <c r="AW297" s="94">
        <v>184</v>
      </c>
      <c r="AX297" s="46">
        <f t="shared" si="5921"/>
        <v>0</v>
      </c>
      <c r="AY297" s="46">
        <f t="shared" si="5922"/>
        <v>0</v>
      </c>
      <c r="AZ297" s="46">
        <f t="shared" si="5923"/>
        <v>0.62037037037037035</v>
      </c>
      <c r="BA297" s="46">
        <f t="shared" si="5924"/>
        <v>0.1388888888888889</v>
      </c>
      <c r="BB297" s="46">
        <f t="shared" si="5925"/>
        <v>0</v>
      </c>
      <c r="BC297" s="95">
        <f t="shared" si="5957"/>
        <v>7.666666666666667</v>
      </c>
      <c r="BD297" s="46">
        <f t="shared" si="5958"/>
        <v>0.7592592592592593</v>
      </c>
      <c r="BE297" s="96">
        <f t="shared" si="5959"/>
        <v>0</v>
      </c>
      <c r="BF297" s="96">
        <f t="shared" si="5960"/>
        <v>0</v>
      </c>
      <c r="BG297" s="96">
        <f t="shared" si="5961"/>
        <v>0.81707317073170727</v>
      </c>
      <c r="BH297" s="96">
        <f t="shared" si="5962"/>
        <v>0.18292682926829268</v>
      </c>
      <c r="BI297" s="96">
        <f t="shared" si="5963"/>
        <v>0</v>
      </c>
      <c r="BJ297" s="97">
        <v>7.666666666666667</v>
      </c>
      <c r="BM297" s="94">
        <v>184</v>
      </c>
      <c r="BN297" s="46">
        <f t="shared" si="5926"/>
        <v>0</v>
      </c>
      <c r="BO297" s="46">
        <f t="shared" si="5927"/>
        <v>0</v>
      </c>
      <c r="BP297" s="46">
        <f t="shared" si="5928"/>
        <v>0.69672131147540983</v>
      </c>
      <c r="BQ297" s="46">
        <f t="shared" si="5929"/>
        <v>0.15573770491803279</v>
      </c>
      <c r="BR297" s="46">
        <f t="shared" si="5930"/>
        <v>0</v>
      </c>
      <c r="BS297" s="95">
        <f t="shared" si="5964"/>
        <v>7.666666666666667</v>
      </c>
      <c r="BT297" s="46">
        <f t="shared" si="5965"/>
        <v>0.85245901639344268</v>
      </c>
      <c r="BU297" s="96">
        <f t="shared" si="5966"/>
        <v>0</v>
      </c>
      <c r="BV297" s="96">
        <f t="shared" si="5967"/>
        <v>0</v>
      </c>
      <c r="BW297" s="96">
        <f t="shared" si="5968"/>
        <v>0.81730769230769229</v>
      </c>
      <c r="BX297" s="96">
        <f t="shared" si="5969"/>
        <v>0.18269230769230768</v>
      </c>
      <c r="BY297" s="96">
        <f t="shared" si="5970"/>
        <v>0</v>
      </c>
      <c r="BZ297" s="97">
        <v>7.666666666666667</v>
      </c>
      <c r="CC297" s="94">
        <v>184</v>
      </c>
      <c r="CD297" s="46">
        <f t="shared" si="5931"/>
        <v>0</v>
      </c>
      <c r="CE297" s="46">
        <f t="shared" si="5932"/>
        <v>0</v>
      </c>
      <c r="CF297" s="46">
        <f t="shared" si="5933"/>
        <v>0</v>
      </c>
      <c r="CG297" s="46">
        <f t="shared" si="5934"/>
        <v>2.2801302931596091E-2</v>
      </c>
      <c r="CH297" s="46">
        <f t="shared" si="5935"/>
        <v>0</v>
      </c>
      <c r="CI297" s="95">
        <f t="shared" si="5971"/>
        <v>7.666666666666667</v>
      </c>
      <c r="CJ297" s="46">
        <f t="shared" si="5972"/>
        <v>2.2801302931596091E-2</v>
      </c>
      <c r="CK297" s="96">
        <f t="shared" si="5973"/>
        <v>0</v>
      </c>
      <c r="CL297" s="96">
        <f t="shared" si="5974"/>
        <v>0</v>
      </c>
      <c r="CM297" s="96">
        <f t="shared" si="5975"/>
        <v>0</v>
      </c>
      <c r="CN297" s="96">
        <f t="shared" si="5976"/>
        <v>1</v>
      </c>
      <c r="CO297" s="96">
        <f t="shared" si="5977"/>
        <v>0</v>
      </c>
      <c r="CP297" s="97">
        <v>7.666666666666667</v>
      </c>
    </row>
    <row r="298" spans="1:94" x14ac:dyDescent="0.3">
      <c r="A298" s="94">
        <v>185</v>
      </c>
      <c r="B298" s="46">
        <f t="shared" si="5906"/>
        <v>0</v>
      </c>
      <c r="C298" s="46">
        <f t="shared" si="5907"/>
        <v>0</v>
      </c>
      <c r="D298" s="46">
        <f t="shared" si="5908"/>
        <v>0.8571428571428571</v>
      </c>
      <c r="E298" s="46">
        <f t="shared" si="5909"/>
        <v>0.10902255639097744</v>
      </c>
      <c r="F298" s="46">
        <f t="shared" si="5910"/>
        <v>0</v>
      </c>
      <c r="G298" s="95">
        <f t="shared" si="5936"/>
        <v>7.708333333333333</v>
      </c>
      <c r="H298" s="46">
        <f t="shared" si="5937"/>
        <v>0.96616541353383456</v>
      </c>
      <c r="I298" s="96">
        <f t="shared" si="5938"/>
        <v>0</v>
      </c>
      <c r="J298" s="96">
        <f t="shared" si="5939"/>
        <v>0</v>
      </c>
      <c r="K298" s="96">
        <f t="shared" si="5940"/>
        <v>0.88715953307392992</v>
      </c>
      <c r="L298" s="96">
        <f t="shared" si="5941"/>
        <v>0.11284046692607004</v>
      </c>
      <c r="M298" s="96">
        <f t="shared" si="5942"/>
        <v>0</v>
      </c>
      <c r="N298" s="97">
        <v>7.708333333333333</v>
      </c>
      <c r="Q298" s="94">
        <v>185</v>
      </c>
      <c r="R298" s="46">
        <f t="shared" si="5911"/>
        <v>0</v>
      </c>
      <c r="S298" s="46">
        <f t="shared" si="5912"/>
        <v>0</v>
      </c>
      <c r="T298" s="46">
        <f t="shared" si="5913"/>
        <v>0.63013698630136983</v>
      </c>
      <c r="U298" s="46">
        <f t="shared" si="5914"/>
        <v>0.21917808219178081</v>
      </c>
      <c r="V298" s="46">
        <f t="shared" si="5915"/>
        <v>0</v>
      </c>
      <c r="W298" s="95">
        <f t="shared" si="5943"/>
        <v>7.708333333333333</v>
      </c>
      <c r="X298" s="46">
        <f t="shared" si="5944"/>
        <v>0.84931506849315064</v>
      </c>
      <c r="Y298" s="96">
        <f t="shared" si="5945"/>
        <v>0</v>
      </c>
      <c r="Z298" s="96">
        <f t="shared" si="5946"/>
        <v>0</v>
      </c>
      <c r="AA298" s="96">
        <f t="shared" si="5947"/>
        <v>0.74193548387096775</v>
      </c>
      <c r="AB298" s="96">
        <f t="shared" si="5948"/>
        <v>0.25806451612903225</v>
      </c>
      <c r="AC298" s="96">
        <f t="shared" si="5949"/>
        <v>0</v>
      </c>
      <c r="AD298" s="97">
        <v>7.708333333333333</v>
      </c>
      <c r="AG298" s="94">
        <v>185</v>
      </c>
      <c r="AH298" s="46">
        <f t="shared" si="5916"/>
        <v>0</v>
      </c>
      <c r="AI298" s="46">
        <f t="shared" si="5917"/>
        <v>0</v>
      </c>
      <c r="AJ298" s="46">
        <f t="shared" si="5918"/>
        <v>0.67647058823529416</v>
      </c>
      <c r="AK298" s="46">
        <f t="shared" si="5919"/>
        <v>0.29411764705882354</v>
      </c>
      <c r="AL298" s="46">
        <f t="shared" si="5920"/>
        <v>0</v>
      </c>
      <c r="AM298" s="95">
        <f t="shared" si="5950"/>
        <v>7.708333333333333</v>
      </c>
      <c r="AN298" s="46">
        <f t="shared" si="5951"/>
        <v>0.97058823529411775</v>
      </c>
      <c r="AO298" s="96">
        <f t="shared" si="5952"/>
        <v>0</v>
      </c>
      <c r="AP298" s="96">
        <f t="shared" si="5953"/>
        <v>0</v>
      </c>
      <c r="AQ298" s="96">
        <f t="shared" si="5954"/>
        <v>0.69696969696969691</v>
      </c>
      <c r="AR298" s="96">
        <f t="shared" si="5955"/>
        <v>0.30303030303030298</v>
      </c>
      <c r="AS298" s="96">
        <f t="shared" si="5956"/>
        <v>0</v>
      </c>
      <c r="AT298" s="97">
        <v>7.708333333333333</v>
      </c>
      <c r="AW298" s="94">
        <v>185</v>
      </c>
      <c r="AX298" s="46">
        <f t="shared" si="5921"/>
        <v>0</v>
      </c>
      <c r="AY298" s="46">
        <f t="shared" si="5922"/>
        <v>0</v>
      </c>
      <c r="AZ298" s="46">
        <f t="shared" si="5923"/>
        <v>0.62037037037037035</v>
      </c>
      <c r="BA298" s="46">
        <f t="shared" si="5924"/>
        <v>0.1388888888888889</v>
      </c>
      <c r="BB298" s="46">
        <f t="shared" si="5925"/>
        <v>0</v>
      </c>
      <c r="BC298" s="95">
        <f t="shared" si="5957"/>
        <v>7.708333333333333</v>
      </c>
      <c r="BD298" s="46">
        <f t="shared" si="5958"/>
        <v>0.7592592592592593</v>
      </c>
      <c r="BE298" s="96">
        <f t="shared" si="5959"/>
        <v>0</v>
      </c>
      <c r="BF298" s="96">
        <f t="shared" si="5960"/>
        <v>0</v>
      </c>
      <c r="BG298" s="96">
        <f t="shared" si="5961"/>
        <v>0.81707317073170727</v>
      </c>
      <c r="BH298" s="96">
        <f t="shared" si="5962"/>
        <v>0.18292682926829268</v>
      </c>
      <c r="BI298" s="96">
        <f t="shared" si="5963"/>
        <v>0</v>
      </c>
      <c r="BJ298" s="97">
        <v>7.708333333333333</v>
      </c>
      <c r="BM298" s="94">
        <v>185</v>
      </c>
      <c r="BN298" s="46">
        <f t="shared" si="5926"/>
        <v>0</v>
      </c>
      <c r="BO298" s="46">
        <f t="shared" si="5927"/>
        <v>0</v>
      </c>
      <c r="BP298" s="46">
        <f t="shared" si="5928"/>
        <v>0.69672131147540983</v>
      </c>
      <c r="BQ298" s="46">
        <f t="shared" si="5929"/>
        <v>0.15573770491803279</v>
      </c>
      <c r="BR298" s="46">
        <f t="shared" si="5930"/>
        <v>0</v>
      </c>
      <c r="BS298" s="95">
        <f t="shared" si="5964"/>
        <v>7.708333333333333</v>
      </c>
      <c r="BT298" s="46">
        <f t="shared" si="5965"/>
        <v>0.85245901639344268</v>
      </c>
      <c r="BU298" s="96">
        <f t="shared" si="5966"/>
        <v>0</v>
      </c>
      <c r="BV298" s="96">
        <f t="shared" si="5967"/>
        <v>0</v>
      </c>
      <c r="BW298" s="96">
        <f t="shared" si="5968"/>
        <v>0.81730769230769229</v>
      </c>
      <c r="BX298" s="96">
        <f t="shared" si="5969"/>
        <v>0.18269230769230768</v>
      </c>
      <c r="BY298" s="96">
        <f t="shared" si="5970"/>
        <v>0</v>
      </c>
      <c r="BZ298" s="97">
        <v>7.708333333333333</v>
      </c>
      <c r="CC298" s="94">
        <v>185</v>
      </c>
      <c r="CD298" s="46">
        <f t="shared" si="5931"/>
        <v>0</v>
      </c>
      <c r="CE298" s="46">
        <f t="shared" si="5932"/>
        <v>0</v>
      </c>
      <c r="CF298" s="46">
        <f t="shared" si="5933"/>
        <v>0</v>
      </c>
      <c r="CG298" s="46">
        <f t="shared" si="5934"/>
        <v>2.2801302931596091E-2</v>
      </c>
      <c r="CH298" s="46">
        <f t="shared" si="5935"/>
        <v>0</v>
      </c>
      <c r="CI298" s="95">
        <f t="shared" si="5971"/>
        <v>7.708333333333333</v>
      </c>
      <c r="CJ298" s="46">
        <f t="shared" si="5972"/>
        <v>2.2801302931596091E-2</v>
      </c>
      <c r="CK298" s="96">
        <f t="shared" si="5973"/>
        <v>0</v>
      </c>
      <c r="CL298" s="96">
        <f t="shared" si="5974"/>
        <v>0</v>
      </c>
      <c r="CM298" s="96">
        <f t="shared" si="5975"/>
        <v>0</v>
      </c>
      <c r="CN298" s="96">
        <f t="shared" si="5976"/>
        <v>1</v>
      </c>
      <c r="CO298" s="96">
        <f t="shared" si="5977"/>
        <v>0</v>
      </c>
      <c r="CP298" s="97">
        <v>7.708333333333333</v>
      </c>
    </row>
    <row r="299" spans="1:94" x14ac:dyDescent="0.3">
      <c r="A299" s="94">
        <v>186</v>
      </c>
      <c r="B299" s="46">
        <f t="shared" si="5906"/>
        <v>0</v>
      </c>
      <c r="C299" s="46">
        <f t="shared" si="5907"/>
        <v>0</v>
      </c>
      <c r="D299" s="46">
        <f t="shared" si="5908"/>
        <v>0.8571428571428571</v>
      </c>
      <c r="E299" s="46">
        <f t="shared" si="5909"/>
        <v>0.10902255639097744</v>
      </c>
      <c r="F299" s="46">
        <f t="shared" si="5910"/>
        <v>0</v>
      </c>
      <c r="G299" s="95">
        <f t="shared" si="5936"/>
        <v>7.75</v>
      </c>
      <c r="H299" s="46">
        <f t="shared" si="5937"/>
        <v>0.96616541353383456</v>
      </c>
      <c r="I299" s="96">
        <f t="shared" si="5938"/>
        <v>0</v>
      </c>
      <c r="J299" s="96">
        <f t="shared" si="5939"/>
        <v>0</v>
      </c>
      <c r="K299" s="96">
        <f t="shared" si="5940"/>
        <v>0.88715953307392992</v>
      </c>
      <c r="L299" s="96">
        <f t="shared" si="5941"/>
        <v>0.11284046692607004</v>
      </c>
      <c r="M299" s="96">
        <f t="shared" si="5942"/>
        <v>0</v>
      </c>
      <c r="N299" s="97">
        <v>7.75</v>
      </c>
      <c r="Q299" s="94">
        <v>186</v>
      </c>
      <c r="R299" s="46">
        <f t="shared" si="5911"/>
        <v>0</v>
      </c>
      <c r="S299" s="46">
        <f t="shared" si="5912"/>
        <v>0</v>
      </c>
      <c r="T299" s="46">
        <f t="shared" si="5913"/>
        <v>0.63013698630136983</v>
      </c>
      <c r="U299" s="46">
        <f t="shared" si="5914"/>
        <v>0.21917808219178081</v>
      </c>
      <c r="V299" s="46">
        <f t="shared" si="5915"/>
        <v>0</v>
      </c>
      <c r="W299" s="95">
        <f t="shared" si="5943"/>
        <v>7.75</v>
      </c>
      <c r="X299" s="46">
        <f t="shared" si="5944"/>
        <v>0.84931506849315064</v>
      </c>
      <c r="Y299" s="96">
        <f t="shared" si="5945"/>
        <v>0</v>
      </c>
      <c r="Z299" s="96">
        <f t="shared" si="5946"/>
        <v>0</v>
      </c>
      <c r="AA299" s="96">
        <f t="shared" si="5947"/>
        <v>0.74193548387096775</v>
      </c>
      <c r="AB299" s="96">
        <f t="shared" si="5948"/>
        <v>0.25806451612903225</v>
      </c>
      <c r="AC299" s="96">
        <f t="shared" si="5949"/>
        <v>0</v>
      </c>
      <c r="AD299" s="97">
        <v>7.75</v>
      </c>
      <c r="AG299" s="94">
        <v>186</v>
      </c>
      <c r="AH299" s="46">
        <f t="shared" si="5916"/>
        <v>0</v>
      </c>
      <c r="AI299" s="46">
        <f t="shared" si="5917"/>
        <v>0</v>
      </c>
      <c r="AJ299" s="46">
        <f t="shared" si="5918"/>
        <v>0.67647058823529416</v>
      </c>
      <c r="AK299" s="46">
        <f t="shared" si="5919"/>
        <v>0.29411764705882354</v>
      </c>
      <c r="AL299" s="46">
        <f t="shared" si="5920"/>
        <v>0</v>
      </c>
      <c r="AM299" s="95">
        <f t="shared" si="5950"/>
        <v>7.75</v>
      </c>
      <c r="AN299" s="46">
        <f t="shared" si="5951"/>
        <v>0.97058823529411775</v>
      </c>
      <c r="AO299" s="96">
        <f t="shared" si="5952"/>
        <v>0</v>
      </c>
      <c r="AP299" s="96">
        <f t="shared" si="5953"/>
        <v>0</v>
      </c>
      <c r="AQ299" s="96">
        <f t="shared" si="5954"/>
        <v>0.69696969696969691</v>
      </c>
      <c r="AR299" s="96">
        <f t="shared" si="5955"/>
        <v>0.30303030303030298</v>
      </c>
      <c r="AS299" s="96">
        <f t="shared" si="5956"/>
        <v>0</v>
      </c>
      <c r="AT299" s="97">
        <v>7.75</v>
      </c>
      <c r="AW299" s="94">
        <v>186</v>
      </c>
      <c r="AX299" s="46">
        <f t="shared" si="5921"/>
        <v>0</v>
      </c>
      <c r="AY299" s="46">
        <f t="shared" si="5922"/>
        <v>0</v>
      </c>
      <c r="AZ299" s="46">
        <f t="shared" si="5923"/>
        <v>0.62037037037037035</v>
      </c>
      <c r="BA299" s="46">
        <f t="shared" si="5924"/>
        <v>0.1388888888888889</v>
      </c>
      <c r="BB299" s="46">
        <f t="shared" si="5925"/>
        <v>0</v>
      </c>
      <c r="BC299" s="95">
        <f t="shared" si="5957"/>
        <v>7.75</v>
      </c>
      <c r="BD299" s="46">
        <f t="shared" si="5958"/>
        <v>0.7592592592592593</v>
      </c>
      <c r="BE299" s="96">
        <f t="shared" si="5959"/>
        <v>0</v>
      </c>
      <c r="BF299" s="96">
        <f t="shared" si="5960"/>
        <v>0</v>
      </c>
      <c r="BG299" s="96">
        <f t="shared" si="5961"/>
        <v>0.81707317073170727</v>
      </c>
      <c r="BH299" s="96">
        <f t="shared" si="5962"/>
        <v>0.18292682926829268</v>
      </c>
      <c r="BI299" s="96">
        <f t="shared" si="5963"/>
        <v>0</v>
      </c>
      <c r="BJ299" s="97">
        <v>7.75</v>
      </c>
      <c r="BM299" s="94">
        <v>186</v>
      </c>
      <c r="BN299" s="46">
        <f t="shared" si="5926"/>
        <v>0</v>
      </c>
      <c r="BO299" s="46">
        <f t="shared" si="5927"/>
        <v>0</v>
      </c>
      <c r="BP299" s="46">
        <f t="shared" si="5928"/>
        <v>0.69672131147540983</v>
      </c>
      <c r="BQ299" s="46">
        <f t="shared" si="5929"/>
        <v>0.15573770491803279</v>
      </c>
      <c r="BR299" s="46">
        <f t="shared" si="5930"/>
        <v>0</v>
      </c>
      <c r="BS299" s="95">
        <f t="shared" si="5964"/>
        <v>7.75</v>
      </c>
      <c r="BT299" s="46">
        <f t="shared" si="5965"/>
        <v>0.85245901639344268</v>
      </c>
      <c r="BU299" s="96">
        <f t="shared" si="5966"/>
        <v>0</v>
      </c>
      <c r="BV299" s="96">
        <f t="shared" si="5967"/>
        <v>0</v>
      </c>
      <c r="BW299" s="96">
        <f t="shared" si="5968"/>
        <v>0.81730769230769229</v>
      </c>
      <c r="BX299" s="96">
        <f t="shared" si="5969"/>
        <v>0.18269230769230768</v>
      </c>
      <c r="BY299" s="96">
        <f t="shared" si="5970"/>
        <v>0</v>
      </c>
      <c r="BZ299" s="97">
        <v>7.75</v>
      </c>
      <c r="CC299" s="94">
        <v>186</v>
      </c>
      <c r="CD299" s="46">
        <f t="shared" si="5931"/>
        <v>0</v>
      </c>
      <c r="CE299" s="46">
        <f t="shared" si="5932"/>
        <v>0</v>
      </c>
      <c r="CF299" s="46">
        <f t="shared" si="5933"/>
        <v>0</v>
      </c>
      <c r="CG299" s="46">
        <f t="shared" si="5934"/>
        <v>2.2801302931596091E-2</v>
      </c>
      <c r="CH299" s="46">
        <f t="shared" si="5935"/>
        <v>0</v>
      </c>
      <c r="CI299" s="95">
        <f t="shared" si="5971"/>
        <v>7.75</v>
      </c>
      <c r="CJ299" s="46">
        <f t="shared" si="5972"/>
        <v>2.2801302931596091E-2</v>
      </c>
      <c r="CK299" s="96">
        <f t="shared" si="5973"/>
        <v>0</v>
      </c>
      <c r="CL299" s="96">
        <f t="shared" si="5974"/>
        <v>0</v>
      </c>
      <c r="CM299" s="96">
        <f t="shared" si="5975"/>
        <v>0</v>
      </c>
      <c r="CN299" s="96">
        <f t="shared" si="5976"/>
        <v>1</v>
      </c>
      <c r="CO299" s="96">
        <f t="shared" si="5977"/>
        <v>0</v>
      </c>
      <c r="CP299" s="97">
        <v>7.75</v>
      </c>
    </row>
    <row r="300" spans="1:94" x14ac:dyDescent="0.3">
      <c r="A300" s="94">
        <v>187</v>
      </c>
      <c r="B300" s="46">
        <f t="shared" si="5906"/>
        <v>0</v>
      </c>
      <c r="C300" s="46">
        <f t="shared" si="5907"/>
        <v>0</v>
      </c>
      <c r="D300" s="46">
        <f t="shared" si="5908"/>
        <v>0.8571428571428571</v>
      </c>
      <c r="E300" s="46">
        <f t="shared" si="5909"/>
        <v>0.10902255639097744</v>
      </c>
      <c r="F300" s="46">
        <f t="shared" si="5910"/>
        <v>0</v>
      </c>
      <c r="G300" s="95">
        <f t="shared" si="5936"/>
        <v>7.791666666666667</v>
      </c>
      <c r="H300" s="46">
        <f t="shared" si="5937"/>
        <v>0.96616541353383456</v>
      </c>
      <c r="I300" s="96">
        <f t="shared" si="5938"/>
        <v>0</v>
      </c>
      <c r="J300" s="96">
        <f t="shared" si="5939"/>
        <v>0</v>
      </c>
      <c r="K300" s="96">
        <f t="shared" si="5940"/>
        <v>0.88715953307392992</v>
      </c>
      <c r="L300" s="96">
        <f t="shared" si="5941"/>
        <v>0.11284046692607004</v>
      </c>
      <c r="M300" s="96">
        <f t="shared" si="5942"/>
        <v>0</v>
      </c>
      <c r="N300" s="97">
        <v>7.791666666666667</v>
      </c>
      <c r="Q300" s="94">
        <v>187</v>
      </c>
      <c r="R300" s="46">
        <f t="shared" si="5911"/>
        <v>0</v>
      </c>
      <c r="S300" s="46">
        <f t="shared" si="5912"/>
        <v>0</v>
      </c>
      <c r="T300" s="46">
        <f t="shared" si="5913"/>
        <v>0.63013698630136983</v>
      </c>
      <c r="U300" s="46">
        <f t="shared" si="5914"/>
        <v>0.21917808219178081</v>
      </c>
      <c r="V300" s="46">
        <f t="shared" si="5915"/>
        <v>0</v>
      </c>
      <c r="W300" s="95">
        <f t="shared" si="5943"/>
        <v>7.791666666666667</v>
      </c>
      <c r="X300" s="46">
        <f t="shared" si="5944"/>
        <v>0.84931506849315064</v>
      </c>
      <c r="Y300" s="96">
        <f t="shared" si="5945"/>
        <v>0</v>
      </c>
      <c r="Z300" s="96">
        <f t="shared" si="5946"/>
        <v>0</v>
      </c>
      <c r="AA300" s="96">
        <f t="shared" si="5947"/>
        <v>0.74193548387096775</v>
      </c>
      <c r="AB300" s="96">
        <f t="shared" si="5948"/>
        <v>0.25806451612903225</v>
      </c>
      <c r="AC300" s="96">
        <f t="shared" si="5949"/>
        <v>0</v>
      </c>
      <c r="AD300" s="97">
        <v>7.791666666666667</v>
      </c>
      <c r="AG300" s="94">
        <v>187</v>
      </c>
      <c r="AH300" s="46">
        <f t="shared" si="5916"/>
        <v>0</v>
      </c>
      <c r="AI300" s="46">
        <f t="shared" si="5917"/>
        <v>0</v>
      </c>
      <c r="AJ300" s="46">
        <f t="shared" si="5918"/>
        <v>0.67647058823529416</v>
      </c>
      <c r="AK300" s="46">
        <f t="shared" si="5919"/>
        <v>0.29411764705882354</v>
      </c>
      <c r="AL300" s="46">
        <f t="shared" si="5920"/>
        <v>0</v>
      </c>
      <c r="AM300" s="95">
        <f t="shared" si="5950"/>
        <v>7.791666666666667</v>
      </c>
      <c r="AN300" s="46">
        <f t="shared" si="5951"/>
        <v>0.97058823529411775</v>
      </c>
      <c r="AO300" s="96">
        <f t="shared" si="5952"/>
        <v>0</v>
      </c>
      <c r="AP300" s="96">
        <f t="shared" si="5953"/>
        <v>0</v>
      </c>
      <c r="AQ300" s="96">
        <f t="shared" si="5954"/>
        <v>0.69696969696969691</v>
      </c>
      <c r="AR300" s="96">
        <f t="shared" si="5955"/>
        <v>0.30303030303030298</v>
      </c>
      <c r="AS300" s="96">
        <f t="shared" si="5956"/>
        <v>0</v>
      </c>
      <c r="AT300" s="97">
        <v>7.791666666666667</v>
      </c>
      <c r="AW300" s="94">
        <v>187</v>
      </c>
      <c r="AX300" s="46">
        <f t="shared" si="5921"/>
        <v>0</v>
      </c>
      <c r="AY300" s="46">
        <f t="shared" si="5922"/>
        <v>0</v>
      </c>
      <c r="AZ300" s="46">
        <f t="shared" si="5923"/>
        <v>0.62037037037037035</v>
      </c>
      <c r="BA300" s="46">
        <f t="shared" si="5924"/>
        <v>0.1388888888888889</v>
      </c>
      <c r="BB300" s="46">
        <f t="shared" si="5925"/>
        <v>0</v>
      </c>
      <c r="BC300" s="95">
        <f t="shared" si="5957"/>
        <v>7.791666666666667</v>
      </c>
      <c r="BD300" s="46">
        <f t="shared" si="5958"/>
        <v>0.7592592592592593</v>
      </c>
      <c r="BE300" s="96">
        <f t="shared" si="5959"/>
        <v>0</v>
      </c>
      <c r="BF300" s="96">
        <f t="shared" si="5960"/>
        <v>0</v>
      </c>
      <c r="BG300" s="96">
        <f t="shared" si="5961"/>
        <v>0.81707317073170727</v>
      </c>
      <c r="BH300" s="96">
        <f t="shared" si="5962"/>
        <v>0.18292682926829268</v>
      </c>
      <c r="BI300" s="96">
        <f t="shared" si="5963"/>
        <v>0</v>
      </c>
      <c r="BJ300" s="97">
        <v>7.791666666666667</v>
      </c>
      <c r="BM300" s="94">
        <v>187</v>
      </c>
      <c r="BN300" s="46">
        <f t="shared" si="5926"/>
        <v>0</v>
      </c>
      <c r="BO300" s="46">
        <f t="shared" si="5927"/>
        <v>0</v>
      </c>
      <c r="BP300" s="46">
        <f t="shared" si="5928"/>
        <v>0.69672131147540983</v>
      </c>
      <c r="BQ300" s="46">
        <f t="shared" si="5929"/>
        <v>0.15573770491803279</v>
      </c>
      <c r="BR300" s="46">
        <f t="shared" si="5930"/>
        <v>0</v>
      </c>
      <c r="BS300" s="95">
        <f t="shared" si="5964"/>
        <v>7.791666666666667</v>
      </c>
      <c r="BT300" s="46">
        <f t="shared" si="5965"/>
        <v>0.85245901639344268</v>
      </c>
      <c r="BU300" s="96">
        <f t="shared" si="5966"/>
        <v>0</v>
      </c>
      <c r="BV300" s="96">
        <f t="shared" si="5967"/>
        <v>0</v>
      </c>
      <c r="BW300" s="96">
        <f t="shared" si="5968"/>
        <v>0.81730769230769229</v>
      </c>
      <c r="BX300" s="96">
        <f t="shared" si="5969"/>
        <v>0.18269230769230768</v>
      </c>
      <c r="BY300" s="96">
        <f t="shared" si="5970"/>
        <v>0</v>
      </c>
      <c r="BZ300" s="97">
        <v>7.791666666666667</v>
      </c>
      <c r="CC300" s="94">
        <v>187</v>
      </c>
      <c r="CD300" s="46">
        <f t="shared" si="5931"/>
        <v>0</v>
      </c>
      <c r="CE300" s="46">
        <f t="shared" si="5932"/>
        <v>0</v>
      </c>
      <c r="CF300" s="46">
        <f t="shared" si="5933"/>
        <v>0</v>
      </c>
      <c r="CG300" s="46">
        <f t="shared" si="5934"/>
        <v>2.2801302931596091E-2</v>
      </c>
      <c r="CH300" s="46">
        <f t="shared" si="5935"/>
        <v>0</v>
      </c>
      <c r="CI300" s="95">
        <f t="shared" si="5971"/>
        <v>7.791666666666667</v>
      </c>
      <c r="CJ300" s="46">
        <f t="shared" si="5972"/>
        <v>2.2801302931596091E-2</v>
      </c>
      <c r="CK300" s="96">
        <f t="shared" si="5973"/>
        <v>0</v>
      </c>
      <c r="CL300" s="96">
        <f t="shared" si="5974"/>
        <v>0</v>
      </c>
      <c r="CM300" s="96">
        <f t="shared" si="5975"/>
        <v>0</v>
      </c>
      <c r="CN300" s="96">
        <f t="shared" si="5976"/>
        <v>1</v>
      </c>
      <c r="CO300" s="96">
        <f t="shared" si="5977"/>
        <v>0</v>
      </c>
      <c r="CP300" s="97">
        <v>7.791666666666667</v>
      </c>
    </row>
    <row r="301" spans="1:94" x14ac:dyDescent="0.3">
      <c r="A301" s="94">
        <v>188</v>
      </c>
      <c r="B301" s="46">
        <f t="shared" si="5906"/>
        <v>0</v>
      </c>
      <c r="C301" s="46">
        <f t="shared" si="5907"/>
        <v>0</v>
      </c>
      <c r="D301" s="46">
        <f t="shared" si="5908"/>
        <v>0.8571428571428571</v>
      </c>
      <c r="E301" s="46">
        <f t="shared" si="5909"/>
        <v>0.10902255639097744</v>
      </c>
      <c r="F301" s="46">
        <f t="shared" si="5910"/>
        <v>0</v>
      </c>
      <c r="G301" s="95">
        <f t="shared" si="5936"/>
        <v>7.833333333333333</v>
      </c>
      <c r="H301" s="46">
        <f t="shared" si="5937"/>
        <v>0.96616541353383456</v>
      </c>
      <c r="I301" s="96">
        <f t="shared" si="5938"/>
        <v>0</v>
      </c>
      <c r="J301" s="96">
        <f t="shared" si="5939"/>
        <v>0</v>
      </c>
      <c r="K301" s="96">
        <f t="shared" si="5940"/>
        <v>0.88715953307392992</v>
      </c>
      <c r="L301" s="96">
        <f t="shared" si="5941"/>
        <v>0.11284046692607004</v>
      </c>
      <c r="M301" s="96">
        <f t="shared" si="5942"/>
        <v>0</v>
      </c>
      <c r="N301" s="97">
        <v>7.833333333333333</v>
      </c>
      <c r="Q301" s="94">
        <v>188</v>
      </c>
      <c r="R301" s="46">
        <f t="shared" si="5911"/>
        <v>0</v>
      </c>
      <c r="S301" s="46">
        <f t="shared" si="5912"/>
        <v>0</v>
      </c>
      <c r="T301" s="46">
        <f t="shared" si="5913"/>
        <v>0.63013698630136983</v>
      </c>
      <c r="U301" s="46">
        <f t="shared" si="5914"/>
        <v>0.21917808219178081</v>
      </c>
      <c r="V301" s="46">
        <f t="shared" si="5915"/>
        <v>0</v>
      </c>
      <c r="W301" s="95">
        <f t="shared" si="5943"/>
        <v>7.833333333333333</v>
      </c>
      <c r="X301" s="46">
        <f t="shared" si="5944"/>
        <v>0.84931506849315064</v>
      </c>
      <c r="Y301" s="96">
        <f t="shared" si="5945"/>
        <v>0</v>
      </c>
      <c r="Z301" s="96">
        <f t="shared" si="5946"/>
        <v>0</v>
      </c>
      <c r="AA301" s="96">
        <f t="shared" si="5947"/>
        <v>0.74193548387096775</v>
      </c>
      <c r="AB301" s="96">
        <f t="shared" si="5948"/>
        <v>0.25806451612903225</v>
      </c>
      <c r="AC301" s="96">
        <f t="shared" si="5949"/>
        <v>0</v>
      </c>
      <c r="AD301" s="97">
        <v>7.833333333333333</v>
      </c>
      <c r="AG301" s="94">
        <v>188</v>
      </c>
      <c r="AH301" s="46">
        <f t="shared" si="5916"/>
        <v>0</v>
      </c>
      <c r="AI301" s="46">
        <f t="shared" si="5917"/>
        <v>0</v>
      </c>
      <c r="AJ301" s="46">
        <f t="shared" si="5918"/>
        <v>0.67647058823529416</v>
      </c>
      <c r="AK301" s="46">
        <f t="shared" si="5919"/>
        <v>0.29411764705882354</v>
      </c>
      <c r="AL301" s="46">
        <f t="shared" si="5920"/>
        <v>0</v>
      </c>
      <c r="AM301" s="95">
        <f t="shared" si="5950"/>
        <v>7.833333333333333</v>
      </c>
      <c r="AN301" s="46">
        <f t="shared" si="5951"/>
        <v>0.97058823529411775</v>
      </c>
      <c r="AO301" s="96">
        <f t="shared" si="5952"/>
        <v>0</v>
      </c>
      <c r="AP301" s="96">
        <f t="shared" si="5953"/>
        <v>0</v>
      </c>
      <c r="AQ301" s="96">
        <f t="shared" si="5954"/>
        <v>0.69696969696969691</v>
      </c>
      <c r="AR301" s="96">
        <f t="shared" si="5955"/>
        <v>0.30303030303030298</v>
      </c>
      <c r="AS301" s="96">
        <f t="shared" si="5956"/>
        <v>0</v>
      </c>
      <c r="AT301" s="97">
        <v>7.833333333333333</v>
      </c>
      <c r="AW301" s="94">
        <v>188</v>
      </c>
      <c r="AX301" s="46">
        <f t="shared" si="5921"/>
        <v>0</v>
      </c>
      <c r="AY301" s="46">
        <f t="shared" si="5922"/>
        <v>0</v>
      </c>
      <c r="AZ301" s="46">
        <f t="shared" si="5923"/>
        <v>0.62037037037037035</v>
      </c>
      <c r="BA301" s="46">
        <f t="shared" si="5924"/>
        <v>0.1388888888888889</v>
      </c>
      <c r="BB301" s="46">
        <f t="shared" si="5925"/>
        <v>0</v>
      </c>
      <c r="BC301" s="95">
        <f t="shared" si="5957"/>
        <v>7.833333333333333</v>
      </c>
      <c r="BD301" s="46">
        <f t="shared" si="5958"/>
        <v>0.7592592592592593</v>
      </c>
      <c r="BE301" s="96">
        <f t="shared" si="5959"/>
        <v>0</v>
      </c>
      <c r="BF301" s="96">
        <f t="shared" si="5960"/>
        <v>0</v>
      </c>
      <c r="BG301" s="96">
        <f t="shared" si="5961"/>
        <v>0.81707317073170727</v>
      </c>
      <c r="BH301" s="96">
        <f t="shared" si="5962"/>
        <v>0.18292682926829268</v>
      </c>
      <c r="BI301" s="96">
        <f t="shared" si="5963"/>
        <v>0</v>
      </c>
      <c r="BJ301" s="97">
        <v>7.833333333333333</v>
      </c>
      <c r="BM301" s="94">
        <v>188</v>
      </c>
      <c r="BN301" s="46">
        <f t="shared" si="5926"/>
        <v>0</v>
      </c>
      <c r="BO301" s="46">
        <f t="shared" si="5927"/>
        <v>0</v>
      </c>
      <c r="BP301" s="46">
        <f t="shared" si="5928"/>
        <v>0.69672131147540983</v>
      </c>
      <c r="BQ301" s="46">
        <f t="shared" si="5929"/>
        <v>0.15573770491803279</v>
      </c>
      <c r="BR301" s="46">
        <f t="shared" si="5930"/>
        <v>0</v>
      </c>
      <c r="BS301" s="95">
        <f t="shared" si="5964"/>
        <v>7.833333333333333</v>
      </c>
      <c r="BT301" s="46">
        <f t="shared" si="5965"/>
        <v>0.85245901639344268</v>
      </c>
      <c r="BU301" s="96">
        <f t="shared" si="5966"/>
        <v>0</v>
      </c>
      <c r="BV301" s="96">
        <f t="shared" si="5967"/>
        <v>0</v>
      </c>
      <c r="BW301" s="96">
        <f t="shared" si="5968"/>
        <v>0.81730769230769229</v>
      </c>
      <c r="BX301" s="96">
        <f t="shared" si="5969"/>
        <v>0.18269230769230768</v>
      </c>
      <c r="BY301" s="96">
        <f t="shared" si="5970"/>
        <v>0</v>
      </c>
      <c r="BZ301" s="97">
        <v>7.833333333333333</v>
      </c>
      <c r="CC301" s="94">
        <v>188</v>
      </c>
      <c r="CD301" s="46">
        <f t="shared" si="5931"/>
        <v>0</v>
      </c>
      <c r="CE301" s="46">
        <f t="shared" si="5932"/>
        <v>0</v>
      </c>
      <c r="CF301" s="46">
        <f t="shared" si="5933"/>
        <v>0</v>
      </c>
      <c r="CG301" s="46">
        <f t="shared" si="5934"/>
        <v>2.2801302931596091E-2</v>
      </c>
      <c r="CH301" s="46">
        <f t="shared" si="5935"/>
        <v>0</v>
      </c>
      <c r="CI301" s="95">
        <f t="shared" si="5971"/>
        <v>7.833333333333333</v>
      </c>
      <c r="CJ301" s="46">
        <f t="shared" si="5972"/>
        <v>2.2801302931596091E-2</v>
      </c>
      <c r="CK301" s="96">
        <f t="shared" si="5973"/>
        <v>0</v>
      </c>
      <c r="CL301" s="96">
        <f t="shared" si="5974"/>
        <v>0</v>
      </c>
      <c r="CM301" s="96">
        <f t="shared" si="5975"/>
        <v>0</v>
      </c>
      <c r="CN301" s="96">
        <f t="shared" si="5976"/>
        <v>1</v>
      </c>
      <c r="CO301" s="96">
        <f t="shared" si="5977"/>
        <v>0</v>
      </c>
      <c r="CP301" s="97">
        <v>7.833333333333333</v>
      </c>
    </row>
    <row r="302" spans="1:94" x14ac:dyDescent="0.3">
      <c r="A302" s="94">
        <v>189</v>
      </c>
      <c r="B302" s="46">
        <f t="shared" si="5906"/>
        <v>0</v>
      </c>
      <c r="C302" s="46">
        <f t="shared" si="5907"/>
        <v>0</v>
      </c>
      <c r="D302" s="46">
        <f t="shared" si="5908"/>
        <v>0.8571428571428571</v>
      </c>
      <c r="E302" s="46">
        <f t="shared" si="5909"/>
        <v>0.10902255639097744</v>
      </c>
      <c r="F302" s="46">
        <f t="shared" si="5910"/>
        <v>0</v>
      </c>
      <c r="G302" s="95">
        <f t="shared" si="5936"/>
        <v>7.875</v>
      </c>
      <c r="H302" s="46">
        <f t="shared" si="5937"/>
        <v>0.96616541353383456</v>
      </c>
      <c r="I302" s="96">
        <f t="shared" si="5938"/>
        <v>0</v>
      </c>
      <c r="J302" s="96">
        <f t="shared" si="5939"/>
        <v>0</v>
      </c>
      <c r="K302" s="96">
        <f t="shared" si="5940"/>
        <v>0.88715953307392992</v>
      </c>
      <c r="L302" s="96">
        <f t="shared" si="5941"/>
        <v>0.11284046692607004</v>
      </c>
      <c r="M302" s="96">
        <f t="shared" si="5942"/>
        <v>0</v>
      </c>
      <c r="N302" s="97">
        <v>7.875</v>
      </c>
      <c r="Q302" s="94">
        <v>189</v>
      </c>
      <c r="R302" s="46">
        <f t="shared" si="5911"/>
        <v>0</v>
      </c>
      <c r="S302" s="46">
        <f t="shared" si="5912"/>
        <v>0</v>
      </c>
      <c r="T302" s="46">
        <f t="shared" si="5913"/>
        <v>0.63013698630136983</v>
      </c>
      <c r="U302" s="46">
        <f t="shared" si="5914"/>
        <v>0.21917808219178081</v>
      </c>
      <c r="V302" s="46">
        <f t="shared" si="5915"/>
        <v>0</v>
      </c>
      <c r="W302" s="95">
        <f t="shared" si="5943"/>
        <v>7.875</v>
      </c>
      <c r="X302" s="46">
        <f t="shared" si="5944"/>
        <v>0.84931506849315064</v>
      </c>
      <c r="Y302" s="96">
        <f t="shared" si="5945"/>
        <v>0</v>
      </c>
      <c r="Z302" s="96">
        <f t="shared" si="5946"/>
        <v>0</v>
      </c>
      <c r="AA302" s="96">
        <f t="shared" si="5947"/>
        <v>0.74193548387096775</v>
      </c>
      <c r="AB302" s="96">
        <f t="shared" si="5948"/>
        <v>0.25806451612903225</v>
      </c>
      <c r="AC302" s="96">
        <f t="shared" si="5949"/>
        <v>0</v>
      </c>
      <c r="AD302" s="97">
        <v>7.875</v>
      </c>
      <c r="AG302" s="94">
        <v>189</v>
      </c>
      <c r="AH302" s="46">
        <f t="shared" si="5916"/>
        <v>0</v>
      </c>
      <c r="AI302" s="46">
        <f t="shared" si="5917"/>
        <v>0</v>
      </c>
      <c r="AJ302" s="46">
        <f t="shared" si="5918"/>
        <v>0.67647058823529416</v>
      </c>
      <c r="AK302" s="46">
        <f t="shared" si="5919"/>
        <v>0.29411764705882354</v>
      </c>
      <c r="AL302" s="46">
        <f t="shared" si="5920"/>
        <v>0</v>
      </c>
      <c r="AM302" s="95">
        <f t="shared" si="5950"/>
        <v>7.875</v>
      </c>
      <c r="AN302" s="46">
        <f t="shared" si="5951"/>
        <v>0.97058823529411775</v>
      </c>
      <c r="AO302" s="96">
        <f t="shared" si="5952"/>
        <v>0</v>
      </c>
      <c r="AP302" s="96">
        <f t="shared" si="5953"/>
        <v>0</v>
      </c>
      <c r="AQ302" s="96">
        <f t="shared" si="5954"/>
        <v>0.69696969696969691</v>
      </c>
      <c r="AR302" s="96">
        <f t="shared" si="5955"/>
        <v>0.30303030303030298</v>
      </c>
      <c r="AS302" s="96">
        <f t="shared" si="5956"/>
        <v>0</v>
      </c>
      <c r="AT302" s="97">
        <v>7.875</v>
      </c>
      <c r="AW302" s="94">
        <v>189</v>
      </c>
      <c r="AX302" s="46">
        <f t="shared" si="5921"/>
        <v>0</v>
      </c>
      <c r="AY302" s="46">
        <f t="shared" si="5922"/>
        <v>0</v>
      </c>
      <c r="AZ302" s="46">
        <f t="shared" si="5923"/>
        <v>0.62037037037037035</v>
      </c>
      <c r="BA302" s="46">
        <f t="shared" si="5924"/>
        <v>0.1388888888888889</v>
      </c>
      <c r="BB302" s="46">
        <f t="shared" si="5925"/>
        <v>0</v>
      </c>
      <c r="BC302" s="95">
        <f t="shared" si="5957"/>
        <v>7.875</v>
      </c>
      <c r="BD302" s="46">
        <f t="shared" si="5958"/>
        <v>0.7592592592592593</v>
      </c>
      <c r="BE302" s="96">
        <f t="shared" si="5959"/>
        <v>0</v>
      </c>
      <c r="BF302" s="96">
        <f t="shared" si="5960"/>
        <v>0</v>
      </c>
      <c r="BG302" s="96">
        <f t="shared" si="5961"/>
        <v>0.81707317073170727</v>
      </c>
      <c r="BH302" s="96">
        <f t="shared" si="5962"/>
        <v>0.18292682926829268</v>
      </c>
      <c r="BI302" s="96">
        <f t="shared" si="5963"/>
        <v>0</v>
      </c>
      <c r="BJ302" s="97">
        <v>7.875</v>
      </c>
      <c r="BM302" s="94">
        <v>189</v>
      </c>
      <c r="BN302" s="46">
        <f t="shared" si="5926"/>
        <v>0</v>
      </c>
      <c r="BO302" s="46">
        <f t="shared" si="5927"/>
        <v>0</v>
      </c>
      <c r="BP302" s="46">
        <f t="shared" si="5928"/>
        <v>0.69672131147540983</v>
      </c>
      <c r="BQ302" s="46">
        <f t="shared" si="5929"/>
        <v>0.15573770491803279</v>
      </c>
      <c r="BR302" s="46">
        <f t="shared" si="5930"/>
        <v>0</v>
      </c>
      <c r="BS302" s="95">
        <f t="shared" si="5964"/>
        <v>7.875</v>
      </c>
      <c r="BT302" s="46">
        <f t="shared" si="5965"/>
        <v>0.85245901639344268</v>
      </c>
      <c r="BU302" s="96">
        <f t="shared" si="5966"/>
        <v>0</v>
      </c>
      <c r="BV302" s="96">
        <f t="shared" si="5967"/>
        <v>0</v>
      </c>
      <c r="BW302" s="96">
        <f t="shared" si="5968"/>
        <v>0.81730769230769229</v>
      </c>
      <c r="BX302" s="96">
        <f t="shared" si="5969"/>
        <v>0.18269230769230768</v>
      </c>
      <c r="BY302" s="96">
        <f t="shared" si="5970"/>
        <v>0</v>
      </c>
      <c r="BZ302" s="97">
        <v>7.875</v>
      </c>
      <c r="CC302" s="94">
        <v>189</v>
      </c>
      <c r="CD302" s="46">
        <f t="shared" si="5931"/>
        <v>0</v>
      </c>
      <c r="CE302" s="46">
        <f t="shared" si="5932"/>
        <v>0</v>
      </c>
      <c r="CF302" s="46">
        <f t="shared" si="5933"/>
        <v>0</v>
      </c>
      <c r="CG302" s="46">
        <f t="shared" si="5934"/>
        <v>2.2801302931596091E-2</v>
      </c>
      <c r="CH302" s="46">
        <f t="shared" si="5935"/>
        <v>0</v>
      </c>
      <c r="CI302" s="95">
        <f t="shared" si="5971"/>
        <v>7.875</v>
      </c>
      <c r="CJ302" s="46">
        <f t="shared" si="5972"/>
        <v>2.2801302931596091E-2</v>
      </c>
      <c r="CK302" s="96">
        <f t="shared" si="5973"/>
        <v>0</v>
      </c>
      <c r="CL302" s="96">
        <f t="shared" si="5974"/>
        <v>0</v>
      </c>
      <c r="CM302" s="96">
        <f t="shared" si="5975"/>
        <v>0</v>
      </c>
      <c r="CN302" s="96">
        <f t="shared" si="5976"/>
        <v>1</v>
      </c>
      <c r="CO302" s="96">
        <f t="shared" si="5977"/>
        <v>0</v>
      </c>
      <c r="CP302" s="97">
        <v>7.875</v>
      </c>
    </row>
    <row r="303" spans="1:94" x14ac:dyDescent="0.3">
      <c r="A303" s="94">
        <v>190</v>
      </c>
      <c r="B303" s="46">
        <f t="shared" si="5906"/>
        <v>0</v>
      </c>
      <c r="C303" s="46">
        <f t="shared" si="5907"/>
        <v>0</v>
      </c>
      <c r="D303" s="46">
        <f t="shared" si="5908"/>
        <v>0.8571428571428571</v>
      </c>
      <c r="E303" s="46">
        <f t="shared" si="5909"/>
        <v>0.10902255639097744</v>
      </c>
      <c r="F303" s="46">
        <f t="shared" si="5910"/>
        <v>0</v>
      </c>
      <c r="G303" s="95">
        <f t="shared" si="5936"/>
        <v>7.916666666666667</v>
      </c>
      <c r="H303" s="46">
        <f t="shared" si="5937"/>
        <v>0.96616541353383456</v>
      </c>
      <c r="I303" s="96">
        <f t="shared" si="5938"/>
        <v>0</v>
      </c>
      <c r="J303" s="96">
        <f t="shared" si="5939"/>
        <v>0</v>
      </c>
      <c r="K303" s="96">
        <f t="shared" si="5940"/>
        <v>0.88715953307392992</v>
      </c>
      <c r="L303" s="96">
        <f t="shared" si="5941"/>
        <v>0.11284046692607004</v>
      </c>
      <c r="M303" s="96">
        <f t="shared" si="5942"/>
        <v>0</v>
      </c>
      <c r="N303" s="97">
        <v>7.916666666666667</v>
      </c>
      <c r="Q303" s="94">
        <v>190</v>
      </c>
      <c r="R303" s="46">
        <f t="shared" si="5911"/>
        <v>0</v>
      </c>
      <c r="S303" s="46">
        <f t="shared" si="5912"/>
        <v>0</v>
      </c>
      <c r="T303" s="46">
        <f t="shared" si="5913"/>
        <v>0.63013698630136983</v>
      </c>
      <c r="U303" s="46">
        <f t="shared" si="5914"/>
        <v>0.21917808219178081</v>
      </c>
      <c r="V303" s="46">
        <f t="shared" si="5915"/>
        <v>0</v>
      </c>
      <c r="W303" s="95">
        <f t="shared" si="5943"/>
        <v>7.916666666666667</v>
      </c>
      <c r="X303" s="46">
        <f t="shared" si="5944"/>
        <v>0.84931506849315064</v>
      </c>
      <c r="Y303" s="96">
        <f t="shared" si="5945"/>
        <v>0</v>
      </c>
      <c r="Z303" s="96">
        <f t="shared" si="5946"/>
        <v>0</v>
      </c>
      <c r="AA303" s="96">
        <f t="shared" si="5947"/>
        <v>0.74193548387096775</v>
      </c>
      <c r="AB303" s="96">
        <f t="shared" si="5948"/>
        <v>0.25806451612903225</v>
      </c>
      <c r="AC303" s="96">
        <f t="shared" si="5949"/>
        <v>0</v>
      </c>
      <c r="AD303" s="97">
        <v>7.916666666666667</v>
      </c>
      <c r="AG303" s="94">
        <v>190</v>
      </c>
      <c r="AH303" s="46">
        <f t="shared" si="5916"/>
        <v>0</v>
      </c>
      <c r="AI303" s="46">
        <f t="shared" si="5917"/>
        <v>0</v>
      </c>
      <c r="AJ303" s="46">
        <f t="shared" si="5918"/>
        <v>0.67647058823529416</v>
      </c>
      <c r="AK303" s="46">
        <f t="shared" si="5919"/>
        <v>0.29411764705882354</v>
      </c>
      <c r="AL303" s="46">
        <f t="shared" si="5920"/>
        <v>0</v>
      </c>
      <c r="AM303" s="95">
        <f t="shared" si="5950"/>
        <v>7.916666666666667</v>
      </c>
      <c r="AN303" s="46">
        <f t="shared" si="5951"/>
        <v>0.97058823529411775</v>
      </c>
      <c r="AO303" s="96">
        <f t="shared" si="5952"/>
        <v>0</v>
      </c>
      <c r="AP303" s="96">
        <f t="shared" si="5953"/>
        <v>0</v>
      </c>
      <c r="AQ303" s="96">
        <f t="shared" si="5954"/>
        <v>0.69696969696969691</v>
      </c>
      <c r="AR303" s="96">
        <f t="shared" si="5955"/>
        <v>0.30303030303030298</v>
      </c>
      <c r="AS303" s="96">
        <f t="shared" si="5956"/>
        <v>0</v>
      </c>
      <c r="AT303" s="97">
        <v>7.916666666666667</v>
      </c>
      <c r="AW303" s="94">
        <v>190</v>
      </c>
      <c r="AX303" s="46">
        <f t="shared" si="5921"/>
        <v>0</v>
      </c>
      <c r="AY303" s="46">
        <f t="shared" si="5922"/>
        <v>0</v>
      </c>
      <c r="AZ303" s="46">
        <f t="shared" si="5923"/>
        <v>0.62037037037037035</v>
      </c>
      <c r="BA303" s="46">
        <f t="shared" si="5924"/>
        <v>0.1388888888888889</v>
      </c>
      <c r="BB303" s="46">
        <f t="shared" si="5925"/>
        <v>0</v>
      </c>
      <c r="BC303" s="95">
        <f t="shared" si="5957"/>
        <v>7.916666666666667</v>
      </c>
      <c r="BD303" s="46">
        <f t="shared" si="5958"/>
        <v>0.7592592592592593</v>
      </c>
      <c r="BE303" s="96">
        <f t="shared" si="5959"/>
        <v>0</v>
      </c>
      <c r="BF303" s="96">
        <f t="shared" si="5960"/>
        <v>0</v>
      </c>
      <c r="BG303" s="96">
        <f t="shared" si="5961"/>
        <v>0.81707317073170727</v>
      </c>
      <c r="BH303" s="96">
        <f t="shared" si="5962"/>
        <v>0.18292682926829268</v>
      </c>
      <c r="BI303" s="96">
        <f t="shared" si="5963"/>
        <v>0</v>
      </c>
      <c r="BJ303" s="97">
        <v>7.916666666666667</v>
      </c>
      <c r="BM303" s="94">
        <v>190</v>
      </c>
      <c r="BN303" s="46">
        <f t="shared" si="5926"/>
        <v>0</v>
      </c>
      <c r="BO303" s="46">
        <f t="shared" si="5927"/>
        <v>0</v>
      </c>
      <c r="BP303" s="46">
        <f t="shared" si="5928"/>
        <v>0.69672131147540983</v>
      </c>
      <c r="BQ303" s="46">
        <f t="shared" si="5929"/>
        <v>0.15573770491803279</v>
      </c>
      <c r="BR303" s="46">
        <f t="shared" si="5930"/>
        <v>0</v>
      </c>
      <c r="BS303" s="95">
        <f t="shared" si="5964"/>
        <v>7.916666666666667</v>
      </c>
      <c r="BT303" s="46">
        <f t="shared" si="5965"/>
        <v>0.85245901639344268</v>
      </c>
      <c r="BU303" s="96">
        <f t="shared" si="5966"/>
        <v>0</v>
      </c>
      <c r="BV303" s="96">
        <f t="shared" si="5967"/>
        <v>0</v>
      </c>
      <c r="BW303" s="96">
        <f t="shared" si="5968"/>
        <v>0.81730769230769229</v>
      </c>
      <c r="BX303" s="96">
        <f t="shared" si="5969"/>
        <v>0.18269230769230768</v>
      </c>
      <c r="BY303" s="96">
        <f t="shared" si="5970"/>
        <v>0</v>
      </c>
      <c r="BZ303" s="97">
        <v>7.916666666666667</v>
      </c>
      <c r="CC303" s="94">
        <v>190</v>
      </c>
      <c r="CD303" s="46">
        <f t="shared" si="5931"/>
        <v>0</v>
      </c>
      <c r="CE303" s="46">
        <f t="shared" si="5932"/>
        <v>0</v>
      </c>
      <c r="CF303" s="46">
        <f t="shared" si="5933"/>
        <v>0.79153094462540718</v>
      </c>
      <c r="CG303" s="46">
        <f t="shared" si="5934"/>
        <v>2.2801302931596091E-2</v>
      </c>
      <c r="CH303" s="46">
        <f t="shared" si="5935"/>
        <v>0</v>
      </c>
      <c r="CI303" s="95">
        <f t="shared" si="5971"/>
        <v>7.916666666666667</v>
      </c>
      <c r="CJ303" s="46">
        <f t="shared" si="5972"/>
        <v>0.81433224755700329</v>
      </c>
      <c r="CK303" s="96">
        <f t="shared" si="5973"/>
        <v>0</v>
      </c>
      <c r="CL303" s="96">
        <f t="shared" si="5974"/>
        <v>0</v>
      </c>
      <c r="CM303" s="96">
        <f t="shared" si="5975"/>
        <v>0.97199999999999998</v>
      </c>
      <c r="CN303" s="96">
        <f t="shared" si="5976"/>
        <v>2.7999999999999997E-2</v>
      </c>
      <c r="CO303" s="96">
        <f t="shared" si="5977"/>
        <v>0</v>
      </c>
      <c r="CP303" s="97">
        <v>7.916666666666667</v>
      </c>
    </row>
    <row r="304" spans="1:94" x14ac:dyDescent="0.3">
      <c r="A304" s="98">
        <v>191</v>
      </c>
      <c r="B304" s="47">
        <f t="shared" si="5906"/>
        <v>0</v>
      </c>
      <c r="C304" s="47">
        <f t="shared" si="5907"/>
        <v>0</v>
      </c>
      <c r="D304" s="47">
        <f t="shared" si="5908"/>
        <v>0.8571428571428571</v>
      </c>
      <c r="E304" s="47">
        <f t="shared" si="5909"/>
        <v>0.10902255639097744</v>
      </c>
      <c r="F304" s="47">
        <f t="shared" si="5910"/>
        <v>0</v>
      </c>
      <c r="G304" s="99">
        <f t="shared" si="5936"/>
        <v>7.958333333333333</v>
      </c>
      <c r="H304" s="47">
        <f t="shared" si="5937"/>
        <v>0.96616541353383456</v>
      </c>
      <c r="I304" s="100">
        <f t="shared" si="5938"/>
        <v>0</v>
      </c>
      <c r="J304" s="100">
        <f t="shared" si="5939"/>
        <v>0</v>
      </c>
      <c r="K304" s="100">
        <f t="shared" si="5940"/>
        <v>0.88715953307392992</v>
      </c>
      <c r="L304" s="100">
        <f t="shared" si="5941"/>
        <v>0.11284046692607004</v>
      </c>
      <c r="M304" s="100">
        <f t="shared" si="5942"/>
        <v>0</v>
      </c>
      <c r="N304" s="101">
        <v>7.958333333333333</v>
      </c>
      <c r="Q304" s="98">
        <v>191</v>
      </c>
      <c r="R304" s="47">
        <f t="shared" si="5911"/>
        <v>0</v>
      </c>
      <c r="S304" s="47">
        <f t="shared" si="5912"/>
        <v>0</v>
      </c>
      <c r="T304" s="47">
        <f t="shared" si="5913"/>
        <v>0.63013698630136983</v>
      </c>
      <c r="U304" s="47">
        <f t="shared" si="5914"/>
        <v>0.21917808219178081</v>
      </c>
      <c r="V304" s="47">
        <f t="shared" si="5915"/>
        <v>0</v>
      </c>
      <c r="W304" s="99">
        <f t="shared" si="5943"/>
        <v>7.958333333333333</v>
      </c>
      <c r="X304" s="47">
        <f t="shared" si="5944"/>
        <v>0.84931506849315064</v>
      </c>
      <c r="Y304" s="100">
        <f t="shared" si="5945"/>
        <v>0</v>
      </c>
      <c r="Z304" s="100">
        <f t="shared" si="5946"/>
        <v>0</v>
      </c>
      <c r="AA304" s="100">
        <f t="shared" si="5947"/>
        <v>0.74193548387096775</v>
      </c>
      <c r="AB304" s="100">
        <f t="shared" si="5948"/>
        <v>0.25806451612903225</v>
      </c>
      <c r="AC304" s="100">
        <f t="shared" si="5949"/>
        <v>0</v>
      </c>
      <c r="AD304" s="101">
        <v>7.958333333333333</v>
      </c>
      <c r="AG304" s="98">
        <v>191</v>
      </c>
      <c r="AH304" s="47">
        <f t="shared" si="5916"/>
        <v>0</v>
      </c>
      <c r="AI304" s="47">
        <f t="shared" si="5917"/>
        <v>0</v>
      </c>
      <c r="AJ304" s="47">
        <f t="shared" si="5918"/>
        <v>0.67647058823529416</v>
      </c>
      <c r="AK304" s="47">
        <f t="shared" si="5919"/>
        <v>0.29411764705882354</v>
      </c>
      <c r="AL304" s="47">
        <f t="shared" si="5920"/>
        <v>0</v>
      </c>
      <c r="AM304" s="99">
        <f t="shared" si="5950"/>
        <v>7.958333333333333</v>
      </c>
      <c r="AN304" s="47">
        <f t="shared" si="5951"/>
        <v>0.97058823529411775</v>
      </c>
      <c r="AO304" s="100">
        <f t="shared" si="5952"/>
        <v>0</v>
      </c>
      <c r="AP304" s="100">
        <f t="shared" si="5953"/>
        <v>0</v>
      </c>
      <c r="AQ304" s="100">
        <f t="shared" si="5954"/>
        <v>0.69696969696969691</v>
      </c>
      <c r="AR304" s="100">
        <f t="shared" si="5955"/>
        <v>0.30303030303030298</v>
      </c>
      <c r="AS304" s="100">
        <f t="shared" si="5956"/>
        <v>0</v>
      </c>
      <c r="AT304" s="101">
        <v>7.958333333333333</v>
      </c>
      <c r="AW304" s="98">
        <v>191</v>
      </c>
      <c r="AX304" s="47">
        <f t="shared" si="5921"/>
        <v>0</v>
      </c>
      <c r="AY304" s="47">
        <f t="shared" si="5922"/>
        <v>0</v>
      </c>
      <c r="AZ304" s="47">
        <f t="shared" si="5923"/>
        <v>0.62037037037037035</v>
      </c>
      <c r="BA304" s="47">
        <f t="shared" si="5924"/>
        <v>0.1388888888888889</v>
      </c>
      <c r="BB304" s="47">
        <f t="shared" si="5925"/>
        <v>0</v>
      </c>
      <c r="BC304" s="99">
        <f t="shared" si="5957"/>
        <v>7.958333333333333</v>
      </c>
      <c r="BD304" s="47">
        <f t="shared" si="5958"/>
        <v>0.7592592592592593</v>
      </c>
      <c r="BE304" s="100">
        <f t="shared" si="5959"/>
        <v>0</v>
      </c>
      <c r="BF304" s="100">
        <f t="shared" si="5960"/>
        <v>0</v>
      </c>
      <c r="BG304" s="100">
        <f t="shared" si="5961"/>
        <v>0.81707317073170727</v>
      </c>
      <c r="BH304" s="100">
        <f t="shared" si="5962"/>
        <v>0.18292682926829268</v>
      </c>
      <c r="BI304" s="100">
        <f t="shared" si="5963"/>
        <v>0</v>
      </c>
      <c r="BJ304" s="101">
        <v>7.958333333333333</v>
      </c>
      <c r="BM304" s="98">
        <v>191</v>
      </c>
      <c r="BN304" s="47">
        <f t="shared" si="5926"/>
        <v>0</v>
      </c>
      <c r="BO304" s="47">
        <f t="shared" si="5927"/>
        <v>0</v>
      </c>
      <c r="BP304" s="47">
        <f t="shared" si="5928"/>
        <v>0.69672131147540983</v>
      </c>
      <c r="BQ304" s="47">
        <f t="shared" si="5929"/>
        <v>0.15573770491803279</v>
      </c>
      <c r="BR304" s="47">
        <f t="shared" si="5930"/>
        <v>0</v>
      </c>
      <c r="BS304" s="99">
        <f t="shared" si="5964"/>
        <v>7.958333333333333</v>
      </c>
      <c r="BT304" s="47">
        <f t="shared" si="5965"/>
        <v>0.85245901639344268</v>
      </c>
      <c r="BU304" s="100">
        <f t="shared" si="5966"/>
        <v>0</v>
      </c>
      <c r="BV304" s="100">
        <f t="shared" si="5967"/>
        <v>0</v>
      </c>
      <c r="BW304" s="100">
        <f t="shared" si="5968"/>
        <v>0.81730769230769229</v>
      </c>
      <c r="BX304" s="100">
        <f t="shared" si="5969"/>
        <v>0.18269230769230768</v>
      </c>
      <c r="BY304" s="100">
        <f t="shared" si="5970"/>
        <v>0</v>
      </c>
      <c r="BZ304" s="101">
        <v>7.958333333333333</v>
      </c>
      <c r="CC304" s="98">
        <v>191</v>
      </c>
      <c r="CD304" s="46">
        <f t="shared" si="5931"/>
        <v>0</v>
      </c>
      <c r="CE304" s="46">
        <f t="shared" si="5932"/>
        <v>0</v>
      </c>
      <c r="CF304" s="46">
        <f t="shared" si="5933"/>
        <v>0.79153094462540718</v>
      </c>
      <c r="CG304" s="46">
        <f t="shared" si="5934"/>
        <v>2.2801302931596091E-2</v>
      </c>
      <c r="CH304" s="46">
        <f t="shared" si="5935"/>
        <v>0</v>
      </c>
      <c r="CI304" s="99">
        <f t="shared" si="5971"/>
        <v>7.958333333333333</v>
      </c>
      <c r="CJ304" s="47">
        <f t="shared" si="5972"/>
        <v>0.81433224755700329</v>
      </c>
      <c r="CK304" s="100">
        <f t="shared" si="5973"/>
        <v>0</v>
      </c>
      <c r="CL304" s="100">
        <f t="shared" si="5974"/>
        <v>0</v>
      </c>
      <c r="CM304" s="100">
        <f t="shared" si="5975"/>
        <v>0.97199999999999998</v>
      </c>
      <c r="CN304" s="100">
        <f t="shared" si="5976"/>
        <v>2.7999999999999997E-2</v>
      </c>
      <c r="CO304" s="100">
        <f t="shared" si="5977"/>
        <v>0</v>
      </c>
      <c r="CP304" s="101">
        <v>7.958333333333333</v>
      </c>
    </row>
    <row r="305" spans="1:94" x14ac:dyDescent="0.3">
      <c r="A305" s="94">
        <v>192</v>
      </c>
      <c r="B305" s="46">
        <f t="shared" si="5906"/>
        <v>0</v>
      </c>
      <c r="C305" s="46">
        <f t="shared" si="5907"/>
        <v>0</v>
      </c>
      <c r="D305" s="46">
        <f t="shared" si="5908"/>
        <v>0.8571428571428571</v>
      </c>
      <c r="E305" s="46">
        <f t="shared" si="5909"/>
        <v>0.10902255639097744</v>
      </c>
      <c r="F305" s="46">
        <f t="shared" si="5910"/>
        <v>0</v>
      </c>
      <c r="G305" s="95">
        <f t="shared" si="5936"/>
        <v>8</v>
      </c>
      <c r="H305" s="46">
        <f t="shared" si="5937"/>
        <v>0.96616541353383456</v>
      </c>
      <c r="I305" s="96">
        <f t="shared" si="5938"/>
        <v>0</v>
      </c>
      <c r="J305" s="96">
        <f t="shared" si="5939"/>
        <v>0</v>
      </c>
      <c r="K305" s="96">
        <f t="shared" si="5940"/>
        <v>0.88715953307392992</v>
      </c>
      <c r="L305" s="96">
        <f t="shared" si="5941"/>
        <v>0.11284046692607004</v>
      </c>
      <c r="M305" s="96">
        <f t="shared" si="5942"/>
        <v>0</v>
      </c>
      <c r="N305" s="97">
        <v>8</v>
      </c>
      <c r="Q305" s="94">
        <v>192</v>
      </c>
      <c r="R305" s="46">
        <f t="shared" si="5911"/>
        <v>0</v>
      </c>
      <c r="S305" s="46">
        <f t="shared" si="5912"/>
        <v>0.15068493150684931</v>
      </c>
      <c r="T305" s="46">
        <f t="shared" si="5913"/>
        <v>0.63013698630136983</v>
      </c>
      <c r="U305" s="46">
        <f t="shared" si="5914"/>
        <v>0.21917808219178081</v>
      </c>
      <c r="V305" s="46">
        <f t="shared" si="5915"/>
        <v>0</v>
      </c>
      <c r="W305" s="95">
        <f t="shared" si="5943"/>
        <v>8</v>
      </c>
      <c r="X305" s="46">
        <f t="shared" si="5944"/>
        <v>1</v>
      </c>
      <c r="Y305" s="96">
        <f t="shared" si="5945"/>
        <v>0</v>
      </c>
      <c r="Z305" s="96">
        <f t="shared" si="5946"/>
        <v>0.15068493150684931</v>
      </c>
      <c r="AA305" s="96">
        <f t="shared" si="5947"/>
        <v>0.63013698630136983</v>
      </c>
      <c r="AB305" s="96">
        <f t="shared" si="5948"/>
        <v>0.21917808219178081</v>
      </c>
      <c r="AC305" s="96">
        <f t="shared" si="5949"/>
        <v>0</v>
      </c>
      <c r="AD305" s="97">
        <v>8</v>
      </c>
      <c r="AG305" s="94">
        <v>192</v>
      </c>
      <c r="AH305" s="46">
        <f t="shared" si="5916"/>
        <v>0</v>
      </c>
      <c r="AI305" s="46">
        <f t="shared" si="5917"/>
        <v>0</v>
      </c>
      <c r="AJ305" s="46">
        <f t="shared" si="5918"/>
        <v>0.67647058823529416</v>
      </c>
      <c r="AK305" s="46">
        <f t="shared" si="5919"/>
        <v>0.29411764705882354</v>
      </c>
      <c r="AL305" s="46">
        <f t="shared" si="5920"/>
        <v>0</v>
      </c>
      <c r="AM305" s="95">
        <f t="shared" si="5950"/>
        <v>8</v>
      </c>
      <c r="AN305" s="46">
        <f t="shared" si="5951"/>
        <v>0.97058823529411775</v>
      </c>
      <c r="AO305" s="96">
        <f t="shared" si="5952"/>
        <v>0</v>
      </c>
      <c r="AP305" s="96">
        <f t="shared" si="5953"/>
        <v>0</v>
      </c>
      <c r="AQ305" s="96">
        <f t="shared" si="5954"/>
        <v>0.69696969696969691</v>
      </c>
      <c r="AR305" s="96">
        <f t="shared" si="5955"/>
        <v>0.30303030303030298</v>
      </c>
      <c r="AS305" s="96">
        <f t="shared" si="5956"/>
        <v>0</v>
      </c>
      <c r="AT305" s="97">
        <v>8</v>
      </c>
      <c r="AW305" s="94">
        <v>192</v>
      </c>
      <c r="AX305" s="46">
        <f t="shared" si="5921"/>
        <v>0</v>
      </c>
      <c r="AY305" s="46">
        <f t="shared" si="5922"/>
        <v>0</v>
      </c>
      <c r="AZ305" s="46">
        <f t="shared" si="5923"/>
        <v>0.62037037037037035</v>
      </c>
      <c r="BA305" s="46">
        <f t="shared" si="5924"/>
        <v>0.1388888888888889</v>
      </c>
      <c r="BB305" s="46">
        <f t="shared" si="5925"/>
        <v>0</v>
      </c>
      <c r="BC305" s="95">
        <f t="shared" si="5957"/>
        <v>8</v>
      </c>
      <c r="BD305" s="46">
        <f t="shared" si="5958"/>
        <v>0.7592592592592593</v>
      </c>
      <c r="BE305" s="96">
        <f t="shared" si="5959"/>
        <v>0</v>
      </c>
      <c r="BF305" s="96">
        <f t="shared" si="5960"/>
        <v>0</v>
      </c>
      <c r="BG305" s="96">
        <f t="shared" si="5961"/>
        <v>0.81707317073170727</v>
      </c>
      <c r="BH305" s="96">
        <f t="shared" si="5962"/>
        <v>0.18292682926829268</v>
      </c>
      <c r="BI305" s="96">
        <f t="shared" si="5963"/>
        <v>0</v>
      </c>
      <c r="BJ305" s="97">
        <v>8</v>
      </c>
      <c r="BM305" s="94">
        <v>192</v>
      </c>
      <c r="BN305" s="46">
        <f t="shared" si="5926"/>
        <v>0</v>
      </c>
      <c r="BO305" s="46">
        <f t="shared" si="5927"/>
        <v>0</v>
      </c>
      <c r="BP305" s="46">
        <f t="shared" si="5928"/>
        <v>0.69672131147540983</v>
      </c>
      <c r="BQ305" s="46">
        <f t="shared" si="5929"/>
        <v>0.15573770491803279</v>
      </c>
      <c r="BR305" s="46">
        <f t="shared" si="5930"/>
        <v>0</v>
      </c>
      <c r="BS305" s="95">
        <f t="shared" si="5964"/>
        <v>8</v>
      </c>
      <c r="BT305" s="46">
        <f t="shared" si="5965"/>
        <v>0.85245901639344268</v>
      </c>
      <c r="BU305" s="96">
        <f t="shared" si="5966"/>
        <v>0</v>
      </c>
      <c r="BV305" s="96">
        <f t="shared" si="5967"/>
        <v>0</v>
      </c>
      <c r="BW305" s="96">
        <f t="shared" si="5968"/>
        <v>0.81730769230769229</v>
      </c>
      <c r="BX305" s="96">
        <f t="shared" si="5969"/>
        <v>0.18269230769230768</v>
      </c>
      <c r="BY305" s="96">
        <f t="shared" si="5970"/>
        <v>0</v>
      </c>
      <c r="BZ305" s="97">
        <v>8</v>
      </c>
      <c r="CC305" s="94">
        <v>192</v>
      </c>
      <c r="CD305" s="46">
        <f t="shared" si="5931"/>
        <v>0</v>
      </c>
      <c r="CE305" s="46">
        <f t="shared" si="5932"/>
        <v>0</v>
      </c>
      <c r="CF305" s="46">
        <f t="shared" si="5933"/>
        <v>0.79153094462540718</v>
      </c>
      <c r="CG305" s="46">
        <f t="shared" si="5934"/>
        <v>2.2801302931596091E-2</v>
      </c>
      <c r="CH305" s="46">
        <f t="shared" si="5935"/>
        <v>0</v>
      </c>
      <c r="CI305" s="95">
        <f t="shared" si="5971"/>
        <v>8</v>
      </c>
      <c r="CJ305" s="46">
        <f t="shared" si="5972"/>
        <v>0.81433224755700329</v>
      </c>
      <c r="CK305" s="96">
        <f t="shared" si="5973"/>
        <v>0</v>
      </c>
      <c r="CL305" s="96">
        <f t="shared" si="5974"/>
        <v>0</v>
      </c>
      <c r="CM305" s="96">
        <f t="shared" si="5975"/>
        <v>0.97199999999999998</v>
      </c>
      <c r="CN305" s="96">
        <f t="shared" si="5976"/>
        <v>2.7999999999999997E-2</v>
      </c>
      <c r="CO305" s="96">
        <f t="shared" si="5977"/>
        <v>0</v>
      </c>
      <c r="CP305" s="97">
        <v>8</v>
      </c>
    </row>
    <row r="306" spans="1:94" x14ac:dyDescent="0.3">
      <c r="A306" s="94">
        <v>193</v>
      </c>
      <c r="B306" s="46">
        <f t="shared" si="5906"/>
        <v>0</v>
      </c>
      <c r="C306" s="46">
        <f t="shared" si="5907"/>
        <v>0</v>
      </c>
      <c r="D306" s="46">
        <f t="shared" si="5908"/>
        <v>0.8571428571428571</v>
      </c>
      <c r="E306" s="46">
        <f t="shared" si="5909"/>
        <v>0.10902255639097744</v>
      </c>
      <c r="F306" s="46">
        <f t="shared" si="5910"/>
        <v>0</v>
      </c>
      <c r="G306" s="95">
        <f t="shared" si="5936"/>
        <v>8.0416666666666661</v>
      </c>
      <c r="H306" s="46">
        <f t="shared" si="5937"/>
        <v>0.96616541353383456</v>
      </c>
      <c r="I306" s="96">
        <f t="shared" si="5938"/>
        <v>0</v>
      </c>
      <c r="J306" s="96">
        <f t="shared" si="5939"/>
        <v>0</v>
      </c>
      <c r="K306" s="96">
        <f t="shared" si="5940"/>
        <v>0.88715953307392992</v>
      </c>
      <c r="L306" s="96">
        <f t="shared" si="5941"/>
        <v>0.11284046692607004</v>
      </c>
      <c r="M306" s="96">
        <f t="shared" si="5942"/>
        <v>0</v>
      </c>
      <c r="N306" s="97">
        <v>8.0416666666666661</v>
      </c>
      <c r="Q306" s="94">
        <v>193</v>
      </c>
      <c r="R306" s="46">
        <f t="shared" si="5911"/>
        <v>0</v>
      </c>
      <c r="S306" s="46">
        <f t="shared" si="5912"/>
        <v>0.15068493150684931</v>
      </c>
      <c r="T306" s="46">
        <f t="shared" si="5913"/>
        <v>0.63013698630136983</v>
      </c>
      <c r="U306" s="46">
        <f t="shared" si="5914"/>
        <v>0.21917808219178081</v>
      </c>
      <c r="V306" s="46">
        <f t="shared" si="5915"/>
        <v>0</v>
      </c>
      <c r="W306" s="95">
        <f t="shared" si="5943"/>
        <v>8.0416666666666661</v>
      </c>
      <c r="X306" s="46">
        <f t="shared" si="5944"/>
        <v>1</v>
      </c>
      <c r="Y306" s="96">
        <f t="shared" si="5945"/>
        <v>0</v>
      </c>
      <c r="Z306" s="96">
        <f t="shared" si="5946"/>
        <v>0.15068493150684931</v>
      </c>
      <c r="AA306" s="96">
        <f t="shared" si="5947"/>
        <v>0.63013698630136983</v>
      </c>
      <c r="AB306" s="96">
        <f t="shared" si="5948"/>
        <v>0.21917808219178081</v>
      </c>
      <c r="AC306" s="96">
        <f t="shared" si="5949"/>
        <v>0</v>
      </c>
      <c r="AD306" s="97">
        <v>8.0416666666666661</v>
      </c>
      <c r="AG306" s="94">
        <v>193</v>
      </c>
      <c r="AH306" s="46">
        <f t="shared" si="5916"/>
        <v>0</v>
      </c>
      <c r="AI306" s="46">
        <f t="shared" si="5917"/>
        <v>0</v>
      </c>
      <c r="AJ306" s="46">
        <f t="shared" si="5918"/>
        <v>0.67647058823529416</v>
      </c>
      <c r="AK306" s="46">
        <f t="shared" si="5919"/>
        <v>0.29411764705882354</v>
      </c>
      <c r="AL306" s="46">
        <f t="shared" si="5920"/>
        <v>0</v>
      </c>
      <c r="AM306" s="95">
        <f t="shared" si="5950"/>
        <v>8.0416666666666661</v>
      </c>
      <c r="AN306" s="46">
        <f t="shared" si="5951"/>
        <v>0.97058823529411775</v>
      </c>
      <c r="AO306" s="96">
        <f t="shared" si="5952"/>
        <v>0</v>
      </c>
      <c r="AP306" s="96">
        <f t="shared" si="5953"/>
        <v>0</v>
      </c>
      <c r="AQ306" s="96">
        <f t="shared" si="5954"/>
        <v>0.69696969696969691</v>
      </c>
      <c r="AR306" s="96">
        <f t="shared" si="5955"/>
        <v>0.30303030303030298</v>
      </c>
      <c r="AS306" s="96">
        <f t="shared" si="5956"/>
        <v>0</v>
      </c>
      <c r="AT306" s="97">
        <v>8.0416666666666661</v>
      </c>
      <c r="AW306" s="94">
        <v>193</v>
      </c>
      <c r="AX306" s="46">
        <f t="shared" si="5921"/>
        <v>0</v>
      </c>
      <c r="AY306" s="46">
        <f t="shared" si="5922"/>
        <v>0</v>
      </c>
      <c r="AZ306" s="46">
        <f t="shared" si="5923"/>
        <v>0.62037037037037035</v>
      </c>
      <c r="BA306" s="46">
        <f t="shared" si="5924"/>
        <v>0.1388888888888889</v>
      </c>
      <c r="BB306" s="46">
        <f t="shared" si="5925"/>
        <v>0</v>
      </c>
      <c r="BC306" s="95">
        <f t="shared" si="5957"/>
        <v>8.0416666666666661</v>
      </c>
      <c r="BD306" s="46">
        <f t="shared" si="5958"/>
        <v>0.7592592592592593</v>
      </c>
      <c r="BE306" s="96">
        <f t="shared" si="5959"/>
        <v>0</v>
      </c>
      <c r="BF306" s="96">
        <f t="shared" si="5960"/>
        <v>0</v>
      </c>
      <c r="BG306" s="96">
        <f t="shared" si="5961"/>
        <v>0.81707317073170727</v>
      </c>
      <c r="BH306" s="96">
        <f t="shared" si="5962"/>
        <v>0.18292682926829268</v>
      </c>
      <c r="BI306" s="96">
        <f t="shared" si="5963"/>
        <v>0</v>
      </c>
      <c r="BJ306" s="97">
        <v>8.0416666666666661</v>
      </c>
      <c r="BM306" s="94">
        <v>193</v>
      </c>
      <c r="BN306" s="46">
        <f t="shared" si="5926"/>
        <v>0</v>
      </c>
      <c r="BO306" s="46">
        <f t="shared" si="5927"/>
        <v>0</v>
      </c>
      <c r="BP306" s="46">
        <f t="shared" si="5928"/>
        <v>0.69672131147540983</v>
      </c>
      <c r="BQ306" s="46">
        <f t="shared" si="5929"/>
        <v>0.15573770491803279</v>
      </c>
      <c r="BR306" s="46">
        <f t="shared" si="5930"/>
        <v>0</v>
      </c>
      <c r="BS306" s="95">
        <f t="shared" si="5964"/>
        <v>8.0416666666666661</v>
      </c>
      <c r="BT306" s="46">
        <f t="shared" si="5965"/>
        <v>0.85245901639344268</v>
      </c>
      <c r="BU306" s="96">
        <f t="shared" si="5966"/>
        <v>0</v>
      </c>
      <c r="BV306" s="96">
        <f t="shared" si="5967"/>
        <v>0</v>
      </c>
      <c r="BW306" s="96">
        <f t="shared" si="5968"/>
        <v>0.81730769230769229</v>
      </c>
      <c r="BX306" s="96">
        <f t="shared" si="5969"/>
        <v>0.18269230769230768</v>
      </c>
      <c r="BY306" s="96">
        <f t="shared" si="5970"/>
        <v>0</v>
      </c>
      <c r="BZ306" s="97">
        <v>8.0416666666666661</v>
      </c>
      <c r="CC306" s="94">
        <v>193</v>
      </c>
      <c r="CD306" s="46">
        <f t="shared" si="5931"/>
        <v>0</v>
      </c>
      <c r="CE306" s="46">
        <f t="shared" si="5932"/>
        <v>0</v>
      </c>
      <c r="CF306" s="46">
        <f t="shared" si="5933"/>
        <v>0.79153094462540718</v>
      </c>
      <c r="CG306" s="46">
        <f t="shared" si="5934"/>
        <v>2.2801302931596091E-2</v>
      </c>
      <c r="CH306" s="46">
        <f t="shared" si="5935"/>
        <v>0</v>
      </c>
      <c r="CI306" s="95">
        <f t="shared" si="5971"/>
        <v>8.0416666666666661</v>
      </c>
      <c r="CJ306" s="46">
        <f t="shared" si="5972"/>
        <v>0.81433224755700329</v>
      </c>
      <c r="CK306" s="96">
        <f t="shared" si="5973"/>
        <v>0</v>
      </c>
      <c r="CL306" s="96">
        <f t="shared" si="5974"/>
        <v>0</v>
      </c>
      <c r="CM306" s="96">
        <f t="shared" si="5975"/>
        <v>0.97199999999999998</v>
      </c>
      <c r="CN306" s="96">
        <f t="shared" si="5976"/>
        <v>2.7999999999999997E-2</v>
      </c>
      <c r="CO306" s="96">
        <f t="shared" si="5977"/>
        <v>0</v>
      </c>
      <c r="CP306" s="97">
        <v>8.0416666666666661</v>
      </c>
    </row>
    <row r="307" spans="1:94" x14ac:dyDescent="0.3">
      <c r="A307" s="94">
        <v>194</v>
      </c>
      <c r="B307" s="46">
        <f t="shared" si="5906"/>
        <v>0</v>
      </c>
      <c r="C307" s="46">
        <f t="shared" si="5907"/>
        <v>0</v>
      </c>
      <c r="D307" s="46">
        <f t="shared" si="5908"/>
        <v>0.8571428571428571</v>
      </c>
      <c r="E307" s="46">
        <f t="shared" si="5909"/>
        <v>0.10902255639097744</v>
      </c>
      <c r="F307" s="46">
        <f t="shared" si="5910"/>
        <v>0</v>
      </c>
      <c r="G307" s="95">
        <f t="shared" si="5936"/>
        <v>8.0833333333333339</v>
      </c>
      <c r="H307" s="46">
        <f t="shared" si="5937"/>
        <v>0.96616541353383456</v>
      </c>
      <c r="I307" s="96">
        <f t="shared" si="5938"/>
        <v>0</v>
      </c>
      <c r="J307" s="96">
        <f t="shared" si="5939"/>
        <v>0</v>
      </c>
      <c r="K307" s="96">
        <f t="shared" si="5940"/>
        <v>0.88715953307392992</v>
      </c>
      <c r="L307" s="96">
        <f t="shared" si="5941"/>
        <v>0.11284046692607004</v>
      </c>
      <c r="M307" s="96">
        <f t="shared" si="5942"/>
        <v>0</v>
      </c>
      <c r="N307" s="97">
        <v>8.0833333333333339</v>
      </c>
      <c r="Q307" s="94">
        <v>194</v>
      </c>
      <c r="R307" s="46">
        <f t="shared" si="5911"/>
        <v>0</v>
      </c>
      <c r="S307" s="46">
        <f t="shared" si="5912"/>
        <v>0.15068493150684931</v>
      </c>
      <c r="T307" s="46">
        <f t="shared" si="5913"/>
        <v>0.63013698630136983</v>
      </c>
      <c r="U307" s="46">
        <f t="shared" si="5914"/>
        <v>0.21917808219178081</v>
      </c>
      <c r="V307" s="46">
        <f t="shared" si="5915"/>
        <v>0</v>
      </c>
      <c r="W307" s="95">
        <f t="shared" si="5943"/>
        <v>8.0833333333333339</v>
      </c>
      <c r="X307" s="46">
        <f t="shared" si="5944"/>
        <v>1</v>
      </c>
      <c r="Y307" s="96">
        <f t="shared" si="5945"/>
        <v>0</v>
      </c>
      <c r="Z307" s="96">
        <f t="shared" si="5946"/>
        <v>0.15068493150684931</v>
      </c>
      <c r="AA307" s="96">
        <f t="shared" si="5947"/>
        <v>0.63013698630136983</v>
      </c>
      <c r="AB307" s="96">
        <f t="shared" si="5948"/>
        <v>0.21917808219178081</v>
      </c>
      <c r="AC307" s="96">
        <f t="shared" si="5949"/>
        <v>0</v>
      </c>
      <c r="AD307" s="97">
        <v>8.0833333333333339</v>
      </c>
      <c r="AG307" s="94">
        <v>194</v>
      </c>
      <c r="AH307" s="46">
        <f t="shared" si="5916"/>
        <v>0</v>
      </c>
      <c r="AI307" s="46">
        <f t="shared" si="5917"/>
        <v>0</v>
      </c>
      <c r="AJ307" s="46">
        <f t="shared" si="5918"/>
        <v>0.67647058823529416</v>
      </c>
      <c r="AK307" s="46">
        <f t="shared" si="5919"/>
        <v>0.29411764705882354</v>
      </c>
      <c r="AL307" s="46">
        <f t="shared" si="5920"/>
        <v>0</v>
      </c>
      <c r="AM307" s="95">
        <f t="shared" si="5950"/>
        <v>8.0833333333333339</v>
      </c>
      <c r="AN307" s="46">
        <f t="shared" si="5951"/>
        <v>0.97058823529411775</v>
      </c>
      <c r="AO307" s="96">
        <f t="shared" si="5952"/>
        <v>0</v>
      </c>
      <c r="AP307" s="96">
        <f t="shared" si="5953"/>
        <v>0</v>
      </c>
      <c r="AQ307" s="96">
        <f t="shared" si="5954"/>
        <v>0.69696969696969691</v>
      </c>
      <c r="AR307" s="96">
        <f t="shared" si="5955"/>
        <v>0.30303030303030298</v>
      </c>
      <c r="AS307" s="96">
        <f t="shared" si="5956"/>
        <v>0</v>
      </c>
      <c r="AT307" s="97">
        <v>8.0833333333333339</v>
      </c>
      <c r="AW307" s="94">
        <v>194</v>
      </c>
      <c r="AX307" s="46">
        <f t="shared" si="5921"/>
        <v>0</v>
      </c>
      <c r="AY307" s="46">
        <f t="shared" si="5922"/>
        <v>0</v>
      </c>
      <c r="AZ307" s="46">
        <f t="shared" si="5923"/>
        <v>0.62037037037037035</v>
      </c>
      <c r="BA307" s="46">
        <f t="shared" si="5924"/>
        <v>0.1388888888888889</v>
      </c>
      <c r="BB307" s="46">
        <f t="shared" si="5925"/>
        <v>0</v>
      </c>
      <c r="BC307" s="95">
        <f t="shared" si="5957"/>
        <v>8.0833333333333339</v>
      </c>
      <c r="BD307" s="46">
        <f t="shared" si="5958"/>
        <v>0.7592592592592593</v>
      </c>
      <c r="BE307" s="96">
        <f t="shared" si="5959"/>
        <v>0</v>
      </c>
      <c r="BF307" s="96">
        <f t="shared" si="5960"/>
        <v>0</v>
      </c>
      <c r="BG307" s="96">
        <f t="shared" si="5961"/>
        <v>0.81707317073170727</v>
      </c>
      <c r="BH307" s="96">
        <f t="shared" si="5962"/>
        <v>0.18292682926829268</v>
      </c>
      <c r="BI307" s="96">
        <f t="shared" si="5963"/>
        <v>0</v>
      </c>
      <c r="BJ307" s="97">
        <v>8.0833333333333339</v>
      </c>
      <c r="BM307" s="94">
        <v>194</v>
      </c>
      <c r="BN307" s="46">
        <f t="shared" si="5926"/>
        <v>0</v>
      </c>
      <c r="BO307" s="46">
        <f t="shared" si="5927"/>
        <v>0</v>
      </c>
      <c r="BP307" s="46">
        <f t="shared" si="5928"/>
        <v>0.69672131147540983</v>
      </c>
      <c r="BQ307" s="46">
        <f t="shared" si="5929"/>
        <v>0.15573770491803279</v>
      </c>
      <c r="BR307" s="46">
        <f t="shared" si="5930"/>
        <v>0</v>
      </c>
      <c r="BS307" s="95">
        <f t="shared" si="5964"/>
        <v>8.0833333333333339</v>
      </c>
      <c r="BT307" s="46">
        <f t="shared" si="5965"/>
        <v>0.85245901639344268</v>
      </c>
      <c r="BU307" s="96">
        <f t="shared" si="5966"/>
        <v>0</v>
      </c>
      <c r="BV307" s="96">
        <f t="shared" si="5967"/>
        <v>0</v>
      </c>
      <c r="BW307" s="96">
        <f t="shared" si="5968"/>
        <v>0.81730769230769229</v>
      </c>
      <c r="BX307" s="96">
        <f t="shared" si="5969"/>
        <v>0.18269230769230768</v>
      </c>
      <c r="BY307" s="96">
        <f t="shared" si="5970"/>
        <v>0</v>
      </c>
      <c r="BZ307" s="97">
        <v>8.0833333333333339</v>
      </c>
      <c r="CC307" s="94">
        <v>194</v>
      </c>
      <c r="CD307" s="46">
        <f t="shared" si="5931"/>
        <v>0</v>
      </c>
      <c r="CE307" s="46">
        <f t="shared" si="5932"/>
        <v>0</v>
      </c>
      <c r="CF307" s="46">
        <f t="shared" si="5933"/>
        <v>0.79153094462540718</v>
      </c>
      <c r="CG307" s="46">
        <f t="shared" si="5934"/>
        <v>2.2801302931596091E-2</v>
      </c>
      <c r="CH307" s="46">
        <f t="shared" si="5935"/>
        <v>0</v>
      </c>
      <c r="CI307" s="95">
        <f t="shared" si="5971"/>
        <v>8.0833333333333339</v>
      </c>
      <c r="CJ307" s="46">
        <f t="shared" si="5972"/>
        <v>0.81433224755700329</v>
      </c>
      <c r="CK307" s="96">
        <f t="shared" si="5973"/>
        <v>0</v>
      </c>
      <c r="CL307" s="96">
        <f t="shared" si="5974"/>
        <v>0</v>
      </c>
      <c r="CM307" s="96">
        <f t="shared" si="5975"/>
        <v>0.97199999999999998</v>
      </c>
      <c r="CN307" s="96">
        <f t="shared" si="5976"/>
        <v>2.7999999999999997E-2</v>
      </c>
      <c r="CO307" s="96">
        <f t="shared" si="5977"/>
        <v>0</v>
      </c>
      <c r="CP307" s="97">
        <v>8.0833333333333339</v>
      </c>
    </row>
    <row r="308" spans="1:94" x14ac:dyDescent="0.3">
      <c r="A308" s="94">
        <v>195</v>
      </c>
      <c r="B308" s="46">
        <f t="shared" si="5906"/>
        <v>0</v>
      </c>
      <c r="C308" s="46">
        <f t="shared" si="5907"/>
        <v>0</v>
      </c>
      <c r="D308" s="46">
        <f t="shared" si="5908"/>
        <v>0.8571428571428571</v>
      </c>
      <c r="E308" s="46">
        <f t="shared" si="5909"/>
        <v>0.10902255639097744</v>
      </c>
      <c r="F308" s="46">
        <f t="shared" si="5910"/>
        <v>0</v>
      </c>
      <c r="G308" s="95">
        <f t="shared" si="5936"/>
        <v>8.125</v>
      </c>
      <c r="H308" s="46">
        <f t="shared" si="5937"/>
        <v>0.96616541353383456</v>
      </c>
      <c r="I308" s="96">
        <f t="shared" si="5938"/>
        <v>0</v>
      </c>
      <c r="J308" s="96">
        <f t="shared" si="5939"/>
        <v>0</v>
      </c>
      <c r="K308" s="96">
        <f t="shared" si="5940"/>
        <v>0.88715953307392992</v>
      </c>
      <c r="L308" s="96">
        <f t="shared" si="5941"/>
        <v>0.11284046692607004</v>
      </c>
      <c r="M308" s="96">
        <f t="shared" si="5942"/>
        <v>0</v>
      </c>
      <c r="N308" s="97">
        <v>8.125</v>
      </c>
      <c r="Q308" s="94">
        <v>195</v>
      </c>
      <c r="R308" s="46">
        <f t="shared" si="5911"/>
        <v>0</v>
      </c>
      <c r="S308" s="46">
        <f t="shared" si="5912"/>
        <v>0.15068493150684931</v>
      </c>
      <c r="T308" s="46">
        <f t="shared" si="5913"/>
        <v>0.63013698630136983</v>
      </c>
      <c r="U308" s="46">
        <f t="shared" si="5914"/>
        <v>0.21917808219178081</v>
      </c>
      <c r="V308" s="46">
        <f t="shared" si="5915"/>
        <v>0</v>
      </c>
      <c r="W308" s="95">
        <f t="shared" si="5943"/>
        <v>8.125</v>
      </c>
      <c r="X308" s="46">
        <f t="shared" si="5944"/>
        <v>1</v>
      </c>
      <c r="Y308" s="96">
        <f t="shared" si="5945"/>
        <v>0</v>
      </c>
      <c r="Z308" s="96">
        <f t="shared" si="5946"/>
        <v>0.15068493150684931</v>
      </c>
      <c r="AA308" s="96">
        <f t="shared" si="5947"/>
        <v>0.63013698630136983</v>
      </c>
      <c r="AB308" s="96">
        <f t="shared" si="5948"/>
        <v>0.21917808219178081</v>
      </c>
      <c r="AC308" s="96">
        <f t="shared" si="5949"/>
        <v>0</v>
      </c>
      <c r="AD308" s="97">
        <v>8.125</v>
      </c>
      <c r="AG308" s="94">
        <v>195</v>
      </c>
      <c r="AH308" s="46">
        <f t="shared" si="5916"/>
        <v>0</v>
      </c>
      <c r="AI308" s="46">
        <f t="shared" si="5917"/>
        <v>0</v>
      </c>
      <c r="AJ308" s="46">
        <f t="shared" si="5918"/>
        <v>0.67647058823529416</v>
      </c>
      <c r="AK308" s="46">
        <f t="shared" si="5919"/>
        <v>0.29411764705882354</v>
      </c>
      <c r="AL308" s="46">
        <f t="shared" si="5920"/>
        <v>0</v>
      </c>
      <c r="AM308" s="95">
        <f t="shared" si="5950"/>
        <v>8.125</v>
      </c>
      <c r="AN308" s="46">
        <f t="shared" si="5951"/>
        <v>0.97058823529411775</v>
      </c>
      <c r="AO308" s="96">
        <f t="shared" si="5952"/>
        <v>0</v>
      </c>
      <c r="AP308" s="96">
        <f t="shared" si="5953"/>
        <v>0</v>
      </c>
      <c r="AQ308" s="96">
        <f t="shared" si="5954"/>
        <v>0.69696969696969691</v>
      </c>
      <c r="AR308" s="96">
        <f t="shared" si="5955"/>
        <v>0.30303030303030298</v>
      </c>
      <c r="AS308" s="96">
        <f t="shared" si="5956"/>
        <v>0</v>
      </c>
      <c r="AT308" s="97">
        <v>8.125</v>
      </c>
      <c r="AW308" s="94">
        <v>195</v>
      </c>
      <c r="AX308" s="46">
        <f t="shared" si="5921"/>
        <v>0</v>
      </c>
      <c r="AY308" s="46">
        <f t="shared" si="5922"/>
        <v>0</v>
      </c>
      <c r="AZ308" s="46">
        <f t="shared" si="5923"/>
        <v>0.62037037037037035</v>
      </c>
      <c r="BA308" s="46">
        <f t="shared" si="5924"/>
        <v>0.1388888888888889</v>
      </c>
      <c r="BB308" s="46">
        <f t="shared" si="5925"/>
        <v>0</v>
      </c>
      <c r="BC308" s="95">
        <f t="shared" si="5957"/>
        <v>8.125</v>
      </c>
      <c r="BD308" s="46">
        <f t="shared" si="5958"/>
        <v>0.7592592592592593</v>
      </c>
      <c r="BE308" s="96">
        <f t="shared" si="5959"/>
        <v>0</v>
      </c>
      <c r="BF308" s="96">
        <f t="shared" si="5960"/>
        <v>0</v>
      </c>
      <c r="BG308" s="96">
        <f t="shared" si="5961"/>
        <v>0.81707317073170727</v>
      </c>
      <c r="BH308" s="96">
        <f t="shared" si="5962"/>
        <v>0.18292682926829268</v>
      </c>
      <c r="BI308" s="96">
        <f t="shared" si="5963"/>
        <v>0</v>
      </c>
      <c r="BJ308" s="97">
        <v>8.125</v>
      </c>
      <c r="BM308" s="94">
        <v>195</v>
      </c>
      <c r="BN308" s="46">
        <f t="shared" si="5926"/>
        <v>0</v>
      </c>
      <c r="BO308" s="46">
        <f t="shared" si="5927"/>
        <v>0</v>
      </c>
      <c r="BP308" s="46">
        <f t="shared" si="5928"/>
        <v>0.69672131147540983</v>
      </c>
      <c r="BQ308" s="46">
        <f t="shared" si="5929"/>
        <v>0.15573770491803279</v>
      </c>
      <c r="BR308" s="46">
        <f t="shared" si="5930"/>
        <v>0</v>
      </c>
      <c r="BS308" s="95">
        <f t="shared" si="5964"/>
        <v>8.125</v>
      </c>
      <c r="BT308" s="46">
        <f t="shared" si="5965"/>
        <v>0.85245901639344268</v>
      </c>
      <c r="BU308" s="96">
        <f t="shared" si="5966"/>
        <v>0</v>
      </c>
      <c r="BV308" s="96">
        <f t="shared" si="5967"/>
        <v>0</v>
      </c>
      <c r="BW308" s="96">
        <f t="shared" si="5968"/>
        <v>0.81730769230769229</v>
      </c>
      <c r="BX308" s="96">
        <f t="shared" si="5969"/>
        <v>0.18269230769230768</v>
      </c>
      <c r="BY308" s="96">
        <f t="shared" si="5970"/>
        <v>0</v>
      </c>
      <c r="BZ308" s="97">
        <v>8.125</v>
      </c>
      <c r="CC308" s="94">
        <v>195</v>
      </c>
      <c r="CD308" s="46">
        <f t="shared" si="5931"/>
        <v>0</v>
      </c>
      <c r="CE308" s="46">
        <f t="shared" si="5932"/>
        <v>0</v>
      </c>
      <c r="CF308" s="46">
        <f t="shared" si="5933"/>
        <v>0.79153094462540718</v>
      </c>
      <c r="CG308" s="46">
        <f t="shared" si="5934"/>
        <v>2.2801302931596091E-2</v>
      </c>
      <c r="CH308" s="46">
        <f t="shared" si="5935"/>
        <v>0</v>
      </c>
      <c r="CI308" s="95">
        <f t="shared" si="5971"/>
        <v>8.125</v>
      </c>
      <c r="CJ308" s="46">
        <f t="shared" si="5972"/>
        <v>0.81433224755700329</v>
      </c>
      <c r="CK308" s="96">
        <f t="shared" si="5973"/>
        <v>0</v>
      </c>
      <c r="CL308" s="96">
        <f t="shared" si="5974"/>
        <v>0</v>
      </c>
      <c r="CM308" s="96">
        <f t="shared" si="5975"/>
        <v>0.97199999999999998</v>
      </c>
      <c r="CN308" s="96">
        <f t="shared" si="5976"/>
        <v>2.7999999999999997E-2</v>
      </c>
      <c r="CO308" s="96">
        <f t="shared" si="5977"/>
        <v>0</v>
      </c>
      <c r="CP308" s="97">
        <v>8.125</v>
      </c>
    </row>
    <row r="309" spans="1:94" x14ac:dyDescent="0.3">
      <c r="A309" s="94">
        <v>196</v>
      </c>
      <c r="B309" s="46">
        <f t="shared" si="5906"/>
        <v>0</v>
      </c>
      <c r="C309" s="46">
        <f t="shared" si="5907"/>
        <v>0</v>
      </c>
      <c r="D309" s="46">
        <f t="shared" si="5908"/>
        <v>0.8571428571428571</v>
      </c>
      <c r="E309" s="46">
        <f t="shared" si="5909"/>
        <v>0.10902255639097744</v>
      </c>
      <c r="F309" s="46">
        <f t="shared" si="5910"/>
        <v>0</v>
      </c>
      <c r="G309" s="95">
        <f t="shared" si="5936"/>
        <v>8.1666666666666661</v>
      </c>
      <c r="H309" s="46">
        <f t="shared" si="5937"/>
        <v>0.96616541353383456</v>
      </c>
      <c r="I309" s="96">
        <f t="shared" si="5938"/>
        <v>0</v>
      </c>
      <c r="J309" s="96">
        <f t="shared" si="5939"/>
        <v>0</v>
      </c>
      <c r="K309" s="96">
        <f t="shared" si="5940"/>
        <v>0.88715953307392992</v>
      </c>
      <c r="L309" s="96">
        <f t="shared" si="5941"/>
        <v>0.11284046692607004</v>
      </c>
      <c r="M309" s="96">
        <f t="shared" si="5942"/>
        <v>0</v>
      </c>
      <c r="N309" s="97">
        <v>8.1666666666666661</v>
      </c>
      <c r="Q309" s="94">
        <v>196</v>
      </c>
      <c r="R309" s="46">
        <f t="shared" si="5911"/>
        <v>0</v>
      </c>
      <c r="S309" s="46">
        <f t="shared" si="5912"/>
        <v>0.15068493150684931</v>
      </c>
      <c r="T309" s="46">
        <f t="shared" si="5913"/>
        <v>0.63013698630136983</v>
      </c>
      <c r="U309" s="46">
        <f t="shared" si="5914"/>
        <v>0.21917808219178081</v>
      </c>
      <c r="V309" s="46">
        <f t="shared" si="5915"/>
        <v>0</v>
      </c>
      <c r="W309" s="95">
        <f t="shared" si="5943"/>
        <v>8.1666666666666661</v>
      </c>
      <c r="X309" s="46">
        <f t="shared" si="5944"/>
        <v>1</v>
      </c>
      <c r="Y309" s="96">
        <f t="shared" si="5945"/>
        <v>0</v>
      </c>
      <c r="Z309" s="96">
        <f t="shared" si="5946"/>
        <v>0.15068493150684931</v>
      </c>
      <c r="AA309" s="96">
        <f t="shared" si="5947"/>
        <v>0.63013698630136983</v>
      </c>
      <c r="AB309" s="96">
        <f t="shared" si="5948"/>
        <v>0.21917808219178081</v>
      </c>
      <c r="AC309" s="96">
        <f t="shared" si="5949"/>
        <v>0</v>
      </c>
      <c r="AD309" s="97">
        <v>8.1666666666666661</v>
      </c>
      <c r="AG309" s="94">
        <v>196</v>
      </c>
      <c r="AH309" s="46">
        <f t="shared" si="5916"/>
        <v>0</v>
      </c>
      <c r="AI309" s="46">
        <f t="shared" si="5917"/>
        <v>0</v>
      </c>
      <c r="AJ309" s="46">
        <f t="shared" si="5918"/>
        <v>0.67647058823529416</v>
      </c>
      <c r="AK309" s="46">
        <f t="shared" si="5919"/>
        <v>0.29411764705882354</v>
      </c>
      <c r="AL309" s="46">
        <f t="shared" si="5920"/>
        <v>0</v>
      </c>
      <c r="AM309" s="95">
        <f t="shared" si="5950"/>
        <v>8.1666666666666661</v>
      </c>
      <c r="AN309" s="46">
        <f t="shared" si="5951"/>
        <v>0.97058823529411775</v>
      </c>
      <c r="AO309" s="96">
        <f t="shared" si="5952"/>
        <v>0</v>
      </c>
      <c r="AP309" s="96">
        <f t="shared" si="5953"/>
        <v>0</v>
      </c>
      <c r="AQ309" s="96">
        <f t="shared" si="5954"/>
        <v>0.69696969696969691</v>
      </c>
      <c r="AR309" s="96">
        <f t="shared" si="5955"/>
        <v>0.30303030303030298</v>
      </c>
      <c r="AS309" s="96">
        <f t="shared" si="5956"/>
        <v>0</v>
      </c>
      <c r="AT309" s="97">
        <v>8.1666666666666661</v>
      </c>
      <c r="AW309" s="94">
        <v>196</v>
      </c>
      <c r="AX309" s="46">
        <f t="shared" si="5921"/>
        <v>0</v>
      </c>
      <c r="AY309" s="46">
        <f t="shared" si="5922"/>
        <v>0</v>
      </c>
      <c r="AZ309" s="46">
        <f t="shared" si="5923"/>
        <v>0.62037037037037035</v>
      </c>
      <c r="BA309" s="46">
        <f t="shared" si="5924"/>
        <v>0.1388888888888889</v>
      </c>
      <c r="BB309" s="46">
        <f t="shared" si="5925"/>
        <v>0</v>
      </c>
      <c r="BC309" s="95">
        <f t="shared" si="5957"/>
        <v>8.1666666666666661</v>
      </c>
      <c r="BD309" s="46">
        <f t="shared" si="5958"/>
        <v>0.7592592592592593</v>
      </c>
      <c r="BE309" s="96">
        <f t="shared" si="5959"/>
        <v>0</v>
      </c>
      <c r="BF309" s="96">
        <f t="shared" si="5960"/>
        <v>0</v>
      </c>
      <c r="BG309" s="96">
        <f t="shared" si="5961"/>
        <v>0.81707317073170727</v>
      </c>
      <c r="BH309" s="96">
        <f t="shared" si="5962"/>
        <v>0.18292682926829268</v>
      </c>
      <c r="BI309" s="96">
        <f t="shared" si="5963"/>
        <v>0</v>
      </c>
      <c r="BJ309" s="97">
        <v>8.1666666666666661</v>
      </c>
      <c r="BM309" s="94">
        <v>196</v>
      </c>
      <c r="BN309" s="46">
        <f t="shared" si="5926"/>
        <v>0</v>
      </c>
      <c r="BO309" s="46">
        <f t="shared" si="5927"/>
        <v>0</v>
      </c>
      <c r="BP309" s="46">
        <f t="shared" si="5928"/>
        <v>0.69672131147540983</v>
      </c>
      <c r="BQ309" s="46">
        <f t="shared" si="5929"/>
        <v>0.15573770491803279</v>
      </c>
      <c r="BR309" s="46">
        <f t="shared" si="5930"/>
        <v>0</v>
      </c>
      <c r="BS309" s="95">
        <f t="shared" si="5964"/>
        <v>8.1666666666666661</v>
      </c>
      <c r="BT309" s="46">
        <f t="shared" si="5965"/>
        <v>0.85245901639344268</v>
      </c>
      <c r="BU309" s="96">
        <f t="shared" si="5966"/>
        <v>0</v>
      </c>
      <c r="BV309" s="96">
        <f t="shared" si="5967"/>
        <v>0</v>
      </c>
      <c r="BW309" s="96">
        <f t="shared" si="5968"/>
        <v>0.81730769230769229</v>
      </c>
      <c r="BX309" s="96">
        <f t="shared" si="5969"/>
        <v>0.18269230769230768</v>
      </c>
      <c r="BY309" s="96">
        <f t="shared" si="5970"/>
        <v>0</v>
      </c>
      <c r="BZ309" s="97">
        <v>8.1666666666666661</v>
      </c>
      <c r="CC309" s="94">
        <v>196</v>
      </c>
      <c r="CD309" s="46">
        <f t="shared" si="5931"/>
        <v>0</v>
      </c>
      <c r="CE309" s="46">
        <f t="shared" si="5932"/>
        <v>0</v>
      </c>
      <c r="CF309" s="46">
        <f t="shared" si="5933"/>
        <v>0.79153094462540718</v>
      </c>
      <c r="CG309" s="46">
        <f t="shared" si="5934"/>
        <v>2.2801302931596091E-2</v>
      </c>
      <c r="CH309" s="46">
        <f t="shared" si="5935"/>
        <v>0</v>
      </c>
      <c r="CI309" s="95">
        <f t="shared" si="5971"/>
        <v>8.1666666666666661</v>
      </c>
      <c r="CJ309" s="46">
        <f t="shared" si="5972"/>
        <v>0.81433224755700329</v>
      </c>
      <c r="CK309" s="96">
        <f t="shared" si="5973"/>
        <v>0</v>
      </c>
      <c r="CL309" s="96">
        <f t="shared" si="5974"/>
        <v>0</v>
      </c>
      <c r="CM309" s="96">
        <f t="shared" si="5975"/>
        <v>0.97199999999999998</v>
      </c>
      <c r="CN309" s="96">
        <f t="shared" si="5976"/>
        <v>2.7999999999999997E-2</v>
      </c>
      <c r="CO309" s="96">
        <f t="shared" si="5977"/>
        <v>0</v>
      </c>
      <c r="CP309" s="97">
        <v>8.1666666666666661</v>
      </c>
    </row>
    <row r="310" spans="1:94" x14ac:dyDescent="0.3">
      <c r="A310" s="94">
        <v>197</v>
      </c>
      <c r="B310" s="46">
        <f t="shared" si="5906"/>
        <v>0</v>
      </c>
      <c r="C310" s="46">
        <f t="shared" si="5907"/>
        <v>0</v>
      </c>
      <c r="D310" s="46">
        <f t="shared" si="5908"/>
        <v>0.8571428571428571</v>
      </c>
      <c r="E310" s="46">
        <f t="shared" si="5909"/>
        <v>0.10902255639097744</v>
      </c>
      <c r="F310" s="46">
        <f t="shared" si="5910"/>
        <v>0</v>
      </c>
      <c r="G310" s="95">
        <f t="shared" si="5936"/>
        <v>8.2083333333333339</v>
      </c>
      <c r="H310" s="46">
        <f t="shared" si="5937"/>
        <v>0.96616541353383456</v>
      </c>
      <c r="I310" s="96">
        <f t="shared" si="5938"/>
        <v>0</v>
      </c>
      <c r="J310" s="96">
        <f t="shared" si="5939"/>
        <v>0</v>
      </c>
      <c r="K310" s="96">
        <f t="shared" si="5940"/>
        <v>0.88715953307392992</v>
      </c>
      <c r="L310" s="96">
        <f t="shared" si="5941"/>
        <v>0.11284046692607004</v>
      </c>
      <c r="M310" s="96">
        <f t="shared" si="5942"/>
        <v>0</v>
      </c>
      <c r="N310" s="97">
        <v>8.2083333333333339</v>
      </c>
      <c r="Q310" s="94">
        <v>197</v>
      </c>
      <c r="R310" s="46">
        <f t="shared" si="5911"/>
        <v>0</v>
      </c>
      <c r="S310" s="46">
        <f t="shared" si="5912"/>
        <v>0.15068493150684931</v>
      </c>
      <c r="T310" s="46">
        <f t="shared" si="5913"/>
        <v>0.63013698630136983</v>
      </c>
      <c r="U310" s="46">
        <f t="shared" si="5914"/>
        <v>0.21917808219178081</v>
      </c>
      <c r="V310" s="46">
        <f t="shared" si="5915"/>
        <v>0</v>
      </c>
      <c r="W310" s="95">
        <f t="shared" si="5943"/>
        <v>8.2083333333333339</v>
      </c>
      <c r="X310" s="46">
        <f t="shared" si="5944"/>
        <v>1</v>
      </c>
      <c r="Y310" s="96">
        <f t="shared" si="5945"/>
        <v>0</v>
      </c>
      <c r="Z310" s="96">
        <f t="shared" si="5946"/>
        <v>0.15068493150684931</v>
      </c>
      <c r="AA310" s="96">
        <f t="shared" si="5947"/>
        <v>0.63013698630136983</v>
      </c>
      <c r="AB310" s="96">
        <f t="shared" si="5948"/>
        <v>0.21917808219178081</v>
      </c>
      <c r="AC310" s="96">
        <f t="shared" si="5949"/>
        <v>0</v>
      </c>
      <c r="AD310" s="97">
        <v>8.2083333333333339</v>
      </c>
      <c r="AG310" s="94">
        <v>197</v>
      </c>
      <c r="AH310" s="46">
        <f t="shared" si="5916"/>
        <v>0</v>
      </c>
      <c r="AI310" s="46">
        <f t="shared" si="5917"/>
        <v>0</v>
      </c>
      <c r="AJ310" s="46">
        <f t="shared" si="5918"/>
        <v>0.67647058823529416</v>
      </c>
      <c r="AK310" s="46">
        <f t="shared" si="5919"/>
        <v>0.29411764705882354</v>
      </c>
      <c r="AL310" s="46">
        <f t="shared" si="5920"/>
        <v>0</v>
      </c>
      <c r="AM310" s="95">
        <f t="shared" si="5950"/>
        <v>8.2083333333333339</v>
      </c>
      <c r="AN310" s="46">
        <f t="shared" si="5951"/>
        <v>0.97058823529411775</v>
      </c>
      <c r="AO310" s="96">
        <f t="shared" si="5952"/>
        <v>0</v>
      </c>
      <c r="AP310" s="96">
        <f t="shared" si="5953"/>
        <v>0</v>
      </c>
      <c r="AQ310" s="96">
        <f t="shared" si="5954"/>
        <v>0.69696969696969691</v>
      </c>
      <c r="AR310" s="96">
        <f t="shared" si="5955"/>
        <v>0.30303030303030298</v>
      </c>
      <c r="AS310" s="96">
        <f t="shared" si="5956"/>
        <v>0</v>
      </c>
      <c r="AT310" s="97">
        <v>8.2083333333333339</v>
      </c>
      <c r="AW310" s="94">
        <v>197</v>
      </c>
      <c r="AX310" s="46">
        <f t="shared" si="5921"/>
        <v>0</v>
      </c>
      <c r="AY310" s="46">
        <f t="shared" si="5922"/>
        <v>0</v>
      </c>
      <c r="AZ310" s="46">
        <f t="shared" si="5923"/>
        <v>0.62037037037037035</v>
      </c>
      <c r="BA310" s="46">
        <f t="shared" si="5924"/>
        <v>0.1388888888888889</v>
      </c>
      <c r="BB310" s="46">
        <f t="shared" si="5925"/>
        <v>0</v>
      </c>
      <c r="BC310" s="95">
        <f t="shared" si="5957"/>
        <v>8.2083333333333339</v>
      </c>
      <c r="BD310" s="46">
        <f t="shared" si="5958"/>
        <v>0.7592592592592593</v>
      </c>
      <c r="BE310" s="96">
        <f t="shared" si="5959"/>
        <v>0</v>
      </c>
      <c r="BF310" s="96">
        <f t="shared" si="5960"/>
        <v>0</v>
      </c>
      <c r="BG310" s="96">
        <f t="shared" si="5961"/>
        <v>0.81707317073170727</v>
      </c>
      <c r="BH310" s="96">
        <f t="shared" si="5962"/>
        <v>0.18292682926829268</v>
      </c>
      <c r="BI310" s="96">
        <f t="shared" si="5963"/>
        <v>0</v>
      </c>
      <c r="BJ310" s="97">
        <v>8.2083333333333339</v>
      </c>
      <c r="BM310" s="94">
        <v>197</v>
      </c>
      <c r="BN310" s="46">
        <f t="shared" si="5926"/>
        <v>0</v>
      </c>
      <c r="BO310" s="46">
        <f t="shared" si="5927"/>
        <v>0</v>
      </c>
      <c r="BP310" s="46">
        <f t="shared" si="5928"/>
        <v>0.69672131147540983</v>
      </c>
      <c r="BQ310" s="46">
        <f t="shared" si="5929"/>
        <v>0.15573770491803279</v>
      </c>
      <c r="BR310" s="46">
        <f t="shared" si="5930"/>
        <v>0</v>
      </c>
      <c r="BS310" s="95">
        <f t="shared" si="5964"/>
        <v>8.2083333333333339</v>
      </c>
      <c r="BT310" s="46">
        <f t="shared" si="5965"/>
        <v>0.85245901639344268</v>
      </c>
      <c r="BU310" s="96">
        <f t="shared" si="5966"/>
        <v>0</v>
      </c>
      <c r="BV310" s="96">
        <f t="shared" si="5967"/>
        <v>0</v>
      </c>
      <c r="BW310" s="96">
        <f t="shared" si="5968"/>
        <v>0.81730769230769229</v>
      </c>
      <c r="BX310" s="96">
        <f t="shared" si="5969"/>
        <v>0.18269230769230768</v>
      </c>
      <c r="BY310" s="96">
        <f t="shared" si="5970"/>
        <v>0</v>
      </c>
      <c r="BZ310" s="97">
        <v>8.2083333333333339</v>
      </c>
      <c r="CC310" s="94">
        <v>197</v>
      </c>
      <c r="CD310" s="46">
        <f t="shared" si="5931"/>
        <v>0</v>
      </c>
      <c r="CE310" s="46">
        <f t="shared" si="5932"/>
        <v>0</v>
      </c>
      <c r="CF310" s="46">
        <f t="shared" si="5933"/>
        <v>0.79153094462540718</v>
      </c>
      <c r="CG310" s="46">
        <f t="shared" si="5934"/>
        <v>2.2801302931596091E-2</v>
      </c>
      <c r="CH310" s="46">
        <f t="shared" si="5935"/>
        <v>0</v>
      </c>
      <c r="CI310" s="95">
        <f t="shared" si="5971"/>
        <v>8.2083333333333339</v>
      </c>
      <c r="CJ310" s="46">
        <f t="shared" si="5972"/>
        <v>0.81433224755700329</v>
      </c>
      <c r="CK310" s="96">
        <f t="shared" si="5973"/>
        <v>0</v>
      </c>
      <c r="CL310" s="96">
        <f t="shared" si="5974"/>
        <v>0</v>
      </c>
      <c r="CM310" s="96">
        <f t="shared" si="5975"/>
        <v>0.97199999999999998</v>
      </c>
      <c r="CN310" s="96">
        <f t="shared" si="5976"/>
        <v>2.7999999999999997E-2</v>
      </c>
      <c r="CO310" s="96">
        <f t="shared" si="5977"/>
        <v>0</v>
      </c>
      <c r="CP310" s="97">
        <v>8.2083333333333339</v>
      </c>
    </row>
    <row r="311" spans="1:94" x14ac:dyDescent="0.3">
      <c r="A311" s="94">
        <v>198</v>
      </c>
      <c r="B311" s="46">
        <f t="shared" si="5906"/>
        <v>0</v>
      </c>
      <c r="C311" s="46">
        <f t="shared" si="5907"/>
        <v>0</v>
      </c>
      <c r="D311" s="46">
        <f t="shared" si="5908"/>
        <v>0.8571428571428571</v>
      </c>
      <c r="E311" s="46">
        <f t="shared" si="5909"/>
        <v>0.10902255639097744</v>
      </c>
      <c r="F311" s="46">
        <f t="shared" si="5910"/>
        <v>0</v>
      </c>
      <c r="G311" s="95">
        <f t="shared" si="5936"/>
        <v>8.25</v>
      </c>
      <c r="H311" s="46">
        <f t="shared" si="5937"/>
        <v>0.96616541353383456</v>
      </c>
      <c r="I311" s="96">
        <f t="shared" si="5938"/>
        <v>0</v>
      </c>
      <c r="J311" s="96">
        <f t="shared" si="5939"/>
        <v>0</v>
      </c>
      <c r="K311" s="96">
        <f t="shared" si="5940"/>
        <v>0.88715953307392992</v>
      </c>
      <c r="L311" s="96">
        <f t="shared" si="5941"/>
        <v>0.11284046692607004</v>
      </c>
      <c r="M311" s="96">
        <f t="shared" si="5942"/>
        <v>0</v>
      </c>
      <c r="N311" s="97">
        <v>8.25</v>
      </c>
      <c r="Q311" s="94">
        <v>198</v>
      </c>
      <c r="R311" s="46">
        <f t="shared" si="5911"/>
        <v>0</v>
      </c>
      <c r="S311" s="46">
        <f t="shared" si="5912"/>
        <v>0.15068493150684931</v>
      </c>
      <c r="T311" s="46">
        <f t="shared" si="5913"/>
        <v>0.63013698630136983</v>
      </c>
      <c r="U311" s="46">
        <f t="shared" si="5914"/>
        <v>0.21917808219178081</v>
      </c>
      <c r="V311" s="46">
        <f t="shared" si="5915"/>
        <v>0</v>
      </c>
      <c r="W311" s="95">
        <f t="shared" si="5943"/>
        <v>8.25</v>
      </c>
      <c r="X311" s="46">
        <f t="shared" si="5944"/>
        <v>1</v>
      </c>
      <c r="Y311" s="96">
        <f t="shared" si="5945"/>
        <v>0</v>
      </c>
      <c r="Z311" s="96">
        <f t="shared" si="5946"/>
        <v>0.15068493150684931</v>
      </c>
      <c r="AA311" s="96">
        <f t="shared" si="5947"/>
        <v>0.63013698630136983</v>
      </c>
      <c r="AB311" s="96">
        <f t="shared" si="5948"/>
        <v>0.21917808219178081</v>
      </c>
      <c r="AC311" s="96">
        <f t="shared" si="5949"/>
        <v>0</v>
      </c>
      <c r="AD311" s="97">
        <v>8.25</v>
      </c>
      <c r="AG311" s="94">
        <v>198</v>
      </c>
      <c r="AH311" s="46">
        <f t="shared" si="5916"/>
        <v>0</v>
      </c>
      <c r="AI311" s="46">
        <f t="shared" si="5917"/>
        <v>0</v>
      </c>
      <c r="AJ311" s="46">
        <f t="shared" si="5918"/>
        <v>0.67647058823529416</v>
      </c>
      <c r="AK311" s="46">
        <f t="shared" si="5919"/>
        <v>0.29411764705882354</v>
      </c>
      <c r="AL311" s="46">
        <f t="shared" si="5920"/>
        <v>0</v>
      </c>
      <c r="AM311" s="95">
        <f t="shared" si="5950"/>
        <v>8.25</v>
      </c>
      <c r="AN311" s="46">
        <f t="shared" si="5951"/>
        <v>0.97058823529411775</v>
      </c>
      <c r="AO311" s="96">
        <f t="shared" si="5952"/>
        <v>0</v>
      </c>
      <c r="AP311" s="96">
        <f t="shared" si="5953"/>
        <v>0</v>
      </c>
      <c r="AQ311" s="96">
        <f t="shared" si="5954"/>
        <v>0.69696969696969691</v>
      </c>
      <c r="AR311" s="96">
        <f t="shared" si="5955"/>
        <v>0.30303030303030298</v>
      </c>
      <c r="AS311" s="96">
        <f t="shared" si="5956"/>
        <v>0</v>
      </c>
      <c r="AT311" s="97">
        <v>8.25</v>
      </c>
      <c r="AW311" s="94">
        <v>198</v>
      </c>
      <c r="AX311" s="46">
        <f t="shared" si="5921"/>
        <v>0</v>
      </c>
      <c r="AY311" s="46">
        <f t="shared" si="5922"/>
        <v>0</v>
      </c>
      <c r="AZ311" s="46">
        <f t="shared" si="5923"/>
        <v>0.62037037037037035</v>
      </c>
      <c r="BA311" s="46">
        <f t="shared" si="5924"/>
        <v>0.1388888888888889</v>
      </c>
      <c r="BB311" s="46">
        <f t="shared" si="5925"/>
        <v>0</v>
      </c>
      <c r="BC311" s="95">
        <f t="shared" si="5957"/>
        <v>8.25</v>
      </c>
      <c r="BD311" s="46">
        <f t="shared" si="5958"/>
        <v>0.7592592592592593</v>
      </c>
      <c r="BE311" s="96">
        <f t="shared" si="5959"/>
        <v>0</v>
      </c>
      <c r="BF311" s="96">
        <f t="shared" si="5960"/>
        <v>0</v>
      </c>
      <c r="BG311" s="96">
        <f t="shared" si="5961"/>
        <v>0.81707317073170727</v>
      </c>
      <c r="BH311" s="96">
        <f t="shared" si="5962"/>
        <v>0.18292682926829268</v>
      </c>
      <c r="BI311" s="96">
        <f t="shared" si="5963"/>
        <v>0</v>
      </c>
      <c r="BJ311" s="97">
        <v>8.25</v>
      </c>
      <c r="BM311" s="94">
        <v>198</v>
      </c>
      <c r="BN311" s="46">
        <f t="shared" si="5926"/>
        <v>0</v>
      </c>
      <c r="BO311" s="46">
        <f t="shared" si="5927"/>
        <v>0</v>
      </c>
      <c r="BP311" s="46">
        <f t="shared" si="5928"/>
        <v>0.69672131147540983</v>
      </c>
      <c r="BQ311" s="46">
        <f t="shared" si="5929"/>
        <v>0.15573770491803279</v>
      </c>
      <c r="BR311" s="46">
        <f t="shared" si="5930"/>
        <v>0</v>
      </c>
      <c r="BS311" s="95">
        <f t="shared" si="5964"/>
        <v>8.25</v>
      </c>
      <c r="BT311" s="46">
        <f t="shared" si="5965"/>
        <v>0.85245901639344268</v>
      </c>
      <c r="BU311" s="96">
        <f t="shared" si="5966"/>
        <v>0</v>
      </c>
      <c r="BV311" s="96">
        <f t="shared" si="5967"/>
        <v>0</v>
      </c>
      <c r="BW311" s="96">
        <f t="shared" si="5968"/>
        <v>0.81730769230769229</v>
      </c>
      <c r="BX311" s="96">
        <f t="shared" si="5969"/>
        <v>0.18269230769230768</v>
      </c>
      <c r="BY311" s="96">
        <f t="shared" si="5970"/>
        <v>0</v>
      </c>
      <c r="BZ311" s="97">
        <v>8.25</v>
      </c>
      <c r="CC311" s="94">
        <v>198</v>
      </c>
      <c r="CD311" s="46">
        <f t="shared" si="5931"/>
        <v>0</v>
      </c>
      <c r="CE311" s="46">
        <f t="shared" si="5932"/>
        <v>0</v>
      </c>
      <c r="CF311" s="46">
        <f t="shared" si="5933"/>
        <v>0.79153094462540718</v>
      </c>
      <c r="CG311" s="46">
        <f t="shared" si="5934"/>
        <v>2.2801302931596091E-2</v>
      </c>
      <c r="CH311" s="46">
        <f t="shared" si="5935"/>
        <v>0</v>
      </c>
      <c r="CI311" s="95">
        <f t="shared" si="5971"/>
        <v>8.25</v>
      </c>
      <c r="CJ311" s="46">
        <f t="shared" si="5972"/>
        <v>0.81433224755700329</v>
      </c>
      <c r="CK311" s="96">
        <f t="shared" si="5973"/>
        <v>0</v>
      </c>
      <c r="CL311" s="96">
        <f t="shared" si="5974"/>
        <v>0</v>
      </c>
      <c r="CM311" s="96">
        <f t="shared" si="5975"/>
        <v>0.97199999999999998</v>
      </c>
      <c r="CN311" s="96">
        <f t="shared" si="5976"/>
        <v>2.7999999999999997E-2</v>
      </c>
      <c r="CO311" s="96">
        <f t="shared" si="5977"/>
        <v>0</v>
      </c>
      <c r="CP311" s="97">
        <v>8.25</v>
      </c>
    </row>
    <row r="312" spans="1:94" x14ac:dyDescent="0.3">
      <c r="A312" s="94">
        <v>199</v>
      </c>
      <c r="B312" s="46">
        <f t="shared" si="5906"/>
        <v>0</v>
      </c>
      <c r="C312" s="46">
        <f t="shared" si="5907"/>
        <v>0</v>
      </c>
      <c r="D312" s="46">
        <f t="shared" si="5908"/>
        <v>0.8571428571428571</v>
      </c>
      <c r="E312" s="46">
        <f t="shared" si="5909"/>
        <v>0.10902255639097744</v>
      </c>
      <c r="F312" s="46">
        <f t="shared" si="5910"/>
        <v>0</v>
      </c>
      <c r="G312" s="95">
        <f t="shared" si="5936"/>
        <v>8.2916666666666661</v>
      </c>
      <c r="H312" s="46">
        <f t="shared" si="5937"/>
        <v>0.96616541353383456</v>
      </c>
      <c r="I312" s="96">
        <f t="shared" si="5938"/>
        <v>0</v>
      </c>
      <c r="J312" s="96">
        <f t="shared" si="5939"/>
        <v>0</v>
      </c>
      <c r="K312" s="96">
        <f t="shared" si="5940"/>
        <v>0.88715953307392992</v>
      </c>
      <c r="L312" s="96">
        <f t="shared" si="5941"/>
        <v>0.11284046692607004</v>
      </c>
      <c r="M312" s="96">
        <f t="shared" si="5942"/>
        <v>0</v>
      </c>
      <c r="N312" s="97">
        <v>8.2916666666666661</v>
      </c>
      <c r="Q312" s="94">
        <v>199</v>
      </c>
      <c r="R312" s="46">
        <f t="shared" si="5911"/>
        <v>0</v>
      </c>
      <c r="S312" s="46">
        <f t="shared" si="5912"/>
        <v>0.15068493150684931</v>
      </c>
      <c r="T312" s="46">
        <f t="shared" si="5913"/>
        <v>0.63013698630136983</v>
      </c>
      <c r="U312" s="46">
        <f t="shared" si="5914"/>
        <v>0.21917808219178081</v>
      </c>
      <c r="V312" s="46">
        <f t="shared" si="5915"/>
        <v>0</v>
      </c>
      <c r="W312" s="95">
        <f t="shared" si="5943"/>
        <v>8.2916666666666661</v>
      </c>
      <c r="X312" s="46">
        <f t="shared" si="5944"/>
        <v>1</v>
      </c>
      <c r="Y312" s="96">
        <f t="shared" si="5945"/>
        <v>0</v>
      </c>
      <c r="Z312" s="96">
        <f t="shared" si="5946"/>
        <v>0.15068493150684931</v>
      </c>
      <c r="AA312" s="96">
        <f t="shared" si="5947"/>
        <v>0.63013698630136983</v>
      </c>
      <c r="AB312" s="96">
        <f t="shared" si="5948"/>
        <v>0.21917808219178081</v>
      </c>
      <c r="AC312" s="96">
        <f t="shared" si="5949"/>
        <v>0</v>
      </c>
      <c r="AD312" s="97">
        <v>8.2916666666666661</v>
      </c>
      <c r="AG312" s="94">
        <v>199</v>
      </c>
      <c r="AH312" s="46">
        <f t="shared" si="5916"/>
        <v>0</v>
      </c>
      <c r="AI312" s="46">
        <f t="shared" si="5917"/>
        <v>0</v>
      </c>
      <c r="AJ312" s="46">
        <f t="shared" si="5918"/>
        <v>0.67647058823529416</v>
      </c>
      <c r="AK312" s="46">
        <f t="shared" si="5919"/>
        <v>0.29411764705882354</v>
      </c>
      <c r="AL312" s="46">
        <f t="shared" si="5920"/>
        <v>0</v>
      </c>
      <c r="AM312" s="95">
        <f t="shared" si="5950"/>
        <v>8.2916666666666661</v>
      </c>
      <c r="AN312" s="46">
        <f t="shared" si="5951"/>
        <v>0.97058823529411775</v>
      </c>
      <c r="AO312" s="96">
        <f t="shared" si="5952"/>
        <v>0</v>
      </c>
      <c r="AP312" s="96">
        <f t="shared" si="5953"/>
        <v>0</v>
      </c>
      <c r="AQ312" s="96">
        <f t="shared" si="5954"/>
        <v>0.69696969696969691</v>
      </c>
      <c r="AR312" s="96">
        <f t="shared" si="5955"/>
        <v>0.30303030303030298</v>
      </c>
      <c r="AS312" s="96">
        <f t="shared" si="5956"/>
        <v>0</v>
      </c>
      <c r="AT312" s="97">
        <v>8.2916666666666661</v>
      </c>
      <c r="AW312" s="94">
        <v>199</v>
      </c>
      <c r="AX312" s="46">
        <f t="shared" si="5921"/>
        <v>0</v>
      </c>
      <c r="AY312" s="46">
        <f t="shared" si="5922"/>
        <v>0</v>
      </c>
      <c r="AZ312" s="46">
        <f t="shared" si="5923"/>
        <v>0.62037037037037035</v>
      </c>
      <c r="BA312" s="46">
        <f t="shared" si="5924"/>
        <v>0.1388888888888889</v>
      </c>
      <c r="BB312" s="46">
        <f t="shared" si="5925"/>
        <v>0</v>
      </c>
      <c r="BC312" s="95">
        <f t="shared" si="5957"/>
        <v>8.2916666666666661</v>
      </c>
      <c r="BD312" s="46">
        <f t="shared" si="5958"/>
        <v>0.7592592592592593</v>
      </c>
      <c r="BE312" s="96">
        <f t="shared" si="5959"/>
        <v>0</v>
      </c>
      <c r="BF312" s="96">
        <f t="shared" si="5960"/>
        <v>0</v>
      </c>
      <c r="BG312" s="96">
        <f t="shared" si="5961"/>
        <v>0.81707317073170727</v>
      </c>
      <c r="BH312" s="96">
        <f t="shared" si="5962"/>
        <v>0.18292682926829268</v>
      </c>
      <c r="BI312" s="96">
        <f t="shared" si="5963"/>
        <v>0</v>
      </c>
      <c r="BJ312" s="97">
        <v>8.2916666666666661</v>
      </c>
      <c r="BM312" s="94">
        <v>199</v>
      </c>
      <c r="BN312" s="46">
        <f t="shared" si="5926"/>
        <v>0</v>
      </c>
      <c r="BO312" s="46">
        <f t="shared" si="5927"/>
        <v>0</v>
      </c>
      <c r="BP312" s="46">
        <f t="shared" si="5928"/>
        <v>0.69672131147540983</v>
      </c>
      <c r="BQ312" s="46">
        <f t="shared" si="5929"/>
        <v>0.15573770491803279</v>
      </c>
      <c r="BR312" s="46">
        <f t="shared" si="5930"/>
        <v>0</v>
      </c>
      <c r="BS312" s="95">
        <f t="shared" si="5964"/>
        <v>8.2916666666666661</v>
      </c>
      <c r="BT312" s="46">
        <f t="shared" si="5965"/>
        <v>0.85245901639344268</v>
      </c>
      <c r="BU312" s="96">
        <f t="shared" si="5966"/>
        <v>0</v>
      </c>
      <c r="BV312" s="96">
        <f t="shared" si="5967"/>
        <v>0</v>
      </c>
      <c r="BW312" s="96">
        <f t="shared" si="5968"/>
        <v>0.81730769230769229</v>
      </c>
      <c r="BX312" s="96">
        <f t="shared" si="5969"/>
        <v>0.18269230769230768</v>
      </c>
      <c r="BY312" s="96">
        <f t="shared" si="5970"/>
        <v>0</v>
      </c>
      <c r="BZ312" s="97">
        <v>8.2916666666666661</v>
      </c>
      <c r="CC312" s="94">
        <v>199</v>
      </c>
      <c r="CD312" s="46">
        <f t="shared" si="5931"/>
        <v>0</v>
      </c>
      <c r="CE312" s="46">
        <f t="shared" si="5932"/>
        <v>0</v>
      </c>
      <c r="CF312" s="46">
        <f t="shared" si="5933"/>
        <v>0.79153094462540718</v>
      </c>
      <c r="CG312" s="46">
        <f t="shared" si="5934"/>
        <v>2.2801302931596091E-2</v>
      </c>
      <c r="CH312" s="46">
        <f t="shared" si="5935"/>
        <v>0</v>
      </c>
      <c r="CI312" s="95">
        <f t="shared" si="5971"/>
        <v>8.2916666666666661</v>
      </c>
      <c r="CJ312" s="46">
        <f t="shared" si="5972"/>
        <v>0.81433224755700329</v>
      </c>
      <c r="CK312" s="96">
        <f t="shared" si="5973"/>
        <v>0</v>
      </c>
      <c r="CL312" s="96">
        <f t="shared" si="5974"/>
        <v>0</v>
      </c>
      <c r="CM312" s="96">
        <f t="shared" si="5975"/>
        <v>0.97199999999999998</v>
      </c>
      <c r="CN312" s="96">
        <f t="shared" si="5976"/>
        <v>2.7999999999999997E-2</v>
      </c>
      <c r="CO312" s="96">
        <f t="shared" si="5977"/>
        <v>0</v>
      </c>
      <c r="CP312" s="97">
        <v>8.2916666666666661</v>
      </c>
    </row>
    <row r="313" spans="1:94" x14ac:dyDescent="0.3">
      <c r="A313" s="94">
        <v>200</v>
      </c>
      <c r="B313" s="46">
        <f t="shared" si="5906"/>
        <v>0</v>
      </c>
      <c r="C313" s="46">
        <f t="shared" si="5907"/>
        <v>0</v>
      </c>
      <c r="D313" s="46">
        <f t="shared" si="5908"/>
        <v>0.8571428571428571</v>
      </c>
      <c r="E313" s="46">
        <f t="shared" si="5909"/>
        <v>0.10902255639097744</v>
      </c>
      <c r="F313" s="46">
        <f t="shared" si="5910"/>
        <v>0</v>
      </c>
      <c r="G313" s="95">
        <f t="shared" si="5936"/>
        <v>8.3333333333333339</v>
      </c>
      <c r="H313" s="46">
        <f t="shared" si="5937"/>
        <v>0.96616541353383456</v>
      </c>
      <c r="I313" s="96">
        <f t="shared" si="5938"/>
        <v>0</v>
      </c>
      <c r="J313" s="96">
        <f t="shared" si="5939"/>
        <v>0</v>
      </c>
      <c r="K313" s="96">
        <f t="shared" si="5940"/>
        <v>0.88715953307392992</v>
      </c>
      <c r="L313" s="96">
        <f t="shared" si="5941"/>
        <v>0.11284046692607004</v>
      </c>
      <c r="M313" s="96">
        <f t="shared" si="5942"/>
        <v>0</v>
      </c>
      <c r="N313" s="97">
        <v>8.3333333333333339</v>
      </c>
      <c r="Q313" s="94">
        <v>200</v>
      </c>
      <c r="R313" s="46">
        <f t="shared" si="5911"/>
        <v>0</v>
      </c>
      <c r="S313" s="46">
        <f t="shared" si="5912"/>
        <v>0.15068493150684931</v>
      </c>
      <c r="T313" s="46">
        <f t="shared" si="5913"/>
        <v>0.63013698630136983</v>
      </c>
      <c r="U313" s="46">
        <f t="shared" si="5914"/>
        <v>0.21917808219178081</v>
      </c>
      <c r="V313" s="46">
        <f t="shared" si="5915"/>
        <v>0</v>
      </c>
      <c r="W313" s="95">
        <f t="shared" si="5943"/>
        <v>8.3333333333333339</v>
      </c>
      <c r="X313" s="46">
        <f t="shared" si="5944"/>
        <v>1</v>
      </c>
      <c r="Y313" s="96">
        <f t="shared" si="5945"/>
        <v>0</v>
      </c>
      <c r="Z313" s="96">
        <f t="shared" si="5946"/>
        <v>0.15068493150684931</v>
      </c>
      <c r="AA313" s="96">
        <f t="shared" si="5947"/>
        <v>0.63013698630136983</v>
      </c>
      <c r="AB313" s="96">
        <f t="shared" si="5948"/>
        <v>0.21917808219178081</v>
      </c>
      <c r="AC313" s="96">
        <f t="shared" si="5949"/>
        <v>0</v>
      </c>
      <c r="AD313" s="97">
        <v>8.3333333333333339</v>
      </c>
      <c r="AG313" s="94">
        <v>200</v>
      </c>
      <c r="AH313" s="46">
        <f t="shared" si="5916"/>
        <v>0</v>
      </c>
      <c r="AI313" s="46">
        <f t="shared" si="5917"/>
        <v>0</v>
      </c>
      <c r="AJ313" s="46">
        <f t="shared" si="5918"/>
        <v>0.67647058823529416</v>
      </c>
      <c r="AK313" s="46">
        <f t="shared" si="5919"/>
        <v>0.29411764705882354</v>
      </c>
      <c r="AL313" s="46">
        <f t="shared" si="5920"/>
        <v>0</v>
      </c>
      <c r="AM313" s="95">
        <f t="shared" si="5950"/>
        <v>8.3333333333333339</v>
      </c>
      <c r="AN313" s="46">
        <f t="shared" si="5951"/>
        <v>0.97058823529411775</v>
      </c>
      <c r="AO313" s="96">
        <f t="shared" si="5952"/>
        <v>0</v>
      </c>
      <c r="AP313" s="96">
        <f t="shared" si="5953"/>
        <v>0</v>
      </c>
      <c r="AQ313" s="96">
        <f t="shared" si="5954"/>
        <v>0.69696969696969691</v>
      </c>
      <c r="AR313" s="96">
        <f t="shared" si="5955"/>
        <v>0.30303030303030298</v>
      </c>
      <c r="AS313" s="96">
        <f t="shared" si="5956"/>
        <v>0</v>
      </c>
      <c r="AT313" s="97">
        <v>8.3333333333333339</v>
      </c>
      <c r="AW313" s="94">
        <v>200</v>
      </c>
      <c r="AX313" s="46">
        <f t="shared" si="5921"/>
        <v>0</v>
      </c>
      <c r="AY313" s="46">
        <f t="shared" si="5922"/>
        <v>0</v>
      </c>
      <c r="AZ313" s="46">
        <f t="shared" si="5923"/>
        <v>0.62037037037037035</v>
      </c>
      <c r="BA313" s="46">
        <f t="shared" si="5924"/>
        <v>0.1388888888888889</v>
      </c>
      <c r="BB313" s="46">
        <f t="shared" si="5925"/>
        <v>0</v>
      </c>
      <c r="BC313" s="95">
        <f t="shared" si="5957"/>
        <v>8.3333333333333339</v>
      </c>
      <c r="BD313" s="46">
        <f t="shared" si="5958"/>
        <v>0.7592592592592593</v>
      </c>
      <c r="BE313" s="96">
        <f t="shared" si="5959"/>
        <v>0</v>
      </c>
      <c r="BF313" s="96">
        <f t="shared" si="5960"/>
        <v>0</v>
      </c>
      <c r="BG313" s="96">
        <f t="shared" si="5961"/>
        <v>0.81707317073170727</v>
      </c>
      <c r="BH313" s="96">
        <f t="shared" si="5962"/>
        <v>0.18292682926829268</v>
      </c>
      <c r="BI313" s="96">
        <f t="shared" si="5963"/>
        <v>0</v>
      </c>
      <c r="BJ313" s="97">
        <v>8.3333333333333339</v>
      </c>
      <c r="BM313" s="94">
        <v>200</v>
      </c>
      <c r="BN313" s="46">
        <f t="shared" si="5926"/>
        <v>0</v>
      </c>
      <c r="BO313" s="46">
        <f t="shared" si="5927"/>
        <v>0</v>
      </c>
      <c r="BP313" s="46">
        <f t="shared" si="5928"/>
        <v>0.69672131147540983</v>
      </c>
      <c r="BQ313" s="46">
        <f t="shared" si="5929"/>
        <v>0.15573770491803279</v>
      </c>
      <c r="BR313" s="46">
        <f t="shared" si="5930"/>
        <v>0</v>
      </c>
      <c r="BS313" s="95">
        <f t="shared" si="5964"/>
        <v>8.3333333333333339</v>
      </c>
      <c r="BT313" s="46">
        <f t="shared" si="5965"/>
        <v>0.85245901639344268</v>
      </c>
      <c r="BU313" s="96">
        <f t="shared" si="5966"/>
        <v>0</v>
      </c>
      <c r="BV313" s="96">
        <f t="shared" si="5967"/>
        <v>0</v>
      </c>
      <c r="BW313" s="96">
        <f t="shared" si="5968"/>
        <v>0.81730769230769229</v>
      </c>
      <c r="BX313" s="96">
        <f t="shared" si="5969"/>
        <v>0.18269230769230768</v>
      </c>
      <c r="BY313" s="96">
        <f t="shared" si="5970"/>
        <v>0</v>
      </c>
      <c r="BZ313" s="97">
        <v>8.3333333333333339</v>
      </c>
      <c r="CC313" s="94">
        <v>200</v>
      </c>
      <c r="CD313" s="46">
        <f t="shared" si="5931"/>
        <v>0</v>
      </c>
      <c r="CE313" s="46">
        <f t="shared" si="5932"/>
        <v>0</v>
      </c>
      <c r="CF313" s="46">
        <f t="shared" si="5933"/>
        <v>0.79153094462540718</v>
      </c>
      <c r="CG313" s="46">
        <f t="shared" si="5934"/>
        <v>2.2801302931596091E-2</v>
      </c>
      <c r="CH313" s="46">
        <f t="shared" si="5935"/>
        <v>0</v>
      </c>
      <c r="CI313" s="95">
        <f t="shared" si="5971"/>
        <v>8.3333333333333339</v>
      </c>
      <c r="CJ313" s="46">
        <f t="shared" si="5972"/>
        <v>0.81433224755700329</v>
      </c>
      <c r="CK313" s="96">
        <f t="shared" si="5973"/>
        <v>0</v>
      </c>
      <c r="CL313" s="96">
        <f t="shared" si="5974"/>
        <v>0</v>
      </c>
      <c r="CM313" s="96">
        <f t="shared" si="5975"/>
        <v>0.97199999999999998</v>
      </c>
      <c r="CN313" s="96">
        <f t="shared" si="5976"/>
        <v>2.7999999999999997E-2</v>
      </c>
      <c r="CO313" s="96">
        <f t="shared" si="5977"/>
        <v>0</v>
      </c>
      <c r="CP313" s="97">
        <v>8.3333333333333339</v>
      </c>
    </row>
    <row r="314" spans="1:94" x14ac:dyDescent="0.3">
      <c r="A314" s="94">
        <v>201</v>
      </c>
      <c r="B314" s="46">
        <f t="shared" si="5906"/>
        <v>0</v>
      </c>
      <c r="C314" s="46">
        <f t="shared" si="5907"/>
        <v>0</v>
      </c>
      <c r="D314" s="46">
        <f t="shared" si="5908"/>
        <v>0.8571428571428571</v>
      </c>
      <c r="E314" s="46">
        <f t="shared" si="5909"/>
        <v>0.10902255639097744</v>
      </c>
      <c r="F314" s="46">
        <f t="shared" si="5910"/>
        <v>0</v>
      </c>
      <c r="G314" s="95">
        <f t="shared" si="5936"/>
        <v>8.375</v>
      </c>
      <c r="H314" s="46">
        <f t="shared" si="5937"/>
        <v>0.96616541353383456</v>
      </c>
      <c r="I314" s="96">
        <f t="shared" si="5938"/>
        <v>0</v>
      </c>
      <c r="J314" s="96">
        <f t="shared" si="5939"/>
        <v>0</v>
      </c>
      <c r="K314" s="96">
        <f t="shared" si="5940"/>
        <v>0.88715953307392992</v>
      </c>
      <c r="L314" s="96">
        <f t="shared" si="5941"/>
        <v>0.11284046692607004</v>
      </c>
      <c r="M314" s="96">
        <f t="shared" si="5942"/>
        <v>0</v>
      </c>
      <c r="N314" s="97">
        <v>8.375</v>
      </c>
      <c r="Q314" s="94">
        <v>201</v>
      </c>
      <c r="R314" s="46">
        <f t="shared" si="5911"/>
        <v>0</v>
      </c>
      <c r="S314" s="46">
        <f t="shared" si="5912"/>
        <v>0.15068493150684931</v>
      </c>
      <c r="T314" s="46">
        <f t="shared" si="5913"/>
        <v>0.63013698630136983</v>
      </c>
      <c r="U314" s="46">
        <f t="shared" si="5914"/>
        <v>0.21917808219178081</v>
      </c>
      <c r="V314" s="46">
        <f t="shared" si="5915"/>
        <v>0</v>
      </c>
      <c r="W314" s="95">
        <f t="shared" si="5943"/>
        <v>8.375</v>
      </c>
      <c r="X314" s="46">
        <f t="shared" si="5944"/>
        <v>1</v>
      </c>
      <c r="Y314" s="96">
        <f t="shared" si="5945"/>
        <v>0</v>
      </c>
      <c r="Z314" s="96">
        <f t="shared" si="5946"/>
        <v>0.15068493150684931</v>
      </c>
      <c r="AA314" s="96">
        <f t="shared" si="5947"/>
        <v>0.63013698630136983</v>
      </c>
      <c r="AB314" s="96">
        <f t="shared" si="5948"/>
        <v>0.21917808219178081</v>
      </c>
      <c r="AC314" s="96">
        <f t="shared" si="5949"/>
        <v>0</v>
      </c>
      <c r="AD314" s="97">
        <v>8.375</v>
      </c>
      <c r="AG314" s="94">
        <v>201</v>
      </c>
      <c r="AH314" s="46">
        <f t="shared" si="5916"/>
        <v>0</v>
      </c>
      <c r="AI314" s="46">
        <f t="shared" si="5917"/>
        <v>0</v>
      </c>
      <c r="AJ314" s="46">
        <f t="shared" si="5918"/>
        <v>0.67647058823529416</v>
      </c>
      <c r="AK314" s="46">
        <f t="shared" si="5919"/>
        <v>0.29411764705882354</v>
      </c>
      <c r="AL314" s="46">
        <f t="shared" si="5920"/>
        <v>0</v>
      </c>
      <c r="AM314" s="95">
        <f t="shared" si="5950"/>
        <v>8.375</v>
      </c>
      <c r="AN314" s="46">
        <f t="shared" si="5951"/>
        <v>0.97058823529411775</v>
      </c>
      <c r="AO314" s="96">
        <f t="shared" si="5952"/>
        <v>0</v>
      </c>
      <c r="AP314" s="96">
        <f t="shared" si="5953"/>
        <v>0</v>
      </c>
      <c r="AQ314" s="96">
        <f t="shared" si="5954"/>
        <v>0.69696969696969691</v>
      </c>
      <c r="AR314" s="96">
        <f t="shared" si="5955"/>
        <v>0.30303030303030298</v>
      </c>
      <c r="AS314" s="96">
        <f t="shared" si="5956"/>
        <v>0</v>
      </c>
      <c r="AT314" s="97">
        <v>8.375</v>
      </c>
      <c r="AW314" s="94">
        <v>201</v>
      </c>
      <c r="AX314" s="46">
        <f t="shared" si="5921"/>
        <v>0</v>
      </c>
      <c r="AY314" s="46">
        <f t="shared" si="5922"/>
        <v>0</v>
      </c>
      <c r="AZ314" s="46">
        <f t="shared" si="5923"/>
        <v>0.62037037037037035</v>
      </c>
      <c r="BA314" s="46">
        <f t="shared" si="5924"/>
        <v>0.1388888888888889</v>
      </c>
      <c r="BB314" s="46">
        <f t="shared" si="5925"/>
        <v>0</v>
      </c>
      <c r="BC314" s="95">
        <f t="shared" si="5957"/>
        <v>8.375</v>
      </c>
      <c r="BD314" s="46">
        <f t="shared" si="5958"/>
        <v>0.7592592592592593</v>
      </c>
      <c r="BE314" s="96">
        <f t="shared" si="5959"/>
        <v>0</v>
      </c>
      <c r="BF314" s="96">
        <f t="shared" si="5960"/>
        <v>0</v>
      </c>
      <c r="BG314" s="96">
        <f t="shared" si="5961"/>
        <v>0.81707317073170727</v>
      </c>
      <c r="BH314" s="96">
        <f t="shared" si="5962"/>
        <v>0.18292682926829268</v>
      </c>
      <c r="BI314" s="96">
        <f t="shared" si="5963"/>
        <v>0</v>
      </c>
      <c r="BJ314" s="97">
        <v>8.375</v>
      </c>
      <c r="BM314" s="94">
        <v>201</v>
      </c>
      <c r="BN314" s="46">
        <f t="shared" si="5926"/>
        <v>0</v>
      </c>
      <c r="BO314" s="46">
        <f t="shared" si="5927"/>
        <v>0.13114754098360656</v>
      </c>
      <c r="BP314" s="46">
        <f t="shared" si="5928"/>
        <v>0.69672131147540983</v>
      </c>
      <c r="BQ314" s="46">
        <f t="shared" si="5929"/>
        <v>0.15573770491803279</v>
      </c>
      <c r="BR314" s="46">
        <f t="shared" si="5930"/>
        <v>0</v>
      </c>
      <c r="BS314" s="95">
        <f t="shared" si="5964"/>
        <v>8.375</v>
      </c>
      <c r="BT314" s="46">
        <f t="shared" si="5965"/>
        <v>0.98360655737704916</v>
      </c>
      <c r="BU314" s="96">
        <f t="shared" si="5966"/>
        <v>0</v>
      </c>
      <c r="BV314" s="96">
        <f t="shared" si="5967"/>
        <v>0.13333333333333333</v>
      </c>
      <c r="BW314" s="96">
        <f t="shared" si="5968"/>
        <v>0.70833333333333337</v>
      </c>
      <c r="BX314" s="96">
        <f t="shared" si="5969"/>
        <v>0.15833333333333335</v>
      </c>
      <c r="BY314" s="96">
        <f t="shared" si="5970"/>
        <v>0</v>
      </c>
      <c r="BZ314" s="97">
        <v>8.375</v>
      </c>
      <c r="CC314" s="94">
        <v>201</v>
      </c>
      <c r="CD314" s="46">
        <f t="shared" si="5931"/>
        <v>0</v>
      </c>
      <c r="CE314" s="46">
        <f t="shared" si="5932"/>
        <v>0</v>
      </c>
      <c r="CF314" s="46">
        <f t="shared" si="5933"/>
        <v>0.79153094462540718</v>
      </c>
      <c r="CG314" s="46">
        <f t="shared" si="5934"/>
        <v>2.2801302931596091E-2</v>
      </c>
      <c r="CH314" s="46">
        <f t="shared" si="5935"/>
        <v>0</v>
      </c>
      <c r="CI314" s="95">
        <f t="shared" si="5971"/>
        <v>8.375</v>
      </c>
      <c r="CJ314" s="46">
        <f t="shared" si="5972"/>
        <v>0.81433224755700329</v>
      </c>
      <c r="CK314" s="96">
        <f t="shared" si="5973"/>
        <v>0</v>
      </c>
      <c r="CL314" s="96">
        <f t="shared" si="5974"/>
        <v>0</v>
      </c>
      <c r="CM314" s="96">
        <f t="shared" si="5975"/>
        <v>0.97199999999999998</v>
      </c>
      <c r="CN314" s="96">
        <f t="shared" si="5976"/>
        <v>2.7999999999999997E-2</v>
      </c>
      <c r="CO314" s="96">
        <f t="shared" si="5977"/>
        <v>0</v>
      </c>
      <c r="CP314" s="97">
        <v>8.375</v>
      </c>
    </row>
    <row r="315" spans="1:94" x14ac:dyDescent="0.3">
      <c r="A315" s="94">
        <v>202</v>
      </c>
      <c r="B315" s="46">
        <f t="shared" si="5906"/>
        <v>0</v>
      </c>
      <c r="C315" s="46">
        <f t="shared" si="5907"/>
        <v>0</v>
      </c>
      <c r="D315" s="46">
        <f t="shared" si="5908"/>
        <v>0.8571428571428571</v>
      </c>
      <c r="E315" s="46">
        <f t="shared" si="5909"/>
        <v>0.10902255639097744</v>
      </c>
      <c r="F315" s="46">
        <f t="shared" si="5910"/>
        <v>0</v>
      </c>
      <c r="G315" s="95">
        <f t="shared" si="5936"/>
        <v>8.4166666666666661</v>
      </c>
      <c r="H315" s="46">
        <f t="shared" si="5937"/>
        <v>0.96616541353383456</v>
      </c>
      <c r="I315" s="96">
        <f t="shared" si="5938"/>
        <v>0</v>
      </c>
      <c r="J315" s="96">
        <f t="shared" si="5939"/>
        <v>0</v>
      </c>
      <c r="K315" s="96">
        <f t="shared" si="5940"/>
        <v>0.88715953307392992</v>
      </c>
      <c r="L315" s="96">
        <f t="shared" si="5941"/>
        <v>0.11284046692607004</v>
      </c>
      <c r="M315" s="96">
        <f t="shared" si="5942"/>
        <v>0</v>
      </c>
      <c r="N315" s="97">
        <v>8.4166666666666661</v>
      </c>
      <c r="Q315" s="94">
        <v>202</v>
      </c>
      <c r="R315" s="46">
        <f t="shared" si="5911"/>
        <v>0</v>
      </c>
      <c r="S315" s="46">
        <f t="shared" si="5912"/>
        <v>0.15068493150684931</v>
      </c>
      <c r="T315" s="46">
        <f t="shared" si="5913"/>
        <v>0.63013698630136983</v>
      </c>
      <c r="U315" s="46">
        <f t="shared" si="5914"/>
        <v>0.21917808219178081</v>
      </c>
      <c r="V315" s="46">
        <f t="shared" si="5915"/>
        <v>0</v>
      </c>
      <c r="W315" s="95">
        <f t="shared" si="5943"/>
        <v>8.4166666666666661</v>
      </c>
      <c r="X315" s="46">
        <f t="shared" si="5944"/>
        <v>1</v>
      </c>
      <c r="Y315" s="96">
        <f t="shared" si="5945"/>
        <v>0</v>
      </c>
      <c r="Z315" s="96">
        <f t="shared" si="5946"/>
        <v>0.15068493150684931</v>
      </c>
      <c r="AA315" s="96">
        <f t="shared" si="5947"/>
        <v>0.63013698630136983</v>
      </c>
      <c r="AB315" s="96">
        <f t="shared" si="5948"/>
        <v>0.21917808219178081</v>
      </c>
      <c r="AC315" s="96">
        <f t="shared" si="5949"/>
        <v>0</v>
      </c>
      <c r="AD315" s="97">
        <v>8.4166666666666661</v>
      </c>
      <c r="AG315" s="94">
        <v>202</v>
      </c>
      <c r="AH315" s="46">
        <f t="shared" si="5916"/>
        <v>0</v>
      </c>
      <c r="AI315" s="46">
        <f t="shared" si="5917"/>
        <v>0</v>
      </c>
      <c r="AJ315" s="46">
        <f t="shared" si="5918"/>
        <v>0.67647058823529416</v>
      </c>
      <c r="AK315" s="46">
        <f t="shared" si="5919"/>
        <v>0.29411764705882354</v>
      </c>
      <c r="AL315" s="46">
        <f t="shared" si="5920"/>
        <v>0</v>
      </c>
      <c r="AM315" s="95">
        <f t="shared" si="5950"/>
        <v>8.4166666666666661</v>
      </c>
      <c r="AN315" s="46">
        <f t="shared" si="5951"/>
        <v>0.97058823529411775</v>
      </c>
      <c r="AO315" s="96">
        <f t="shared" si="5952"/>
        <v>0</v>
      </c>
      <c r="AP315" s="96">
        <f t="shared" si="5953"/>
        <v>0</v>
      </c>
      <c r="AQ315" s="96">
        <f t="shared" si="5954"/>
        <v>0.69696969696969691</v>
      </c>
      <c r="AR315" s="96">
        <f t="shared" si="5955"/>
        <v>0.30303030303030298</v>
      </c>
      <c r="AS315" s="96">
        <f t="shared" si="5956"/>
        <v>0</v>
      </c>
      <c r="AT315" s="97">
        <v>8.4166666666666661</v>
      </c>
      <c r="AW315" s="94">
        <v>202</v>
      </c>
      <c r="AX315" s="46">
        <f t="shared" si="5921"/>
        <v>0</v>
      </c>
      <c r="AY315" s="46">
        <f t="shared" si="5922"/>
        <v>0</v>
      </c>
      <c r="AZ315" s="46">
        <f t="shared" si="5923"/>
        <v>0.62037037037037035</v>
      </c>
      <c r="BA315" s="46">
        <f t="shared" si="5924"/>
        <v>0.1388888888888889</v>
      </c>
      <c r="BB315" s="46">
        <f t="shared" si="5925"/>
        <v>0</v>
      </c>
      <c r="BC315" s="95">
        <f t="shared" si="5957"/>
        <v>8.4166666666666661</v>
      </c>
      <c r="BD315" s="46">
        <f t="shared" si="5958"/>
        <v>0.7592592592592593</v>
      </c>
      <c r="BE315" s="96">
        <f t="shared" si="5959"/>
        <v>0</v>
      </c>
      <c r="BF315" s="96">
        <f t="shared" si="5960"/>
        <v>0</v>
      </c>
      <c r="BG315" s="96">
        <f t="shared" si="5961"/>
        <v>0.81707317073170727</v>
      </c>
      <c r="BH315" s="96">
        <f t="shared" si="5962"/>
        <v>0.18292682926829268</v>
      </c>
      <c r="BI315" s="96">
        <f t="shared" si="5963"/>
        <v>0</v>
      </c>
      <c r="BJ315" s="97">
        <v>8.4166666666666661</v>
      </c>
      <c r="BM315" s="94">
        <v>202</v>
      </c>
      <c r="BN315" s="46">
        <f t="shared" si="5926"/>
        <v>0</v>
      </c>
      <c r="BO315" s="46">
        <f t="shared" si="5927"/>
        <v>0.13114754098360656</v>
      </c>
      <c r="BP315" s="46">
        <f t="shared" si="5928"/>
        <v>0.69672131147540983</v>
      </c>
      <c r="BQ315" s="46">
        <f t="shared" si="5929"/>
        <v>0.15573770491803279</v>
      </c>
      <c r="BR315" s="46">
        <f t="shared" si="5930"/>
        <v>0</v>
      </c>
      <c r="BS315" s="95">
        <f t="shared" si="5964"/>
        <v>8.4166666666666661</v>
      </c>
      <c r="BT315" s="46">
        <f t="shared" si="5965"/>
        <v>0.98360655737704916</v>
      </c>
      <c r="BU315" s="96">
        <f t="shared" si="5966"/>
        <v>0</v>
      </c>
      <c r="BV315" s="96">
        <f t="shared" si="5967"/>
        <v>0.13333333333333333</v>
      </c>
      <c r="BW315" s="96">
        <f t="shared" si="5968"/>
        <v>0.70833333333333337</v>
      </c>
      <c r="BX315" s="96">
        <f t="shared" si="5969"/>
        <v>0.15833333333333335</v>
      </c>
      <c r="BY315" s="96">
        <f t="shared" si="5970"/>
        <v>0</v>
      </c>
      <c r="BZ315" s="97">
        <v>8.4166666666666661</v>
      </c>
      <c r="CC315" s="94">
        <v>202</v>
      </c>
      <c r="CD315" s="46">
        <f t="shared" si="5931"/>
        <v>0</v>
      </c>
      <c r="CE315" s="46">
        <f t="shared" si="5932"/>
        <v>0</v>
      </c>
      <c r="CF315" s="46">
        <f t="shared" si="5933"/>
        <v>0.79153094462540718</v>
      </c>
      <c r="CG315" s="46">
        <f t="shared" si="5934"/>
        <v>2.2801302931596091E-2</v>
      </c>
      <c r="CH315" s="46">
        <f t="shared" si="5935"/>
        <v>0</v>
      </c>
      <c r="CI315" s="95">
        <f t="shared" si="5971"/>
        <v>8.4166666666666661</v>
      </c>
      <c r="CJ315" s="46">
        <f t="shared" si="5972"/>
        <v>0.81433224755700329</v>
      </c>
      <c r="CK315" s="96">
        <f t="shared" si="5973"/>
        <v>0</v>
      </c>
      <c r="CL315" s="96">
        <f t="shared" si="5974"/>
        <v>0</v>
      </c>
      <c r="CM315" s="96">
        <f t="shared" si="5975"/>
        <v>0.97199999999999998</v>
      </c>
      <c r="CN315" s="96">
        <f t="shared" si="5976"/>
        <v>2.7999999999999997E-2</v>
      </c>
      <c r="CO315" s="96">
        <f t="shared" si="5977"/>
        <v>0</v>
      </c>
      <c r="CP315" s="97">
        <v>8.4166666666666661</v>
      </c>
    </row>
    <row r="316" spans="1:94" x14ac:dyDescent="0.3">
      <c r="A316" s="94">
        <v>203</v>
      </c>
      <c r="B316" s="46">
        <f t="shared" si="5906"/>
        <v>0</v>
      </c>
      <c r="C316" s="46">
        <f t="shared" si="5907"/>
        <v>0</v>
      </c>
      <c r="D316" s="46">
        <f t="shared" si="5908"/>
        <v>0.8571428571428571</v>
      </c>
      <c r="E316" s="46">
        <f t="shared" si="5909"/>
        <v>0.10902255639097744</v>
      </c>
      <c r="F316" s="46">
        <f t="shared" si="5910"/>
        <v>0</v>
      </c>
      <c r="G316" s="95">
        <f t="shared" si="5936"/>
        <v>8.4583333333333339</v>
      </c>
      <c r="H316" s="46">
        <f>SUM(B316:F316)</f>
        <v>0.96616541353383456</v>
      </c>
      <c r="I316" s="96">
        <f t="shared" si="5938"/>
        <v>0</v>
      </c>
      <c r="J316" s="96">
        <f t="shared" si="5939"/>
        <v>0</v>
      </c>
      <c r="K316" s="96">
        <f t="shared" si="5940"/>
        <v>0.88715953307392992</v>
      </c>
      <c r="L316" s="96">
        <f t="shared" si="5941"/>
        <v>0.11284046692607004</v>
      </c>
      <c r="M316" s="96">
        <f t="shared" si="5942"/>
        <v>0</v>
      </c>
      <c r="N316" s="97">
        <v>8.4583333333333339</v>
      </c>
      <c r="Q316" s="94">
        <v>203</v>
      </c>
      <c r="R316" s="46">
        <f t="shared" si="5911"/>
        <v>0</v>
      </c>
      <c r="S316" s="46">
        <f t="shared" si="5912"/>
        <v>0.15068493150684931</v>
      </c>
      <c r="T316" s="46">
        <f t="shared" si="5913"/>
        <v>0.63013698630136983</v>
      </c>
      <c r="U316" s="46">
        <f t="shared" si="5914"/>
        <v>0.21917808219178081</v>
      </c>
      <c r="V316" s="46">
        <f t="shared" si="5915"/>
        <v>0</v>
      </c>
      <c r="W316" s="95">
        <f t="shared" si="5943"/>
        <v>8.4583333333333339</v>
      </c>
      <c r="X316" s="46">
        <f>SUM(R316:V316)</f>
        <v>1</v>
      </c>
      <c r="Y316" s="96">
        <f t="shared" si="5945"/>
        <v>0</v>
      </c>
      <c r="Z316" s="96">
        <f t="shared" si="5946"/>
        <v>0.15068493150684931</v>
      </c>
      <c r="AA316" s="96">
        <f t="shared" si="5947"/>
        <v>0.63013698630136983</v>
      </c>
      <c r="AB316" s="96">
        <f t="shared" si="5948"/>
        <v>0.21917808219178081</v>
      </c>
      <c r="AC316" s="96">
        <f t="shared" si="5949"/>
        <v>0</v>
      </c>
      <c r="AD316" s="97">
        <v>8.4583333333333339</v>
      </c>
      <c r="AG316" s="94">
        <v>203</v>
      </c>
      <c r="AH316" s="46">
        <f t="shared" si="5916"/>
        <v>0</v>
      </c>
      <c r="AI316" s="46">
        <f t="shared" si="5917"/>
        <v>0</v>
      </c>
      <c r="AJ316" s="46">
        <f t="shared" si="5918"/>
        <v>0.67647058823529416</v>
      </c>
      <c r="AK316" s="46">
        <f t="shared" si="5919"/>
        <v>0.29411764705882354</v>
      </c>
      <c r="AL316" s="46">
        <f t="shared" si="5920"/>
        <v>0</v>
      </c>
      <c r="AM316" s="95">
        <f t="shared" si="5950"/>
        <v>8.4583333333333339</v>
      </c>
      <c r="AN316" s="46">
        <f>SUM(AH316:AL316)</f>
        <v>0.97058823529411775</v>
      </c>
      <c r="AO316" s="96">
        <f t="shared" si="5952"/>
        <v>0</v>
      </c>
      <c r="AP316" s="96">
        <f t="shared" si="5953"/>
        <v>0</v>
      </c>
      <c r="AQ316" s="96">
        <f t="shared" si="5954"/>
        <v>0.69696969696969691</v>
      </c>
      <c r="AR316" s="96">
        <f t="shared" si="5955"/>
        <v>0.30303030303030298</v>
      </c>
      <c r="AS316" s="96">
        <f t="shared" si="5956"/>
        <v>0</v>
      </c>
      <c r="AT316" s="97">
        <v>8.4583333333333339</v>
      </c>
      <c r="AW316" s="94">
        <v>203</v>
      </c>
      <c r="AX316" s="46">
        <f t="shared" si="5921"/>
        <v>0</v>
      </c>
      <c r="AY316" s="46">
        <f t="shared" si="5922"/>
        <v>0</v>
      </c>
      <c r="AZ316" s="46">
        <f t="shared" si="5923"/>
        <v>0.62037037037037035</v>
      </c>
      <c r="BA316" s="46">
        <f t="shared" si="5924"/>
        <v>0.1388888888888889</v>
      </c>
      <c r="BB316" s="46">
        <f t="shared" si="5925"/>
        <v>0</v>
      </c>
      <c r="BC316" s="95">
        <f t="shared" si="5957"/>
        <v>8.4583333333333339</v>
      </c>
      <c r="BD316" s="46">
        <f>SUM(AX316:BB316)</f>
        <v>0.7592592592592593</v>
      </c>
      <c r="BE316" s="96">
        <f t="shared" si="5959"/>
        <v>0</v>
      </c>
      <c r="BF316" s="96">
        <f t="shared" si="5960"/>
        <v>0</v>
      </c>
      <c r="BG316" s="96">
        <f t="shared" si="5961"/>
        <v>0.81707317073170727</v>
      </c>
      <c r="BH316" s="96">
        <f t="shared" si="5962"/>
        <v>0.18292682926829268</v>
      </c>
      <c r="BI316" s="96">
        <f t="shared" si="5963"/>
        <v>0</v>
      </c>
      <c r="BJ316" s="97">
        <v>8.4583333333333339</v>
      </c>
      <c r="BM316" s="94">
        <v>203</v>
      </c>
      <c r="BN316" s="46">
        <f t="shared" si="5926"/>
        <v>0</v>
      </c>
      <c r="BO316" s="46">
        <f t="shared" si="5927"/>
        <v>0.13114754098360656</v>
      </c>
      <c r="BP316" s="46">
        <f t="shared" si="5928"/>
        <v>0.69672131147540983</v>
      </c>
      <c r="BQ316" s="46">
        <f t="shared" si="5929"/>
        <v>0.15573770491803279</v>
      </c>
      <c r="BR316" s="46">
        <f t="shared" si="5930"/>
        <v>0</v>
      </c>
      <c r="BS316" s="95">
        <f t="shared" si="5964"/>
        <v>8.4583333333333339</v>
      </c>
      <c r="BT316" s="46">
        <f>SUM(BN316:BR316)</f>
        <v>0.98360655737704916</v>
      </c>
      <c r="BU316" s="96">
        <f t="shared" si="5966"/>
        <v>0</v>
      </c>
      <c r="BV316" s="96">
        <f t="shared" si="5967"/>
        <v>0.13333333333333333</v>
      </c>
      <c r="BW316" s="96">
        <f t="shared" si="5968"/>
        <v>0.70833333333333337</v>
      </c>
      <c r="BX316" s="96">
        <f t="shared" si="5969"/>
        <v>0.15833333333333335</v>
      </c>
      <c r="BY316" s="96">
        <f t="shared" si="5970"/>
        <v>0</v>
      </c>
      <c r="BZ316" s="97">
        <v>8.4583333333333339</v>
      </c>
      <c r="CC316" s="94">
        <v>203</v>
      </c>
      <c r="CD316" s="46">
        <f t="shared" si="5931"/>
        <v>0</v>
      </c>
      <c r="CE316" s="46">
        <f t="shared" si="5932"/>
        <v>0</v>
      </c>
      <c r="CF316" s="46">
        <f t="shared" si="5933"/>
        <v>0.79153094462540718</v>
      </c>
      <c r="CG316" s="46">
        <f t="shared" si="5934"/>
        <v>2.2801302931596091E-2</v>
      </c>
      <c r="CH316" s="46">
        <f t="shared" si="5935"/>
        <v>0</v>
      </c>
      <c r="CI316" s="95">
        <f t="shared" si="5971"/>
        <v>8.4583333333333339</v>
      </c>
      <c r="CJ316" s="46">
        <f>SUM(CD316:CH316)</f>
        <v>0.81433224755700329</v>
      </c>
      <c r="CK316" s="96">
        <f t="shared" si="5973"/>
        <v>0</v>
      </c>
      <c r="CL316" s="96">
        <f t="shared" si="5974"/>
        <v>0</v>
      </c>
      <c r="CM316" s="96">
        <f t="shared" si="5975"/>
        <v>0.97199999999999998</v>
      </c>
      <c r="CN316" s="96">
        <f t="shared" si="5976"/>
        <v>2.7999999999999997E-2</v>
      </c>
      <c r="CO316" s="96">
        <f t="shared" si="5977"/>
        <v>0</v>
      </c>
      <c r="CP316" s="97">
        <v>8.4583333333333339</v>
      </c>
    </row>
    <row r="317" spans="1:94" x14ac:dyDescent="0.3">
      <c r="A317" s="94">
        <v>204</v>
      </c>
      <c r="B317" s="46">
        <f t="shared" si="5906"/>
        <v>0</v>
      </c>
      <c r="C317" s="46">
        <f t="shared" si="5907"/>
        <v>0</v>
      </c>
      <c r="D317" s="46">
        <f t="shared" si="5908"/>
        <v>0.8571428571428571</v>
      </c>
      <c r="E317" s="46">
        <f t="shared" si="5909"/>
        <v>0.10902255639097744</v>
      </c>
      <c r="F317" s="46">
        <f t="shared" si="5910"/>
        <v>0</v>
      </c>
      <c r="G317" s="95">
        <f t="shared" si="5936"/>
        <v>8.5</v>
      </c>
      <c r="H317" s="46">
        <f t="shared" si="5937"/>
        <v>0.96616541353383456</v>
      </c>
      <c r="I317" s="96">
        <f t="shared" si="5938"/>
        <v>0</v>
      </c>
      <c r="J317" s="96">
        <f t="shared" si="5939"/>
        <v>0</v>
      </c>
      <c r="K317" s="96">
        <f t="shared" si="5940"/>
        <v>0.88715953307392992</v>
      </c>
      <c r="L317" s="96">
        <f t="shared" si="5941"/>
        <v>0.11284046692607004</v>
      </c>
      <c r="M317" s="96">
        <f t="shared" si="5942"/>
        <v>0</v>
      </c>
      <c r="N317" s="97">
        <v>8.5</v>
      </c>
      <c r="Q317" s="94">
        <v>204</v>
      </c>
      <c r="R317" s="46">
        <f t="shared" si="5911"/>
        <v>0</v>
      </c>
      <c r="S317" s="46">
        <f t="shared" si="5912"/>
        <v>0.15068493150684931</v>
      </c>
      <c r="T317" s="46">
        <f t="shared" si="5913"/>
        <v>0.63013698630136983</v>
      </c>
      <c r="U317" s="46">
        <f t="shared" si="5914"/>
        <v>0.21917808219178081</v>
      </c>
      <c r="V317" s="46">
        <f t="shared" si="5915"/>
        <v>0</v>
      </c>
      <c r="W317" s="95">
        <f t="shared" si="5943"/>
        <v>8.5</v>
      </c>
      <c r="X317" s="46">
        <f t="shared" ref="X317" si="5978">SUM(R317:V317)</f>
        <v>1</v>
      </c>
      <c r="Y317" s="96">
        <f t="shared" si="5945"/>
        <v>0</v>
      </c>
      <c r="Z317" s="96">
        <f t="shared" si="5946"/>
        <v>0.15068493150684931</v>
      </c>
      <c r="AA317" s="96">
        <f t="shared" si="5947"/>
        <v>0.63013698630136983</v>
      </c>
      <c r="AB317" s="96">
        <f t="shared" si="5948"/>
        <v>0.21917808219178081</v>
      </c>
      <c r="AC317" s="96">
        <f t="shared" si="5949"/>
        <v>0</v>
      </c>
      <c r="AD317" s="97">
        <v>8.5</v>
      </c>
      <c r="AG317" s="94">
        <v>204</v>
      </c>
      <c r="AH317" s="46">
        <f t="shared" si="5916"/>
        <v>0</v>
      </c>
      <c r="AI317" s="46">
        <f t="shared" si="5917"/>
        <v>0</v>
      </c>
      <c r="AJ317" s="46">
        <f t="shared" si="5918"/>
        <v>0.67647058823529416</v>
      </c>
      <c r="AK317" s="46">
        <f t="shared" si="5919"/>
        <v>0.29411764705882354</v>
      </c>
      <c r="AL317" s="46">
        <f t="shared" si="5920"/>
        <v>0</v>
      </c>
      <c r="AM317" s="95">
        <f t="shared" si="5950"/>
        <v>8.5</v>
      </c>
      <c r="AN317" s="46">
        <f t="shared" ref="AN317" si="5979">SUM(AH317:AL317)</f>
        <v>0.97058823529411775</v>
      </c>
      <c r="AO317" s="96">
        <f t="shared" si="5952"/>
        <v>0</v>
      </c>
      <c r="AP317" s="96">
        <f t="shared" si="5953"/>
        <v>0</v>
      </c>
      <c r="AQ317" s="96">
        <f t="shared" si="5954"/>
        <v>0.69696969696969691</v>
      </c>
      <c r="AR317" s="96">
        <f t="shared" si="5955"/>
        <v>0.30303030303030298</v>
      </c>
      <c r="AS317" s="96">
        <f t="shared" si="5956"/>
        <v>0</v>
      </c>
      <c r="AT317" s="97">
        <v>8.5</v>
      </c>
      <c r="AW317" s="94">
        <v>204</v>
      </c>
      <c r="AX317" s="46">
        <f t="shared" si="5921"/>
        <v>0</v>
      </c>
      <c r="AY317" s="46">
        <f t="shared" si="5922"/>
        <v>0</v>
      </c>
      <c r="AZ317" s="46">
        <f t="shared" si="5923"/>
        <v>0.62037037037037035</v>
      </c>
      <c r="BA317" s="46">
        <f t="shared" si="5924"/>
        <v>0.1388888888888889</v>
      </c>
      <c r="BB317" s="46">
        <f t="shared" si="5925"/>
        <v>0</v>
      </c>
      <c r="BC317" s="95">
        <f t="shared" si="5957"/>
        <v>8.5</v>
      </c>
      <c r="BD317" s="46">
        <f t="shared" ref="BD317" si="5980">SUM(AX317:BB317)</f>
        <v>0.7592592592592593</v>
      </c>
      <c r="BE317" s="96">
        <f t="shared" si="5959"/>
        <v>0</v>
      </c>
      <c r="BF317" s="96">
        <f t="shared" si="5960"/>
        <v>0</v>
      </c>
      <c r="BG317" s="96">
        <f t="shared" si="5961"/>
        <v>0.81707317073170727</v>
      </c>
      <c r="BH317" s="96">
        <f t="shared" si="5962"/>
        <v>0.18292682926829268</v>
      </c>
      <c r="BI317" s="96">
        <f t="shared" si="5963"/>
        <v>0</v>
      </c>
      <c r="BJ317" s="97">
        <v>8.5</v>
      </c>
      <c r="BM317" s="94">
        <v>204</v>
      </c>
      <c r="BN317" s="46">
        <f t="shared" si="5926"/>
        <v>0</v>
      </c>
      <c r="BO317" s="46">
        <f t="shared" si="5927"/>
        <v>0.13114754098360656</v>
      </c>
      <c r="BP317" s="46">
        <f t="shared" si="5928"/>
        <v>0.69672131147540983</v>
      </c>
      <c r="BQ317" s="46">
        <f t="shared" si="5929"/>
        <v>0.15573770491803279</v>
      </c>
      <c r="BR317" s="46">
        <f t="shared" si="5930"/>
        <v>0</v>
      </c>
      <c r="BS317" s="95">
        <f t="shared" si="5964"/>
        <v>8.5</v>
      </c>
      <c r="BT317" s="46">
        <f t="shared" ref="BT317" si="5981">SUM(BN317:BR317)</f>
        <v>0.98360655737704916</v>
      </c>
      <c r="BU317" s="96">
        <f t="shared" si="5966"/>
        <v>0</v>
      </c>
      <c r="BV317" s="96">
        <f t="shared" si="5967"/>
        <v>0.13333333333333333</v>
      </c>
      <c r="BW317" s="96">
        <f t="shared" si="5968"/>
        <v>0.70833333333333337</v>
      </c>
      <c r="BX317" s="96">
        <f t="shared" si="5969"/>
        <v>0.15833333333333335</v>
      </c>
      <c r="BY317" s="96">
        <f t="shared" si="5970"/>
        <v>0</v>
      </c>
      <c r="BZ317" s="97">
        <v>8.5</v>
      </c>
      <c r="CC317" s="94">
        <v>204</v>
      </c>
      <c r="CD317" s="46">
        <f t="shared" si="5931"/>
        <v>0</v>
      </c>
      <c r="CE317" s="46">
        <f t="shared" si="5932"/>
        <v>0</v>
      </c>
      <c r="CF317" s="46">
        <f t="shared" si="5933"/>
        <v>0.79153094462540718</v>
      </c>
      <c r="CG317" s="46">
        <f t="shared" si="5934"/>
        <v>2.2801302931596091E-2</v>
      </c>
      <c r="CH317" s="46">
        <f t="shared" si="5935"/>
        <v>0</v>
      </c>
      <c r="CI317" s="95">
        <f t="shared" si="5971"/>
        <v>8.5</v>
      </c>
      <c r="CJ317" s="46">
        <f t="shared" ref="CJ317" si="5982">SUM(CD317:CH317)</f>
        <v>0.81433224755700329</v>
      </c>
      <c r="CK317" s="96">
        <f t="shared" si="5973"/>
        <v>0</v>
      </c>
      <c r="CL317" s="96">
        <f t="shared" si="5974"/>
        <v>0</v>
      </c>
      <c r="CM317" s="96">
        <f t="shared" si="5975"/>
        <v>0.97199999999999998</v>
      </c>
      <c r="CN317" s="96">
        <f t="shared" si="5976"/>
        <v>2.7999999999999997E-2</v>
      </c>
      <c r="CO317" s="96">
        <f t="shared" si="5977"/>
        <v>0</v>
      </c>
      <c r="CP317" s="97">
        <v>8.5</v>
      </c>
    </row>
    <row r="318" spans="1:94" x14ac:dyDescent="0.3">
      <c r="A318" s="46">
        <v>205</v>
      </c>
      <c r="B318" s="46">
        <f t="shared" si="5906"/>
        <v>0</v>
      </c>
      <c r="C318" s="46">
        <f t="shared" si="5907"/>
        <v>0</v>
      </c>
      <c r="D318" s="46">
        <f t="shared" si="5908"/>
        <v>0.8571428571428571</v>
      </c>
      <c r="E318" s="46">
        <f t="shared" si="5909"/>
        <v>0.10902255639097744</v>
      </c>
      <c r="F318" s="46">
        <f t="shared" si="5910"/>
        <v>0</v>
      </c>
      <c r="G318" s="95">
        <f>A318/24</f>
        <v>8.5416666666666661</v>
      </c>
      <c r="H318" s="46">
        <f>SUM(B318:F318)</f>
        <v>0.96616541353383456</v>
      </c>
      <c r="I318" s="96">
        <f>IF(H318=0,0,B318/H318)</f>
        <v>0</v>
      </c>
      <c r="J318" s="96">
        <f>IF(H318=0,0,C318/H318)</f>
        <v>0</v>
      </c>
      <c r="K318" s="96">
        <f>IF(H318=0,0,D318/H318)</f>
        <v>0.88715953307392992</v>
      </c>
      <c r="L318" s="96">
        <f>IF(H318=0,0,E318/H318)</f>
        <v>0.11284046692607004</v>
      </c>
      <c r="M318" s="96">
        <f>IF(H318=0,0,F318/H318)</f>
        <v>0</v>
      </c>
      <c r="N318" s="97">
        <v>8.5416666666666661</v>
      </c>
      <c r="Q318" s="46">
        <v>205</v>
      </c>
      <c r="R318" s="46">
        <f t="shared" si="5911"/>
        <v>0</v>
      </c>
      <c r="S318" s="46">
        <f t="shared" si="5912"/>
        <v>0.15068493150684931</v>
      </c>
      <c r="T318" s="46">
        <f t="shared" si="5913"/>
        <v>0.63013698630136983</v>
      </c>
      <c r="U318" s="46">
        <f t="shared" si="5914"/>
        <v>0.21917808219178081</v>
      </c>
      <c r="V318" s="46">
        <f t="shared" si="5915"/>
        <v>0</v>
      </c>
      <c r="W318" s="95">
        <f>Q318/24</f>
        <v>8.5416666666666661</v>
      </c>
      <c r="X318" s="46">
        <f>SUM(R318:V318)</f>
        <v>1</v>
      </c>
      <c r="Y318" s="96">
        <f>IF(X318=0,0,R318/X318)</f>
        <v>0</v>
      </c>
      <c r="Z318" s="96">
        <f>IF(X318=0,0,S318/X318)</f>
        <v>0.15068493150684931</v>
      </c>
      <c r="AA318" s="96">
        <f>IF(X318=0,0,T318/X318)</f>
        <v>0.63013698630136983</v>
      </c>
      <c r="AB318" s="96">
        <f>IF(X318=0,0,U318/X318)</f>
        <v>0.21917808219178081</v>
      </c>
      <c r="AC318" s="96">
        <f>IF(X318=0,0,V318/X318)</f>
        <v>0</v>
      </c>
      <c r="AD318" s="97">
        <v>8.5416666666666661</v>
      </c>
      <c r="AG318" s="46">
        <v>205</v>
      </c>
      <c r="AH318" s="46">
        <f t="shared" si="5916"/>
        <v>0</v>
      </c>
      <c r="AI318" s="46">
        <f t="shared" si="5917"/>
        <v>0</v>
      </c>
      <c r="AJ318" s="46">
        <f t="shared" si="5918"/>
        <v>0.67647058823529416</v>
      </c>
      <c r="AK318" s="46">
        <f t="shared" si="5919"/>
        <v>0.29411764705882354</v>
      </c>
      <c r="AL318" s="46">
        <f t="shared" si="5920"/>
        <v>0</v>
      </c>
      <c r="AM318" s="95">
        <f>AG318/24</f>
        <v>8.5416666666666661</v>
      </c>
      <c r="AN318" s="46">
        <f>SUM(AH318:AL318)</f>
        <v>0.97058823529411775</v>
      </c>
      <c r="AO318" s="96">
        <f>IF(AN318=0,0,AH318/AN318)</f>
        <v>0</v>
      </c>
      <c r="AP318" s="96">
        <f>IF(AN318=0,0,AI318/AN318)</f>
        <v>0</v>
      </c>
      <c r="AQ318" s="96">
        <f>IF(AN318=0,0,AJ318/AN318)</f>
        <v>0.69696969696969691</v>
      </c>
      <c r="AR318" s="96">
        <f>IF(AN318=0,0,AK318/AN318)</f>
        <v>0.30303030303030298</v>
      </c>
      <c r="AS318" s="96">
        <f>IF(AN318=0,0,AL318/AN318)</f>
        <v>0</v>
      </c>
      <c r="AT318" s="97">
        <v>8.5416666666666661</v>
      </c>
      <c r="AW318" s="46">
        <v>205</v>
      </c>
      <c r="AX318" s="46">
        <f t="shared" si="5921"/>
        <v>0</v>
      </c>
      <c r="AY318" s="46">
        <f t="shared" si="5922"/>
        <v>0</v>
      </c>
      <c r="AZ318" s="46">
        <f t="shared" si="5923"/>
        <v>0.62037037037037035</v>
      </c>
      <c r="BA318" s="46">
        <f t="shared" si="5924"/>
        <v>0.1388888888888889</v>
      </c>
      <c r="BB318" s="46">
        <f t="shared" si="5925"/>
        <v>0</v>
      </c>
      <c r="BC318" s="95">
        <f>AW318/24</f>
        <v>8.5416666666666661</v>
      </c>
      <c r="BD318" s="46">
        <f>SUM(AX318:BB318)</f>
        <v>0.7592592592592593</v>
      </c>
      <c r="BE318" s="96">
        <f>IF(BD318=0,0,AX318/BD318)</f>
        <v>0</v>
      </c>
      <c r="BF318" s="96">
        <f>IF(BD318=0,0,AY318/BD318)</f>
        <v>0</v>
      </c>
      <c r="BG318" s="96">
        <f>IF(BD318=0,0,AZ318/BD318)</f>
        <v>0.81707317073170727</v>
      </c>
      <c r="BH318" s="96">
        <f>IF(BD318=0,0,BA318/BD318)</f>
        <v>0.18292682926829268</v>
      </c>
      <c r="BI318" s="96">
        <f>IF(BD318=0,0,BB318/BD318)</f>
        <v>0</v>
      </c>
      <c r="BJ318" s="97">
        <v>8.5416666666666661</v>
      </c>
      <c r="BM318" s="46">
        <v>205</v>
      </c>
      <c r="BN318" s="46">
        <f t="shared" si="5926"/>
        <v>0</v>
      </c>
      <c r="BO318" s="46">
        <f t="shared" si="5927"/>
        <v>0.13114754098360656</v>
      </c>
      <c r="BP318" s="46">
        <f t="shared" si="5928"/>
        <v>0.69672131147540983</v>
      </c>
      <c r="BQ318" s="46">
        <f t="shared" si="5929"/>
        <v>0.15573770491803279</v>
      </c>
      <c r="BR318" s="46">
        <f t="shared" si="5930"/>
        <v>0</v>
      </c>
      <c r="BS318" s="95">
        <f>BM318/24</f>
        <v>8.5416666666666661</v>
      </c>
      <c r="BT318" s="46">
        <f>SUM(BN318:BR318)</f>
        <v>0.98360655737704916</v>
      </c>
      <c r="BU318" s="96">
        <f>IF(BT318=0,0,BN318/BT318)</f>
        <v>0</v>
      </c>
      <c r="BV318" s="96">
        <f>IF(BT318=0,0,BO318/BT318)</f>
        <v>0.13333333333333333</v>
      </c>
      <c r="BW318" s="96">
        <f>IF(BT318=0,0,BP318/BT318)</f>
        <v>0.70833333333333337</v>
      </c>
      <c r="BX318" s="96">
        <f>IF(BT318=0,0,BQ318/BT318)</f>
        <v>0.15833333333333335</v>
      </c>
      <c r="BY318" s="96">
        <f>IF(BT318=0,0,BR318/BT318)</f>
        <v>0</v>
      </c>
      <c r="BZ318" s="97">
        <v>8.5416666666666661</v>
      </c>
      <c r="CC318" s="46">
        <v>205</v>
      </c>
      <c r="CD318" s="46">
        <f t="shared" si="5931"/>
        <v>0</v>
      </c>
      <c r="CE318" s="46">
        <f t="shared" si="5932"/>
        <v>0</v>
      </c>
      <c r="CF318" s="46">
        <f t="shared" si="5933"/>
        <v>0.79153094462540718</v>
      </c>
      <c r="CG318" s="46">
        <f t="shared" si="5934"/>
        <v>2.2801302931596091E-2</v>
      </c>
      <c r="CH318" s="46">
        <f t="shared" si="5935"/>
        <v>0</v>
      </c>
      <c r="CI318" s="95">
        <f>CC318/24</f>
        <v>8.5416666666666661</v>
      </c>
      <c r="CJ318" s="46">
        <f>SUM(CD318:CH318)</f>
        <v>0.81433224755700329</v>
      </c>
      <c r="CK318" s="96">
        <f>IF(CJ318=0,0,CD318/CJ318)</f>
        <v>0</v>
      </c>
      <c r="CL318" s="96">
        <f>IF(CJ318=0,0,CE318/CJ318)</f>
        <v>0</v>
      </c>
      <c r="CM318" s="96">
        <f>IF(CJ318=0,0,CF318/CJ318)</f>
        <v>0.97199999999999998</v>
      </c>
      <c r="CN318" s="96">
        <f>IF(CJ318=0,0,CG318/CJ318)</f>
        <v>2.7999999999999997E-2</v>
      </c>
      <c r="CO318" s="96">
        <f>IF(CJ318=0,0,CH318/CJ318)</f>
        <v>0</v>
      </c>
      <c r="CP318" s="97">
        <v>8.5416666666666661</v>
      </c>
    </row>
    <row r="319" spans="1:94" x14ac:dyDescent="0.3">
      <c r="A319" s="46">
        <v>206</v>
      </c>
      <c r="B319" s="46">
        <f t="shared" si="5906"/>
        <v>0</v>
      </c>
      <c r="C319" s="46">
        <f t="shared" si="5907"/>
        <v>0</v>
      </c>
      <c r="D319" s="46">
        <f t="shared" si="5908"/>
        <v>0.8571428571428571</v>
      </c>
      <c r="E319" s="46">
        <f t="shared" si="5909"/>
        <v>0.10902255639097744</v>
      </c>
      <c r="F319" s="46">
        <f t="shared" si="5910"/>
        <v>0</v>
      </c>
      <c r="G319" s="95">
        <f t="shared" ref="G319:G382" si="5983">A319/24</f>
        <v>8.5833333333333339</v>
      </c>
      <c r="H319" s="46">
        <f t="shared" ref="H319:H382" si="5984">SUM(B319:F319)</f>
        <v>0.96616541353383456</v>
      </c>
      <c r="I319" s="96">
        <f t="shared" ref="I319:I382" si="5985">IF(H319=0,0,B319/H319)</f>
        <v>0</v>
      </c>
      <c r="J319" s="96">
        <f t="shared" ref="J319:J382" si="5986">IF(H319=0,0,C319/H319)</f>
        <v>0</v>
      </c>
      <c r="K319" s="96">
        <f t="shared" ref="K319:K382" si="5987">IF(H319=0,0,D319/H319)</f>
        <v>0.88715953307392992</v>
      </c>
      <c r="L319" s="96">
        <f t="shared" ref="L319:L382" si="5988">IF(H319=0,0,E319/H319)</f>
        <v>0.11284046692607004</v>
      </c>
      <c r="M319" s="96">
        <f t="shared" ref="M319:M382" si="5989">IF(H319=0,0,F319/H319)</f>
        <v>0</v>
      </c>
      <c r="N319" s="97">
        <v>8.5833333333333339</v>
      </c>
      <c r="Q319" s="46">
        <v>206</v>
      </c>
      <c r="R319" s="46">
        <f t="shared" si="5911"/>
        <v>0</v>
      </c>
      <c r="S319" s="46">
        <f t="shared" si="5912"/>
        <v>0.15068493150684931</v>
      </c>
      <c r="T319" s="46">
        <f t="shared" si="5913"/>
        <v>0.63013698630136983</v>
      </c>
      <c r="U319" s="46">
        <f t="shared" si="5914"/>
        <v>0.21917808219178081</v>
      </c>
      <c r="V319" s="46">
        <f t="shared" si="5915"/>
        <v>0</v>
      </c>
      <c r="W319" s="95">
        <f t="shared" ref="W319:W382" si="5990">Q319/24</f>
        <v>8.5833333333333339</v>
      </c>
      <c r="X319" s="46">
        <f t="shared" ref="X319:X342" si="5991">SUM(R319:V319)</f>
        <v>1</v>
      </c>
      <c r="Y319" s="96">
        <f t="shared" ref="Y319:Y382" si="5992">IF(X319=0,0,R319/X319)</f>
        <v>0</v>
      </c>
      <c r="Z319" s="96">
        <f t="shared" ref="Z319:Z382" si="5993">IF(X319=0,0,S319/X319)</f>
        <v>0.15068493150684931</v>
      </c>
      <c r="AA319" s="96">
        <f t="shared" ref="AA319:AA382" si="5994">IF(X319=0,0,T319/X319)</f>
        <v>0.63013698630136983</v>
      </c>
      <c r="AB319" s="96">
        <f t="shared" ref="AB319:AB382" si="5995">IF(X319=0,0,U319/X319)</f>
        <v>0.21917808219178081</v>
      </c>
      <c r="AC319" s="96">
        <f t="shared" ref="AC319:AC382" si="5996">IF(X319=0,0,V319/X319)</f>
        <v>0</v>
      </c>
      <c r="AD319" s="97">
        <v>8.5833333333333339</v>
      </c>
      <c r="AG319" s="46">
        <v>206</v>
      </c>
      <c r="AH319" s="46">
        <f t="shared" si="5916"/>
        <v>0</v>
      </c>
      <c r="AI319" s="46">
        <f t="shared" si="5917"/>
        <v>0</v>
      </c>
      <c r="AJ319" s="46">
        <f t="shared" si="5918"/>
        <v>0.67647058823529416</v>
      </c>
      <c r="AK319" s="46">
        <f t="shared" si="5919"/>
        <v>0.29411764705882354</v>
      </c>
      <c r="AL319" s="46">
        <f t="shared" si="5920"/>
        <v>0</v>
      </c>
      <c r="AM319" s="95">
        <f t="shared" ref="AM319:AM382" si="5997">AG319/24</f>
        <v>8.5833333333333339</v>
      </c>
      <c r="AN319" s="46">
        <f t="shared" ref="AN319:AN342" si="5998">SUM(AH319:AL319)</f>
        <v>0.97058823529411775</v>
      </c>
      <c r="AO319" s="96">
        <f t="shared" ref="AO319:AO382" si="5999">IF(AN319=0,0,AH319/AN319)</f>
        <v>0</v>
      </c>
      <c r="AP319" s="96">
        <f t="shared" ref="AP319:AP382" si="6000">IF(AN319=0,0,AI319/AN319)</f>
        <v>0</v>
      </c>
      <c r="AQ319" s="96">
        <f t="shared" ref="AQ319:AQ382" si="6001">IF(AN319=0,0,AJ319/AN319)</f>
        <v>0.69696969696969691</v>
      </c>
      <c r="AR319" s="96">
        <f t="shared" ref="AR319:AR382" si="6002">IF(AN319=0,0,AK319/AN319)</f>
        <v>0.30303030303030298</v>
      </c>
      <c r="AS319" s="96">
        <f t="shared" ref="AS319:AS382" si="6003">IF(AN319=0,0,AL319/AN319)</f>
        <v>0</v>
      </c>
      <c r="AT319" s="97">
        <v>8.5833333333333339</v>
      </c>
      <c r="AW319" s="46">
        <v>206</v>
      </c>
      <c r="AX319" s="46">
        <f t="shared" si="5921"/>
        <v>0</v>
      </c>
      <c r="AY319" s="46">
        <f t="shared" si="5922"/>
        <v>0</v>
      </c>
      <c r="AZ319" s="46">
        <f t="shared" si="5923"/>
        <v>0.62037037037037035</v>
      </c>
      <c r="BA319" s="46">
        <f t="shared" si="5924"/>
        <v>0.1388888888888889</v>
      </c>
      <c r="BB319" s="46">
        <f t="shared" si="5925"/>
        <v>0</v>
      </c>
      <c r="BC319" s="95">
        <f t="shared" ref="BC319:BC382" si="6004">AW319/24</f>
        <v>8.5833333333333339</v>
      </c>
      <c r="BD319" s="46">
        <f t="shared" ref="BD319:BD342" si="6005">SUM(AX319:BB319)</f>
        <v>0.7592592592592593</v>
      </c>
      <c r="BE319" s="96">
        <f t="shared" ref="BE319:BE382" si="6006">IF(BD319=0,0,AX319/BD319)</f>
        <v>0</v>
      </c>
      <c r="BF319" s="96">
        <f t="shared" ref="BF319:BF382" si="6007">IF(BD319=0,0,AY319/BD319)</f>
        <v>0</v>
      </c>
      <c r="BG319" s="96">
        <f t="shared" ref="BG319:BG382" si="6008">IF(BD319=0,0,AZ319/BD319)</f>
        <v>0.81707317073170727</v>
      </c>
      <c r="BH319" s="96">
        <f t="shared" ref="BH319:BH382" si="6009">IF(BD319=0,0,BA319/BD319)</f>
        <v>0.18292682926829268</v>
      </c>
      <c r="BI319" s="96">
        <f t="shared" ref="BI319:BI382" si="6010">IF(BD319=0,0,BB319/BD319)</f>
        <v>0</v>
      </c>
      <c r="BJ319" s="97">
        <v>8.5833333333333339</v>
      </c>
      <c r="BM319" s="46">
        <v>206</v>
      </c>
      <c r="BN319" s="46">
        <f t="shared" si="5926"/>
        <v>0</v>
      </c>
      <c r="BO319" s="46">
        <f t="shared" si="5927"/>
        <v>0.13114754098360656</v>
      </c>
      <c r="BP319" s="46">
        <f t="shared" si="5928"/>
        <v>0.69672131147540983</v>
      </c>
      <c r="BQ319" s="46">
        <f t="shared" si="5929"/>
        <v>0.15573770491803279</v>
      </c>
      <c r="BR319" s="46">
        <f t="shared" si="5930"/>
        <v>0</v>
      </c>
      <c r="BS319" s="95">
        <f t="shared" ref="BS319:BS382" si="6011">BM319/24</f>
        <v>8.5833333333333339</v>
      </c>
      <c r="BT319" s="46">
        <f t="shared" ref="BT319:BT342" si="6012">SUM(BN319:BR319)</f>
        <v>0.98360655737704916</v>
      </c>
      <c r="BU319" s="96">
        <f t="shared" ref="BU319:BU382" si="6013">IF(BT319=0,0,BN319/BT319)</f>
        <v>0</v>
      </c>
      <c r="BV319" s="96">
        <f t="shared" ref="BV319:BV382" si="6014">IF(BT319=0,0,BO319/BT319)</f>
        <v>0.13333333333333333</v>
      </c>
      <c r="BW319" s="96">
        <f t="shared" ref="BW319:BW382" si="6015">IF(BT319=0,0,BP319/BT319)</f>
        <v>0.70833333333333337</v>
      </c>
      <c r="BX319" s="96">
        <f t="shared" ref="BX319:BX382" si="6016">IF(BT319=0,0,BQ319/BT319)</f>
        <v>0.15833333333333335</v>
      </c>
      <c r="BY319" s="96">
        <f t="shared" ref="BY319:BY382" si="6017">IF(BT319=0,0,BR319/BT319)</f>
        <v>0</v>
      </c>
      <c r="BZ319" s="97">
        <v>8.5833333333333339</v>
      </c>
      <c r="CC319" s="46">
        <v>206</v>
      </c>
      <c r="CD319" s="46">
        <f t="shared" si="5931"/>
        <v>0</v>
      </c>
      <c r="CE319" s="46">
        <f t="shared" si="5932"/>
        <v>0</v>
      </c>
      <c r="CF319" s="46">
        <f t="shared" si="5933"/>
        <v>0.79153094462540718</v>
      </c>
      <c r="CG319" s="46">
        <f t="shared" si="5934"/>
        <v>2.2801302931596091E-2</v>
      </c>
      <c r="CH319" s="46">
        <f t="shared" si="5935"/>
        <v>0</v>
      </c>
      <c r="CI319" s="95">
        <f t="shared" ref="CI319:CI382" si="6018">CC319/24</f>
        <v>8.5833333333333339</v>
      </c>
      <c r="CJ319" s="46">
        <f t="shared" ref="CJ319:CJ342" si="6019">SUM(CD319:CH319)</f>
        <v>0.81433224755700329</v>
      </c>
      <c r="CK319" s="96">
        <f t="shared" ref="CK319:CK382" si="6020">IF(CJ319=0,0,CD319/CJ319)</f>
        <v>0</v>
      </c>
      <c r="CL319" s="96">
        <f t="shared" ref="CL319:CL382" si="6021">IF(CJ319=0,0,CE319/CJ319)</f>
        <v>0</v>
      </c>
      <c r="CM319" s="96">
        <f t="shared" ref="CM319:CM382" si="6022">IF(CJ319=0,0,CF319/CJ319)</f>
        <v>0.97199999999999998</v>
      </c>
      <c r="CN319" s="96">
        <f t="shared" ref="CN319:CN382" si="6023">IF(CJ319=0,0,CG319/CJ319)</f>
        <v>2.7999999999999997E-2</v>
      </c>
      <c r="CO319" s="96">
        <f t="shared" ref="CO319:CO382" si="6024">IF(CJ319=0,0,CH319/CJ319)</f>
        <v>0</v>
      </c>
      <c r="CP319" s="97">
        <v>8.5833333333333339</v>
      </c>
    </row>
    <row r="320" spans="1:94" x14ac:dyDescent="0.3">
      <c r="A320" s="46">
        <v>207</v>
      </c>
      <c r="B320" s="46">
        <f t="shared" si="5906"/>
        <v>0</v>
      </c>
      <c r="C320" s="46">
        <f t="shared" si="5907"/>
        <v>0</v>
      </c>
      <c r="D320" s="46">
        <f t="shared" si="5908"/>
        <v>0.8571428571428571</v>
      </c>
      <c r="E320" s="46">
        <f t="shared" si="5909"/>
        <v>0.10902255639097744</v>
      </c>
      <c r="F320" s="46">
        <f t="shared" si="5910"/>
        <v>0</v>
      </c>
      <c r="G320" s="95">
        <f t="shared" si="5983"/>
        <v>8.625</v>
      </c>
      <c r="H320" s="46">
        <f t="shared" si="5984"/>
        <v>0.96616541353383456</v>
      </c>
      <c r="I320" s="96">
        <f t="shared" si="5985"/>
        <v>0</v>
      </c>
      <c r="J320" s="96">
        <f t="shared" si="5986"/>
        <v>0</v>
      </c>
      <c r="K320" s="96">
        <f t="shared" si="5987"/>
        <v>0.88715953307392992</v>
      </c>
      <c r="L320" s="96">
        <f t="shared" si="5988"/>
        <v>0.11284046692607004</v>
      </c>
      <c r="M320" s="96">
        <f t="shared" si="5989"/>
        <v>0</v>
      </c>
      <c r="N320" s="97">
        <v>8.625</v>
      </c>
      <c r="Q320" s="46">
        <v>207</v>
      </c>
      <c r="R320" s="46">
        <f t="shared" si="5911"/>
        <v>0</v>
      </c>
      <c r="S320" s="46">
        <f t="shared" si="5912"/>
        <v>0.15068493150684931</v>
      </c>
      <c r="T320" s="46">
        <f t="shared" si="5913"/>
        <v>0.63013698630136983</v>
      </c>
      <c r="U320" s="46">
        <f t="shared" si="5914"/>
        <v>0.21917808219178081</v>
      </c>
      <c r="V320" s="46">
        <f t="shared" si="5915"/>
        <v>0</v>
      </c>
      <c r="W320" s="95">
        <f t="shared" si="5990"/>
        <v>8.625</v>
      </c>
      <c r="X320" s="46">
        <f t="shared" si="5991"/>
        <v>1</v>
      </c>
      <c r="Y320" s="96">
        <f t="shared" si="5992"/>
        <v>0</v>
      </c>
      <c r="Z320" s="96">
        <f t="shared" si="5993"/>
        <v>0.15068493150684931</v>
      </c>
      <c r="AA320" s="96">
        <f t="shared" si="5994"/>
        <v>0.63013698630136983</v>
      </c>
      <c r="AB320" s="96">
        <f t="shared" si="5995"/>
        <v>0.21917808219178081</v>
      </c>
      <c r="AC320" s="96">
        <f t="shared" si="5996"/>
        <v>0</v>
      </c>
      <c r="AD320" s="97">
        <v>8.625</v>
      </c>
      <c r="AG320" s="46">
        <v>207</v>
      </c>
      <c r="AH320" s="46">
        <f t="shared" si="5916"/>
        <v>0</v>
      </c>
      <c r="AI320" s="46">
        <f t="shared" si="5917"/>
        <v>0</v>
      </c>
      <c r="AJ320" s="46">
        <f t="shared" si="5918"/>
        <v>0.67647058823529416</v>
      </c>
      <c r="AK320" s="46">
        <f t="shared" si="5919"/>
        <v>0.29411764705882354</v>
      </c>
      <c r="AL320" s="46">
        <f t="shared" si="5920"/>
        <v>0</v>
      </c>
      <c r="AM320" s="95">
        <f t="shared" si="5997"/>
        <v>8.625</v>
      </c>
      <c r="AN320" s="46">
        <f t="shared" si="5998"/>
        <v>0.97058823529411775</v>
      </c>
      <c r="AO320" s="96">
        <f t="shared" si="5999"/>
        <v>0</v>
      </c>
      <c r="AP320" s="96">
        <f t="shared" si="6000"/>
        <v>0</v>
      </c>
      <c r="AQ320" s="96">
        <f t="shared" si="6001"/>
        <v>0.69696969696969691</v>
      </c>
      <c r="AR320" s="96">
        <f t="shared" si="6002"/>
        <v>0.30303030303030298</v>
      </c>
      <c r="AS320" s="96">
        <f t="shared" si="6003"/>
        <v>0</v>
      </c>
      <c r="AT320" s="97">
        <v>8.625</v>
      </c>
      <c r="AW320" s="46">
        <v>207</v>
      </c>
      <c r="AX320" s="46">
        <f t="shared" si="5921"/>
        <v>0</v>
      </c>
      <c r="AY320" s="46">
        <f t="shared" si="5922"/>
        <v>0</v>
      </c>
      <c r="AZ320" s="46">
        <f t="shared" si="5923"/>
        <v>0.62037037037037035</v>
      </c>
      <c r="BA320" s="46">
        <f t="shared" si="5924"/>
        <v>0.1388888888888889</v>
      </c>
      <c r="BB320" s="46">
        <f t="shared" si="5925"/>
        <v>0</v>
      </c>
      <c r="BC320" s="95">
        <f t="shared" si="6004"/>
        <v>8.625</v>
      </c>
      <c r="BD320" s="46">
        <f t="shared" si="6005"/>
        <v>0.7592592592592593</v>
      </c>
      <c r="BE320" s="96">
        <f t="shared" si="6006"/>
        <v>0</v>
      </c>
      <c r="BF320" s="96">
        <f t="shared" si="6007"/>
        <v>0</v>
      </c>
      <c r="BG320" s="96">
        <f t="shared" si="6008"/>
        <v>0.81707317073170727</v>
      </c>
      <c r="BH320" s="96">
        <f t="shared" si="6009"/>
        <v>0.18292682926829268</v>
      </c>
      <c r="BI320" s="96">
        <f t="shared" si="6010"/>
        <v>0</v>
      </c>
      <c r="BJ320" s="97">
        <v>8.625</v>
      </c>
      <c r="BM320" s="46">
        <v>207</v>
      </c>
      <c r="BN320" s="46">
        <f t="shared" si="5926"/>
        <v>0</v>
      </c>
      <c r="BO320" s="46">
        <f t="shared" si="5927"/>
        <v>0.13114754098360656</v>
      </c>
      <c r="BP320" s="46">
        <f t="shared" si="5928"/>
        <v>0.69672131147540983</v>
      </c>
      <c r="BQ320" s="46">
        <f t="shared" si="5929"/>
        <v>0.15573770491803279</v>
      </c>
      <c r="BR320" s="46">
        <f t="shared" si="5930"/>
        <v>0</v>
      </c>
      <c r="BS320" s="95">
        <f t="shared" si="6011"/>
        <v>8.625</v>
      </c>
      <c r="BT320" s="46">
        <f t="shared" si="6012"/>
        <v>0.98360655737704916</v>
      </c>
      <c r="BU320" s="96">
        <f t="shared" si="6013"/>
        <v>0</v>
      </c>
      <c r="BV320" s="96">
        <f t="shared" si="6014"/>
        <v>0.13333333333333333</v>
      </c>
      <c r="BW320" s="96">
        <f t="shared" si="6015"/>
        <v>0.70833333333333337</v>
      </c>
      <c r="BX320" s="96">
        <f t="shared" si="6016"/>
        <v>0.15833333333333335</v>
      </c>
      <c r="BY320" s="96">
        <f t="shared" si="6017"/>
        <v>0</v>
      </c>
      <c r="BZ320" s="97">
        <v>8.625</v>
      </c>
      <c r="CC320" s="46">
        <v>207</v>
      </c>
      <c r="CD320" s="46">
        <f t="shared" si="5931"/>
        <v>0</v>
      </c>
      <c r="CE320" s="46">
        <f t="shared" si="5932"/>
        <v>0.18566775244299674</v>
      </c>
      <c r="CF320" s="46">
        <f t="shared" si="5933"/>
        <v>0.79153094462540718</v>
      </c>
      <c r="CG320" s="46">
        <f t="shared" si="5934"/>
        <v>2.2801302931596091E-2</v>
      </c>
      <c r="CH320" s="46">
        <f t="shared" si="5935"/>
        <v>0</v>
      </c>
      <c r="CI320" s="95">
        <f t="shared" si="6018"/>
        <v>8.625</v>
      </c>
      <c r="CJ320" s="46">
        <f t="shared" si="6019"/>
        <v>1</v>
      </c>
      <c r="CK320" s="96">
        <f t="shared" si="6020"/>
        <v>0</v>
      </c>
      <c r="CL320" s="96">
        <f t="shared" si="6021"/>
        <v>0.18566775244299674</v>
      </c>
      <c r="CM320" s="96">
        <f t="shared" si="6022"/>
        <v>0.79153094462540718</v>
      </c>
      <c r="CN320" s="96">
        <f t="shared" si="6023"/>
        <v>2.2801302931596091E-2</v>
      </c>
      <c r="CO320" s="96">
        <f t="shared" si="6024"/>
        <v>0</v>
      </c>
      <c r="CP320" s="97">
        <v>8.625</v>
      </c>
    </row>
    <row r="321" spans="1:94" x14ac:dyDescent="0.3">
      <c r="A321" s="46">
        <v>208</v>
      </c>
      <c r="B321" s="46">
        <f t="shared" si="5906"/>
        <v>0</v>
      </c>
      <c r="C321" s="46">
        <f t="shared" si="5907"/>
        <v>0</v>
      </c>
      <c r="D321" s="46">
        <f t="shared" si="5908"/>
        <v>0.8571428571428571</v>
      </c>
      <c r="E321" s="46">
        <f t="shared" si="5909"/>
        <v>0.10902255639097744</v>
      </c>
      <c r="F321" s="46">
        <f t="shared" si="5910"/>
        <v>0</v>
      </c>
      <c r="G321" s="95">
        <f t="shared" si="5983"/>
        <v>8.6666666666666661</v>
      </c>
      <c r="H321" s="46">
        <f t="shared" si="5984"/>
        <v>0.96616541353383456</v>
      </c>
      <c r="I321" s="96">
        <f t="shared" si="5985"/>
        <v>0</v>
      </c>
      <c r="J321" s="96">
        <f t="shared" si="5986"/>
        <v>0</v>
      </c>
      <c r="K321" s="96">
        <f t="shared" si="5987"/>
        <v>0.88715953307392992</v>
      </c>
      <c r="L321" s="96">
        <f t="shared" si="5988"/>
        <v>0.11284046692607004</v>
      </c>
      <c r="M321" s="96">
        <f t="shared" si="5989"/>
        <v>0</v>
      </c>
      <c r="N321" s="97">
        <v>8.6666666666666661</v>
      </c>
      <c r="Q321" s="46">
        <v>208</v>
      </c>
      <c r="R321" s="46">
        <f t="shared" si="5911"/>
        <v>0</v>
      </c>
      <c r="S321" s="46">
        <f t="shared" si="5912"/>
        <v>0.15068493150684931</v>
      </c>
      <c r="T321" s="46">
        <f t="shared" si="5913"/>
        <v>0.63013698630136983</v>
      </c>
      <c r="U321" s="46">
        <f t="shared" si="5914"/>
        <v>0.21917808219178081</v>
      </c>
      <c r="V321" s="46">
        <f t="shared" si="5915"/>
        <v>0</v>
      </c>
      <c r="W321" s="95">
        <f t="shared" si="5990"/>
        <v>8.6666666666666661</v>
      </c>
      <c r="X321" s="46">
        <f t="shared" si="5991"/>
        <v>1</v>
      </c>
      <c r="Y321" s="96">
        <f t="shared" si="5992"/>
        <v>0</v>
      </c>
      <c r="Z321" s="96">
        <f t="shared" si="5993"/>
        <v>0.15068493150684931</v>
      </c>
      <c r="AA321" s="96">
        <f t="shared" si="5994"/>
        <v>0.63013698630136983</v>
      </c>
      <c r="AB321" s="96">
        <f t="shared" si="5995"/>
        <v>0.21917808219178081</v>
      </c>
      <c r="AC321" s="96">
        <f t="shared" si="5996"/>
        <v>0</v>
      </c>
      <c r="AD321" s="97">
        <v>8.6666666666666661</v>
      </c>
      <c r="AG321" s="46">
        <v>208</v>
      </c>
      <c r="AH321" s="46">
        <f t="shared" si="5916"/>
        <v>0</v>
      </c>
      <c r="AI321" s="46">
        <f t="shared" si="5917"/>
        <v>0</v>
      </c>
      <c r="AJ321" s="46">
        <f t="shared" si="5918"/>
        <v>0.67647058823529416</v>
      </c>
      <c r="AK321" s="46">
        <f t="shared" si="5919"/>
        <v>0.29411764705882354</v>
      </c>
      <c r="AL321" s="46">
        <f t="shared" si="5920"/>
        <v>0</v>
      </c>
      <c r="AM321" s="95">
        <f t="shared" si="5997"/>
        <v>8.6666666666666661</v>
      </c>
      <c r="AN321" s="46">
        <f t="shared" si="5998"/>
        <v>0.97058823529411775</v>
      </c>
      <c r="AO321" s="96">
        <f t="shared" si="5999"/>
        <v>0</v>
      </c>
      <c r="AP321" s="96">
        <f t="shared" si="6000"/>
        <v>0</v>
      </c>
      <c r="AQ321" s="96">
        <f t="shared" si="6001"/>
        <v>0.69696969696969691</v>
      </c>
      <c r="AR321" s="96">
        <f t="shared" si="6002"/>
        <v>0.30303030303030298</v>
      </c>
      <c r="AS321" s="96">
        <f t="shared" si="6003"/>
        <v>0</v>
      </c>
      <c r="AT321" s="97">
        <v>8.6666666666666661</v>
      </c>
      <c r="AW321" s="46">
        <v>208</v>
      </c>
      <c r="AX321" s="46">
        <f t="shared" si="5921"/>
        <v>0</v>
      </c>
      <c r="AY321" s="46">
        <f t="shared" si="5922"/>
        <v>0</v>
      </c>
      <c r="AZ321" s="46">
        <f t="shared" si="5923"/>
        <v>0.62037037037037035</v>
      </c>
      <c r="BA321" s="46">
        <f t="shared" si="5924"/>
        <v>0.1388888888888889</v>
      </c>
      <c r="BB321" s="46">
        <f t="shared" si="5925"/>
        <v>0</v>
      </c>
      <c r="BC321" s="95">
        <f t="shared" si="6004"/>
        <v>8.6666666666666661</v>
      </c>
      <c r="BD321" s="46">
        <f t="shared" si="6005"/>
        <v>0.7592592592592593</v>
      </c>
      <c r="BE321" s="96">
        <f t="shared" si="6006"/>
        <v>0</v>
      </c>
      <c r="BF321" s="96">
        <f t="shared" si="6007"/>
        <v>0</v>
      </c>
      <c r="BG321" s="96">
        <f t="shared" si="6008"/>
        <v>0.81707317073170727</v>
      </c>
      <c r="BH321" s="96">
        <f t="shared" si="6009"/>
        <v>0.18292682926829268</v>
      </c>
      <c r="BI321" s="96">
        <f t="shared" si="6010"/>
        <v>0</v>
      </c>
      <c r="BJ321" s="97">
        <v>8.6666666666666661</v>
      </c>
      <c r="BM321" s="46">
        <v>208</v>
      </c>
      <c r="BN321" s="46">
        <f t="shared" si="5926"/>
        <v>0</v>
      </c>
      <c r="BO321" s="46">
        <f t="shared" si="5927"/>
        <v>0.13114754098360656</v>
      </c>
      <c r="BP321" s="46">
        <f t="shared" si="5928"/>
        <v>0.69672131147540983</v>
      </c>
      <c r="BQ321" s="46">
        <f t="shared" si="5929"/>
        <v>0.15573770491803279</v>
      </c>
      <c r="BR321" s="46">
        <f t="shared" si="5930"/>
        <v>0</v>
      </c>
      <c r="BS321" s="95">
        <f t="shared" si="6011"/>
        <v>8.6666666666666661</v>
      </c>
      <c r="BT321" s="46">
        <f t="shared" si="6012"/>
        <v>0.98360655737704916</v>
      </c>
      <c r="BU321" s="96">
        <f t="shared" si="6013"/>
        <v>0</v>
      </c>
      <c r="BV321" s="96">
        <f t="shared" si="6014"/>
        <v>0.13333333333333333</v>
      </c>
      <c r="BW321" s="96">
        <f t="shared" si="6015"/>
        <v>0.70833333333333337</v>
      </c>
      <c r="BX321" s="96">
        <f t="shared" si="6016"/>
        <v>0.15833333333333335</v>
      </c>
      <c r="BY321" s="96">
        <f t="shared" si="6017"/>
        <v>0</v>
      </c>
      <c r="BZ321" s="97">
        <v>8.6666666666666661</v>
      </c>
      <c r="CC321" s="46">
        <v>208</v>
      </c>
      <c r="CD321" s="46">
        <f t="shared" si="5931"/>
        <v>0</v>
      </c>
      <c r="CE321" s="46">
        <f t="shared" si="5932"/>
        <v>0.18566775244299674</v>
      </c>
      <c r="CF321" s="46">
        <f t="shared" si="5933"/>
        <v>0.79153094462540718</v>
      </c>
      <c r="CG321" s="46">
        <f t="shared" si="5934"/>
        <v>2.2801302931596091E-2</v>
      </c>
      <c r="CH321" s="46">
        <f t="shared" si="5935"/>
        <v>0</v>
      </c>
      <c r="CI321" s="95">
        <f t="shared" si="6018"/>
        <v>8.6666666666666661</v>
      </c>
      <c r="CJ321" s="46">
        <f t="shared" si="6019"/>
        <v>1</v>
      </c>
      <c r="CK321" s="96">
        <f t="shared" si="6020"/>
        <v>0</v>
      </c>
      <c r="CL321" s="96">
        <f t="shared" si="6021"/>
        <v>0.18566775244299674</v>
      </c>
      <c r="CM321" s="96">
        <f t="shared" si="6022"/>
        <v>0.79153094462540718</v>
      </c>
      <c r="CN321" s="96">
        <f t="shared" si="6023"/>
        <v>2.2801302931596091E-2</v>
      </c>
      <c r="CO321" s="96">
        <f t="shared" si="6024"/>
        <v>0</v>
      </c>
      <c r="CP321" s="97">
        <v>8.6666666666666661</v>
      </c>
    </row>
    <row r="322" spans="1:94" x14ac:dyDescent="0.3">
      <c r="A322" s="46">
        <v>209</v>
      </c>
      <c r="B322" s="46">
        <f t="shared" si="5906"/>
        <v>0</v>
      </c>
      <c r="C322" s="46">
        <f t="shared" si="5907"/>
        <v>0</v>
      </c>
      <c r="D322" s="46">
        <f t="shared" si="5908"/>
        <v>0.8571428571428571</v>
      </c>
      <c r="E322" s="46">
        <f t="shared" si="5909"/>
        <v>0.10902255639097744</v>
      </c>
      <c r="F322" s="46">
        <f t="shared" si="5910"/>
        <v>0</v>
      </c>
      <c r="G322" s="95">
        <f t="shared" si="5983"/>
        <v>8.7083333333333339</v>
      </c>
      <c r="H322" s="46">
        <f t="shared" si="5984"/>
        <v>0.96616541353383456</v>
      </c>
      <c r="I322" s="96">
        <f t="shared" si="5985"/>
        <v>0</v>
      </c>
      <c r="J322" s="96">
        <f t="shared" si="5986"/>
        <v>0</v>
      </c>
      <c r="K322" s="96">
        <f t="shared" si="5987"/>
        <v>0.88715953307392992</v>
      </c>
      <c r="L322" s="96">
        <f t="shared" si="5988"/>
        <v>0.11284046692607004</v>
      </c>
      <c r="M322" s="96">
        <f t="shared" si="5989"/>
        <v>0</v>
      </c>
      <c r="N322" s="97">
        <v>8.7083333333333339</v>
      </c>
      <c r="Q322" s="46">
        <v>209</v>
      </c>
      <c r="R322" s="46">
        <f t="shared" si="5911"/>
        <v>0</v>
      </c>
      <c r="S322" s="46">
        <f t="shared" si="5912"/>
        <v>0.15068493150684931</v>
      </c>
      <c r="T322" s="46">
        <f t="shared" si="5913"/>
        <v>0.63013698630136983</v>
      </c>
      <c r="U322" s="46">
        <f t="shared" si="5914"/>
        <v>0.21917808219178081</v>
      </c>
      <c r="V322" s="46">
        <f t="shared" si="5915"/>
        <v>0</v>
      </c>
      <c r="W322" s="95">
        <f t="shared" si="5990"/>
        <v>8.7083333333333339</v>
      </c>
      <c r="X322" s="46">
        <f t="shared" si="5991"/>
        <v>1</v>
      </c>
      <c r="Y322" s="96">
        <f t="shared" si="5992"/>
        <v>0</v>
      </c>
      <c r="Z322" s="96">
        <f t="shared" si="5993"/>
        <v>0.15068493150684931</v>
      </c>
      <c r="AA322" s="96">
        <f t="shared" si="5994"/>
        <v>0.63013698630136983</v>
      </c>
      <c r="AB322" s="96">
        <f t="shared" si="5995"/>
        <v>0.21917808219178081</v>
      </c>
      <c r="AC322" s="96">
        <f t="shared" si="5996"/>
        <v>0</v>
      </c>
      <c r="AD322" s="97">
        <v>8.7083333333333339</v>
      </c>
      <c r="AG322" s="46">
        <v>209</v>
      </c>
      <c r="AH322" s="46">
        <f t="shared" si="5916"/>
        <v>0</v>
      </c>
      <c r="AI322" s="46">
        <f t="shared" si="5917"/>
        <v>0</v>
      </c>
      <c r="AJ322" s="46">
        <f t="shared" si="5918"/>
        <v>0.67647058823529416</v>
      </c>
      <c r="AK322" s="46">
        <f t="shared" si="5919"/>
        <v>0.29411764705882354</v>
      </c>
      <c r="AL322" s="46">
        <f t="shared" si="5920"/>
        <v>0</v>
      </c>
      <c r="AM322" s="95">
        <f t="shared" si="5997"/>
        <v>8.7083333333333339</v>
      </c>
      <c r="AN322" s="46">
        <f t="shared" si="5998"/>
        <v>0.97058823529411775</v>
      </c>
      <c r="AO322" s="96">
        <f t="shared" si="5999"/>
        <v>0</v>
      </c>
      <c r="AP322" s="96">
        <f t="shared" si="6000"/>
        <v>0</v>
      </c>
      <c r="AQ322" s="96">
        <f t="shared" si="6001"/>
        <v>0.69696969696969691</v>
      </c>
      <c r="AR322" s="96">
        <f t="shared" si="6002"/>
        <v>0.30303030303030298</v>
      </c>
      <c r="AS322" s="96">
        <f t="shared" si="6003"/>
        <v>0</v>
      </c>
      <c r="AT322" s="97">
        <v>8.7083333333333339</v>
      </c>
      <c r="AW322" s="46">
        <v>209</v>
      </c>
      <c r="AX322" s="46">
        <f t="shared" si="5921"/>
        <v>0</v>
      </c>
      <c r="AY322" s="46">
        <f t="shared" si="5922"/>
        <v>0</v>
      </c>
      <c r="AZ322" s="46">
        <f t="shared" si="5923"/>
        <v>0.62037037037037035</v>
      </c>
      <c r="BA322" s="46">
        <f t="shared" si="5924"/>
        <v>0.1388888888888889</v>
      </c>
      <c r="BB322" s="46">
        <f t="shared" si="5925"/>
        <v>0</v>
      </c>
      <c r="BC322" s="95">
        <f t="shared" si="6004"/>
        <v>8.7083333333333339</v>
      </c>
      <c r="BD322" s="46">
        <f t="shared" si="6005"/>
        <v>0.7592592592592593</v>
      </c>
      <c r="BE322" s="96">
        <f t="shared" si="6006"/>
        <v>0</v>
      </c>
      <c r="BF322" s="96">
        <f t="shared" si="6007"/>
        <v>0</v>
      </c>
      <c r="BG322" s="96">
        <f t="shared" si="6008"/>
        <v>0.81707317073170727</v>
      </c>
      <c r="BH322" s="96">
        <f t="shared" si="6009"/>
        <v>0.18292682926829268</v>
      </c>
      <c r="BI322" s="96">
        <f t="shared" si="6010"/>
        <v>0</v>
      </c>
      <c r="BJ322" s="97">
        <v>8.7083333333333339</v>
      </c>
      <c r="BM322" s="46">
        <v>209</v>
      </c>
      <c r="BN322" s="46">
        <f t="shared" si="5926"/>
        <v>0</v>
      </c>
      <c r="BO322" s="46">
        <f t="shared" si="5927"/>
        <v>0.13114754098360656</v>
      </c>
      <c r="BP322" s="46">
        <f t="shared" si="5928"/>
        <v>0.69672131147540983</v>
      </c>
      <c r="BQ322" s="46">
        <f t="shared" si="5929"/>
        <v>0.15573770491803279</v>
      </c>
      <c r="BR322" s="46">
        <f t="shared" si="5930"/>
        <v>0</v>
      </c>
      <c r="BS322" s="95">
        <f t="shared" si="6011"/>
        <v>8.7083333333333339</v>
      </c>
      <c r="BT322" s="46">
        <f t="shared" si="6012"/>
        <v>0.98360655737704916</v>
      </c>
      <c r="BU322" s="96">
        <f t="shared" si="6013"/>
        <v>0</v>
      </c>
      <c r="BV322" s="96">
        <f t="shared" si="6014"/>
        <v>0.13333333333333333</v>
      </c>
      <c r="BW322" s="96">
        <f t="shared" si="6015"/>
        <v>0.70833333333333337</v>
      </c>
      <c r="BX322" s="96">
        <f t="shared" si="6016"/>
        <v>0.15833333333333335</v>
      </c>
      <c r="BY322" s="96">
        <f t="shared" si="6017"/>
        <v>0</v>
      </c>
      <c r="BZ322" s="97">
        <v>8.7083333333333339</v>
      </c>
      <c r="CC322" s="46">
        <v>209</v>
      </c>
      <c r="CD322" s="46">
        <f t="shared" si="5931"/>
        <v>0</v>
      </c>
      <c r="CE322" s="46">
        <f t="shared" si="5932"/>
        <v>0.18566775244299674</v>
      </c>
      <c r="CF322" s="46">
        <f t="shared" si="5933"/>
        <v>0.79153094462540718</v>
      </c>
      <c r="CG322" s="46">
        <f t="shared" si="5934"/>
        <v>2.2801302931596091E-2</v>
      </c>
      <c r="CH322" s="46">
        <f t="shared" si="5935"/>
        <v>0</v>
      </c>
      <c r="CI322" s="95">
        <f t="shared" si="6018"/>
        <v>8.7083333333333339</v>
      </c>
      <c r="CJ322" s="46">
        <f t="shared" si="6019"/>
        <v>1</v>
      </c>
      <c r="CK322" s="96">
        <f t="shared" si="6020"/>
        <v>0</v>
      </c>
      <c r="CL322" s="96">
        <f t="shared" si="6021"/>
        <v>0.18566775244299674</v>
      </c>
      <c r="CM322" s="96">
        <f t="shared" si="6022"/>
        <v>0.79153094462540718</v>
      </c>
      <c r="CN322" s="96">
        <f t="shared" si="6023"/>
        <v>2.2801302931596091E-2</v>
      </c>
      <c r="CO322" s="96">
        <f t="shared" si="6024"/>
        <v>0</v>
      </c>
      <c r="CP322" s="97">
        <v>8.7083333333333339</v>
      </c>
    </row>
    <row r="323" spans="1:94" x14ac:dyDescent="0.3">
      <c r="A323" s="46">
        <v>210</v>
      </c>
      <c r="B323" s="46">
        <f t="shared" si="5906"/>
        <v>0</v>
      </c>
      <c r="C323" s="46">
        <f t="shared" si="5907"/>
        <v>0</v>
      </c>
      <c r="D323" s="46">
        <f t="shared" si="5908"/>
        <v>0.8571428571428571</v>
      </c>
      <c r="E323" s="46">
        <f t="shared" si="5909"/>
        <v>0.10902255639097744</v>
      </c>
      <c r="F323" s="46">
        <f t="shared" si="5910"/>
        <v>0</v>
      </c>
      <c r="G323" s="95">
        <f t="shared" si="5983"/>
        <v>8.75</v>
      </c>
      <c r="H323" s="46">
        <f t="shared" si="5984"/>
        <v>0.96616541353383456</v>
      </c>
      <c r="I323" s="96">
        <f t="shared" si="5985"/>
        <v>0</v>
      </c>
      <c r="J323" s="96">
        <f t="shared" si="5986"/>
        <v>0</v>
      </c>
      <c r="K323" s="96">
        <f t="shared" si="5987"/>
        <v>0.88715953307392992</v>
      </c>
      <c r="L323" s="96">
        <f t="shared" si="5988"/>
        <v>0.11284046692607004</v>
      </c>
      <c r="M323" s="96">
        <f t="shared" si="5989"/>
        <v>0</v>
      </c>
      <c r="N323" s="97">
        <v>8.75</v>
      </c>
      <c r="Q323" s="46">
        <v>210</v>
      </c>
      <c r="R323" s="46">
        <f t="shared" si="5911"/>
        <v>0</v>
      </c>
      <c r="S323" s="46">
        <f t="shared" si="5912"/>
        <v>0.15068493150684931</v>
      </c>
      <c r="T323" s="46">
        <f t="shared" si="5913"/>
        <v>0.63013698630136983</v>
      </c>
      <c r="U323" s="46">
        <f t="shared" si="5914"/>
        <v>0.21917808219178081</v>
      </c>
      <c r="V323" s="46">
        <f t="shared" si="5915"/>
        <v>0</v>
      </c>
      <c r="W323" s="95">
        <f t="shared" si="5990"/>
        <v>8.75</v>
      </c>
      <c r="X323" s="46">
        <f t="shared" si="5991"/>
        <v>1</v>
      </c>
      <c r="Y323" s="96">
        <f t="shared" si="5992"/>
        <v>0</v>
      </c>
      <c r="Z323" s="96">
        <f t="shared" si="5993"/>
        <v>0.15068493150684931</v>
      </c>
      <c r="AA323" s="96">
        <f t="shared" si="5994"/>
        <v>0.63013698630136983</v>
      </c>
      <c r="AB323" s="96">
        <f t="shared" si="5995"/>
        <v>0.21917808219178081</v>
      </c>
      <c r="AC323" s="96">
        <f t="shared" si="5996"/>
        <v>0</v>
      </c>
      <c r="AD323" s="97">
        <v>8.75</v>
      </c>
      <c r="AG323" s="46">
        <v>210</v>
      </c>
      <c r="AH323" s="46">
        <f t="shared" si="5916"/>
        <v>0</v>
      </c>
      <c r="AI323" s="46">
        <f t="shared" si="5917"/>
        <v>0</v>
      </c>
      <c r="AJ323" s="46">
        <f t="shared" si="5918"/>
        <v>0.67647058823529416</v>
      </c>
      <c r="AK323" s="46">
        <f t="shared" si="5919"/>
        <v>0.29411764705882354</v>
      </c>
      <c r="AL323" s="46">
        <f t="shared" si="5920"/>
        <v>0</v>
      </c>
      <c r="AM323" s="95">
        <f t="shared" si="5997"/>
        <v>8.75</v>
      </c>
      <c r="AN323" s="46">
        <f t="shared" si="5998"/>
        <v>0.97058823529411775</v>
      </c>
      <c r="AO323" s="96">
        <f t="shared" si="5999"/>
        <v>0</v>
      </c>
      <c r="AP323" s="96">
        <f t="shared" si="6000"/>
        <v>0</v>
      </c>
      <c r="AQ323" s="96">
        <f t="shared" si="6001"/>
        <v>0.69696969696969691</v>
      </c>
      <c r="AR323" s="96">
        <f t="shared" si="6002"/>
        <v>0.30303030303030298</v>
      </c>
      <c r="AS323" s="96">
        <f t="shared" si="6003"/>
        <v>0</v>
      </c>
      <c r="AT323" s="97">
        <v>8.75</v>
      </c>
      <c r="AW323" s="46">
        <v>210</v>
      </c>
      <c r="AX323" s="46">
        <f t="shared" si="5921"/>
        <v>0</v>
      </c>
      <c r="AY323" s="46">
        <f t="shared" si="5922"/>
        <v>0</v>
      </c>
      <c r="AZ323" s="46">
        <f t="shared" si="5923"/>
        <v>0.62037037037037035</v>
      </c>
      <c r="BA323" s="46">
        <f t="shared" si="5924"/>
        <v>0.1388888888888889</v>
      </c>
      <c r="BB323" s="46">
        <f t="shared" si="5925"/>
        <v>0</v>
      </c>
      <c r="BC323" s="95">
        <f t="shared" si="6004"/>
        <v>8.75</v>
      </c>
      <c r="BD323" s="46">
        <f t="shared" si="6005"/>
        <v>0.7592592592592593</v>
      </c>
      <c r="BE323" s="96">
        <f t="shared" si="6006"/>
        <v>0</v>
      </c>
      <c r="BF323" s="96">
        <f t="shared" si="6007"/>
        <v>0</v>
      </c>
      <c r="BG323" s="96">
        <f t="shared" si="6008"/>
        <v>0.81707317073170727</v>
      </c>
      <c r="BH323" s="96">
        <f t="shared" si="6009"/>
        <v>0.18292682926829268</v>
      </c>
      <c r="BI323" s="96">
        <f t="shared" si="6010"/>
        <v>0</v>
      </c>
      <c r="BJ323" s="97">
        <v>8.75</v>
      </c>
      <c r="BM323" s="46">
        <v>210</v>
      </c>
      <c r="BN323" s="46">
        <f t="shared" si="5926"/>
        <v>0</v>
      </c>
      <c r="BO323" s="46">
        <f t="shared" si="5927"/>
        <v>0.13114754098360656</v>
      </c>
      <c r="BP323" s="46">
        <f t="shared" si="5928"/>
        <v>0.69672131147540983</v>
      </c>
      <c r="BQ323" s="46">
        <f t="shared" si="5929"/>
        <v>0.15573770491803279</v>
      </c>
      <c r="BR323" s="46">
        <f t="shared" si="5930"/>
        <v>0</v>
      </c>
      <c r="BS323" s="95">
        <f t="shared" si="6011"/>
        <v>8.75</v>
      </c>
      <c r="BT323" s="46">
        <f t="shared" si="6012"/>
        <v>0.98360655737704916</v>
      </c>
      <c r="BU323" s="96">
        <f t="shared" si="6013"/>
        <v>0</v>
      </c>
      <c r="BV323" s="96">
        <f t="shared" si="6014"/>
        <v>0.13333333333333333</v>
      </c>
      <c r="BW323" s="96">
        <f t="shared" si="6015"/>
        <v>0.70833333333333337</v>
      </c>
      <c r="BX323" s="96">
        <f t="shared" si="6016"/>
        <v>0.15833333333333335</v>
      </c>
      <c r="BY323" s="96">
        <f t="shared" si="6017"/>
        <v>0</v>
      </c>
      <c r="BZ323" s="97">
        <v>8.75</v>
      </c>
      <c r="CC323" s="46">
        <v>210</v>
      </c>
      <c r="CD323" s="46">
        <f t="shared" si="5931"/>
        <v>0</v>
      </c>
      <c r="CE323" s="46">
        <f t="shared" si="5932"/>
        <v>0.18566775244299674</v>
      </c>
      <c r="CF323" s="46">
        <f t="shared" si="5933"/>
        <v>0.79153094462540718</v>
      </c>
      <c r="CG323" s="46">
        <f t="shared" si="5934"/>
        <v>2.2801302931596091E-2</v>
      </c>
      <c r="CH323" s="46">
        <f t="shared" si="5935"/>
        <v>0</v>
      </c>
      <c r="CI323" s="95">
        <f t="shared" si="6018"/>
        <v>8.75</v>
      </c>
      <c r="CJ323" s="46">
        <f t="shared" si="6019"/>
        <v>1</v>
      </c>
      <c r="CK323" s="96">
        <f t="shared" si="6020"/>
        <v>0</v>
      </c>
      <c r="CL323" s="96">
        <f t="shared" si="6021"/>
        <v>0.18566775244299674</v>
      </c>
      <c r="CM323" s="96">
        <f t="shared" si="6022"/>
        <v>0.79153094462540718</v>
      </c>
      <c r="CN323" s="96">
        <f t="shared" si="6023"/>
        <v>2.2801302931596091E-2</v>
      </c>
      <c r="CO323" s="96">
        <f t="shared" si="6024"/>
        <v>0</v>
      </c>
      <c r="CP323" s="97">
        <v>8.75</v>
      </c>
    </row>
    <row r="324" spans="1:94" x14ac:dyDescent="0.3">
      <c r="A324" s="46">
        <v>211</v>
      </c>
      <c r="B324" s="46">
        <f t="shared" si="5906"/>
        <v>0</v>
      </c>
      <c r="C324" s="46">
        <f t="shared" si="5907"/>
        <v>0</v>
      </c>
      <c r="D324" s="46">
        <f t="shared" si="5908"/>
        <v>0.8571428571428571</v>
      </c>
      <c r="E324" s="46">
        <f t="shared" si="5909"/>
        <v>0.10902255639097744</v>
      </c>
      <c r="F324" s="46">
        <f t="shared" si="5910"/>
        <v>0</v>
      </c>
      <c r="G324" s="95">
        <f t="shared" si="5983"/>
        <v>8.7916666666666661</v>
      </c>
      <c r="H324" s="46">
        <f t="shared" si="5984"/>
        <v>0.96616541353383456</v>
      </c>
      <c r="I324" s="96">
        <f t="shared" si="5985"/>
        <v>0</v>
      </c>
      <c r="J324" s="96">
        <f t="shared" si="5986"/>
        <v>0</v>
      </c>
      <c r="K324" s="96">
        <f t="shared" si="5987"/>
        <v>0.88715953307392992</v>
      </c>
      <c r="L324" s="96">
        <f t="shared" si="5988"/>
        <v>0.11284046692607004</v>
      </c>
      <c r="M324" s="96">
        <f t="shared" si="5989"/>
        <v>0</v>
      </c>
      <c r="N324" s="97">
        <v>8.7916666666666661</v>
      </c>
      <c r="Q324" s="46">
        <v>211</v>
      </c>
      <c r="R324" s="46">
        <f t="shared" si="5911"/>
        <v>0</v>
      </c>
      <c r="S324" s="46">
        <f t="shared" si="5912"/>
        <v>0.15068493150684931</v>
      </c>
      <c r="T324" s="46">
        <f t="shared" si="5913"/>
        <v>0.63013698630136983</v>
      </c>
      <c r="U324" s="46">
        <f t="shared" si="5914"/>
        <v>0.21917808219178081</v>
      </c>
      <c r="V324" s="46">
        <f t="shared" si="5915"/>
        <v>0</v>
      </c>
      <c r="W324" s="95">
        <f t="shared" si="5990"/>
        <v>8.7916666666666661</v>
      </c>
      <c r="X324" s="46">
        <f t="shared" si="5991"/>
        <v>1</v>
      </c>
      <c r="Y324" s="96">
        <f t="shared" si="5992"/>
        <v>0</v>
      </c>
      <c r="Z324" s="96">
        <f t="shared" si="5993"/>
        <v>0.15068493150684931</v>
      </c>
      <c r="AA324" s="96">
        <f t="shared" si="5994"/>
        <v>0.63013698630136983</v>
      </c>
      <c r="AB324" s="96">
        <f t="shared" si="5995"/>
        <v>0.21917808219178081</v>
      </c>
      <c r="AC324" s="96">
        <f t="shared" si="5996"/>
        <v>0</v>
      </c>
      <c r="AD324" s="97">
        <v>8.7916666666666661</v>
      </c>
      <c r="AG324" s="46">
        <v>211</v>
      </c>
      <c r="AH324" s="46">
        <f t="shared" si="5916"/>
        <v>0</v>
      </c>
      <c r="AI324" s="46">
        <f t="shared" si="5917"/>
        <v>0</v>
      </c>
      <c r="AJ324" s="46">
        <f t="shared" si="5918"/>
        <v>0.67647058823529416</v>
      </c>
      <c r="AK324" s="46">
        <f t="shared" si="5919"/>
        <v>0.29411764705882354</v>
      </c>
      <c r="AL324" s="46">
        <f t="shared" si="5920"/>
        <v>0</v>
      </c>
      <c r="AM324" s="95">
        <f t="shared" si="5997"/>
        <v>8.7916666666666661</v>
      </c>
      <c r="AN324" s="46">
        <f t="shared" si="5998"/>
        <v>0.97058823529411775</v>
      </c>
      <c r="AO324" s="96">
        <f t="shared" si="5999"/>
        <v>0</v>
      </c>
      <c r="AP324" s="96">
        <f t="shared" si="6000"/>
        <v>0</v>
      </c>
      <c r="AQ324" s="96">
        <f t="shared" si="6001"/>
        <v>0.69696969696969691</v>
      </c>
      <c r="AR324" s="96">
        <f t="shared" si="6002"/>
        <v>0.30303030303030298</v>
      </c>
      <c r="AS324" s="96">
        <f t="shared" si="6003"/>
        <v>0</v>
      </c>
      <c r="AT324" s="97">
        <v>8.7916666666666661</v>
      </c>
      <c r="AW324" s="46">
        <v>211</v>
      </c>
      <c r="AX324" s="46">
        <f t="shared" si="5921"/>
        <v>0</v>
      </c>
      <c r="AY324" s="46">
        <f t="shared" si="5922"/>
        <v>0</v>
      </c>
      <c r="AZ324" s="46">
        <f t="shared" si="5923"/>
        <v>0.62037037037037035</v>
      </c>
      <c r="BA324" s="46">
        <f t="shared" si="5924"/>
        <v>0.1388888888888889</v>
      </c>
      <c r="BB324" s="46">
        <f t="shared" si="5925"/>
        <v>0</v>
      </c>
      <c r="BC324" s="95">
        <f t="shared" si="6004"/>
        <v>8.7916666666666661</v>
      </c>
      <c r="BD324" s="46">
        <f t="shared" si="6005"/>
        <v>0.7592592592592593</v>
      </c>
      <c r="BE324" s="96">
        <f t="shared" si="6006"/>
        <v>0</v>
      </c>
      <c r="BF324" s="96">
        <f t="shared" si="6007"/>
        <v>0</v>
      </c>
      <c r="BG324" s="96">
        <f t="shared" si="6008"/>
        <v>0.81707317073170727</v>
      </c>
      <c r="BH324" s="96">
        <f t="shared" si="6009"/>
        <v>0.18292682926829268</v>
      </c>
      <c r="BI324" s="96">
        <f t="shared" si="6010"/>
        <v>0</v>
      </c>
      <c r="BJ324" s="97">
        <v>8.7916666666666661</v>
      </c>
      <c r="BM324" s="46">
        <v>211</v>
      </c>
      <c r="BN324" s="46">
        <f t="shared" si="5926"/>
        <v>0</v>
      </c>
      <c r="BO324" s="46">
        <f t="shared" si="5927"/>
        <v>0.13114754098360656</v>
      </c>
      <c r="BP324" s="46">
        <f t="shared" si="5928"/>
        <v>0.69672131147540983</v>
      </c>
      <c r="BQ324" s="46">
        <f t="shared" si="5929"/>
        <v>0.15573770491803279</v>
      </c>
      <c r="BR324" s="46">
        <f t="shared" si="5930"/>
        <v>0</v>
      </c>
      <c r="BS324" s="95">
        <f t="shared" si="6011"/>
        <v>8.7916666666666661</v>
      </c>
      <c r="BT324" s="46">
        <f t="shared" si="6012"/>
        <v>0.98360655737704916</v>
      </c>
      <c r="BU324" s="96">
        <f t="shared" si="6013"/>
        <v>0</v>
      </c>
      <c r="BV324" s="96">
        <f t="shared" si="6014"/>
        <v>0.13333333333333333</v>
      </c>
      <c r="BW324" s="96">
        <f t="shared" si="6015"/>
        <v>0.70833333333333337</v>
      </c>
      <c r="BX324" s="96">
        <f t="shared" si="6016"/>
        <v>0.15833333333333335</v>
      </c>
      <c r="BY324" s="96">
        <f t="shared" si="6017"/>
        <v>0</v>
      </c>
      <c r="BZ324" s="97">
        <v>8.7916666666666661</v>
      </c>
      <c r="CC324" s="46">
        <v>211</v>
      </c>
      <c r="CD324" s="46">
        <f t="shared" si="5931"/>
        <v>0</v>
      </c>
      <c r="CE324" s="46">
        <f t="shared" si="5932"/>
        <v>0.18566775244299674</v>
      </c>
      <c r="CF324" s="46">
        <f t="shared" si="5933"/>
        <v>0.79153094462540718</v>
      </c>
      <c r="CG324" s="46">
        <f t="shared" si="5934"/>
        <v>2.2801302931596091E-2</v>
      </c>
      <c r="CH324" s="46">
        <f t="shared" si="5935"/>
        <v>0</v>
      </c>
      <c r="CI324" s="95">
        <f t="shared" si="6018"/>
        <v>8.7916666666666661</v>
      </c>
      <c r="CJ324" s="46">
        <f t="shared" si="6019"/>
        <v>1</v>
      </c>
      <c r="CK324" s="96">
        <f t="shared" si="6020"/>
        <v>0</v>
      </c>
      <c r="CL324" s="96">
        <f t="shared" si="6021"/>
        <v>0.18566775244299674</v>
      </c>
      <c r="CM324" s="96">
        <f t="shared" si="6022"/>
        <v>0.79153094462540718</v>
      </c>
      <c r="CN324" s="96">
        <f t="shared" si="6023"/>
        <v>2.2801302931596091E-2</v>
      </c>
      <c r="CO324" s="96">
        <f t="shared" si="6024"/>
        <v>0</v>
      </c>
      <c r="CP324" s="97">
        <v>8.7916666666666661</v>
      </c>
    </row>
    <row r="325" spans="1:94" x14ac:dyDescent="0.3">
      <c r="A325" s="46">
        <v>212</v>
      </c>
      <c r="B325" s="46">
        <f t="shared" si="5906"/>
        <v>0</v>
      </c>
      <c r="C325" s="46">
        <f t="shared" si="5907"/>
        <v>0</v>
      </c>
      <c r="D325" s="46">
        <f t="shared" si="5908"/>
        <v>0.8571428571428571</v>
      </c>
      <c r="E325" s="46">
        <f t="shared" si="5909"/>
        <v>0.10902255639097744</v>
      </c>
      <c r="F325" s="46">
        <f t="shared" si="5910"/>
        <v>0</v>
      </c>
      <c r="G325" s="95">
        <f t="shared" si="5983"/>
        <v>8.8333333333333339</v>
      </c>
      <c r="H325" s="46">
        <f t="shared" si="5984"/>
        <v>0.96616541353383456</v>
      </c>
      <c r="I325" s="96">
        <f t="shared" si="5985"/>
        <v>0</v>
      </c>
      <c r="J325" s="96">
        <f t="shared" si="5986"/>
        <v>0</v>
      </c>
      <c r="K325" s="96">
        <f t="shared" si="5987"/>
        <v>0.88715953307392992</v>
      </c>
      <c r="L325" s="96">
        <f t="shared" si="5988"/>
        <v>0.11284046692607004</v>
      </c>
      <c r="M325" s="96">
        <f t="shared" si="5989"/>
        <v>0</v>
      </c>
      <c r="N325" s="97">
        <v>8.8333333333333339</v>
      </c>
      <c r="Q325" s="46">
        <v>212</v>
      </c>
      <c r="R325" s="46">
        <f t="shared" si="5911"/>
        <v>0</v>
      </c>
      <c r="S325" s="46">
        <f t="shared" si="5912"/>
        <v>0.15068493150684931</v>
      </c>
      <c r="T325" s="46">
        <f t="shared" si="5913"/>
        <v>0.63013698630136983</v>
      </c>
      <c r="U325" s="46">
        <f t="shared" si="5914"/>
        <v>0.21917808219178081</v>
      </c>
      <c r="V325" s="46">
        <f t="shared" si="5915"/>
        <v>0</v>
      </c>
      <c r="W325" s="95">
        <f t="shared" si="5990"/>
        <v>8.8333333333333339</v>
      </c>
      <c r="X325" s="46">
        <f t="shared" si="5991"/>
        <v>1</v>
      </c>
      <c r="Y325" s="96">
        <f t="shared" si="5992"/>
        <v>0</v>
      </c>
      <c r="Z325" s="96">
        <f t="shared" si="5993"/>
        <v>0.15068493150684931</v>
      </c>
      <c r="AA325" s="96">
        <f t="shared" si="5994"/>
        <v>0.63013698630136983</v>
      </c>
      <c r="AB325" s="96">
        <f t="shared" si="5995"/>
        <v>0.21917808219178081</v>
      </c>
      <c r="AC325" s="96">
        <f t="shared" si="5996"/>
        <v>0</v>
      </c>
      <c r="AD325" s="97">
        <v>8.8333333333333339</v>
      </c>
      <c r="AG325" s="46">
        <v>212</v>
      </c>
      <c r="AH325" s="46">
        <f t="shared" si="5916"/>
        <v>0</v>
      </c>
      <c r="AI325" s="46">
        <f t="shared" si="5917"/>
        <v>0</v>
      </c>
      <c r="AJ325" s="46">
        <f t="shared" si="5918"/>
        <v>0.67647058823529416</v>
      </c>
      <c r="AK325" s="46">
        <f t="shared" si="5919"/>
        <v>0.29411764705882354</v>
      </c>
      <c r="AL325" s="46">
        <f t="shared" si="5920"/>
        <v>0</v>
      </c>
      <c r="AM325" s="95">
        <f t="shared" si="5997"/>
        <v>8.8333333333333339</v>
      </c>
      <c r="AN325" s="46">
        <f t="shared" si="5998"/>
        <v>0.97058823529411775</v>
      </c>
      <c r="AO325" s="96">
        <f t="shared" si="5999"/>
        <v>0</v>
      </c>
      <c r="AP325" s="96">
        <f t="shared" si="6000"/>
        <v>0</v>
      </c>
      <c r="AQ325" s="96">
        <f t="shared" si="6001"/>
        <v>0.69696969696969691</v>
      </c>
      <c r="AR325" s="96">
        <f t="shared" si="6002"/>
        <v>0.30303030303030298</v>
      </c>
      <c r="AS325" s="96">
        <f t="shared" si="6003"/>
        <v>0</v>
      </c>
      <c r="AT325" s="97">
        <v>8.8333333333333339</v>
      </c>
      <c r="AW325" s="46">
        <v>212</v>
      </c>
      <c r="AX325" s="46">
        <f t="shared" si="5921"/>
        <v>0</v>
      </c>
      <c r="AY325" s="46">
        <f t="shared" si="5922"/>
        <v>0</v>
      </c>
      <c r="AZ325" s="46">
        <f t="shared" si="5923"/>
        <v>0.62037037037037035</v>
      </c>
      <c r="BA325" s="46">
        <f t="shared" si="5924"/>
        <v>0.1388888888888889</v>
      </c>
      <c r="BB325" s="46">
        <f t="shared" si="5925"/>
        <v>0</v>
      </c>
      <c r="BC325" s="95">
        <f t="shared" si="6004"/>
        <v>8.8333333333333339</v>
      </c>
      <c r="BD325" s="46">
        <f t="shared" si="6005"/>
        <v>0.7592592592592593</v>
      </c>
      <c r="BE325" s="96">
        <f t="shared" si="6006"/>
        <v>0</v>
      </c>
      <c r="BF325" s="96">
        <f t="shared" si="6007"/>
        <v>0</v>
      </c>
      <c r="BG325" s="96">
        <f t="shared" si="6008"/>
        <v>0.81707317073170727</v>
      </c>
      <c r="BH325" s="96">
        <f t="shared" si="6009"/>
        <v>0.18292682926829268</v>
      </c>
      <c r="BI325" s="96">
        <f t="shared" si="6010"/>
        <v>0</v>
      </c>
      <c r="BJ325" s="97">
        <v>8.8333333333333339</v>
      </c>
      <c r="BM325" s="46">
        <v>212</v>
      </c>
      <c r="BN325" s="46">
        <f t="shared" si="5926"/>
        <v>0</v>
      </c>
      <c r="BO325" s="46">
        <f t="shared" si="5927"/>
        <v>0.13114754098360656</v>
      </c>
      <c r="BP325" s="46">
        <f t="shared" si="5928"/>
        <v>0.69672131147540983</v>
      </c>
      <c r="BQ325" s="46">
        <f t="shared" si="5929"/>
        <v>0.15573770491803279</v>
      </c>
      <c r="BR325" s="46">
        <f t="shared" si="5930"/>
        <v>0</v>
      </c>
      <c r="BS325" s="95">
        <f t="shared" si="6011"/>
        <v>8.8333333333333339</v>
      </c>
      <c r="BT325" s="46">
        <f t="shared" si="6012"/>
        <v>0.98360655737704916</v>
      </c>
      <c r="BU325" s="96">
        <f t="shared" si="6013"/>
        <v>0</v>
      </c>
      <c r="BV325" s="96">
        <f t="shared" si="6014"/>
        <v>0.13333333333333333</v>
      </c>
      <c r="BW325" s="96">
        <f t="shared" si="6015"/>
        <v>0.70833333333333337</v>
      </c>
      <c r="BX325" s="96">
        <f t="shared" si="6016"/>
        <v>0.15833333333333335</v>
      </c>
      <c r="BY325" s="96">
        <f t="shared" si="6017"/>
        <v>0</v>
      </c>
      <c r="BZ325" s="97">
        <v>8.8333333333333339</v>
      </c>
      <c r="CC325" s="46">
        <v>212</v>
      </c>
      <c r="CD325" s="46">
        <f t="shared" si="5931"/>
        <v>0</v>
      </c>
      <c r="CE325" s="46">
        <f t="shared" si="5932"/>
        <v>0.18566775244299674</v>
      </c>
      <c r="CF325" s="46">
        <f t="shared" si="5933"/>
        <v>0.79153094462540718</v>
      </c>
      <c r="CG325" s="46">
        <f t="shared" si="5934"/>
        <v>2.2801302931596091E-2</v>
      </c>
      <c r="CH325" s="46">
        <f t="shared" si="5935"/>
        <v>0</v>
      </c>
      <c r="CI325" s="95">
        <f t="shared" si="6018"/>
        <v>8.8333333333333339</v>
      </c>
      <c r="CJ325" s="46">
        <f t="shared" si="6019"/>
        <v>1</v>
      </c>
      <c r="CK325" s="96">
        <f t="shared" si="6020"/>
        <v>0</v>
      </c>
      <c r="CL325" s="96">
        <f t="shared" si="6021"/>
        <v>0.18566775244299674</v>
      </c>
      <c r="CM325" s="96">
        <f t="shared" si="6022"/>
        <v>0.79153094462540718</v>
      </c>
      <c r="CN325" s="96">
        <f t="shared" si="6023"/>
        <v>2.2801302931596091E-2</v>
      </c>
      <c r="CO325" s="96">
        <f t="shared" si="6024"/>
        <v>0</v>
      </c>
      <c r="CP325" s="97">
        <v>8.8333333333333339</v>
      </c>
    </row>
    <row r="326" spans="1:94" x14ac:dyDescent="0.3">
      <c r="A326" s="46">
        <v>213</v>
      </c>
      <c r="B326" s="46">
        <f t="shared" si="5906"/>
        <v>0</v>
      </c>
      <c r="C326" s="46">
        <f t="shared" si="5907"/>
        <v>0</v>
      </c>
      <c r="D326" s="46">
        <f t="shared" si="5908"/>
        <v>0.8571428571428571</v>
      </c>
      <c r="E326" s="46">
        <f t="shared" si="5909"/>
        <v>0.10902255639097744</v>
      </c>
      <c r="F326" s="46">
        <f t="shared" si="5910"/>
        <v>0</v>
      </c>
      <c r="G326" s="95">
        <f t="shared" si="5983"/>
        <v>8.875</v>
      </c>
      <c r="H326" s="46">
        <f t="shared" si="5984"/>
        <v>0.96616541353383456</v>
      </c>
      <c r="I326" s="96">
        <f t="shared" si="5985"/>
        <v>0</v>
      </c>
      <c r="J326" s="96">
        <f t="shared" si="5986"/>
        <v>0</v>
      </c>
      <c r="K326" s="96">
        <f t="shared" si="5987"/>
        <v>0.88715953307392992</v>
      </c>
      <c r="L326" s="96">
        <f t="shared" si="5988"/>
        <v>0.11284046692607004</v>
      </c>
      <c r="M326" s="96">
        <f t="shared" si="5989"/>
        <v>0</v>
      </c>
      <c r="N326" s="97">
        <v>8.875</v>
      </c>
      <c r="Q326" s="46">
        <v>213</v>
      </c>
      <c r="R326" s="46">
        <f t="shared" si="5911"/>
        <v>0</v>
      </c>
      <c r="S326" s="46">
        <f t="shared" si="5912"/>
        <v>0.15068493150684931</v>
      </c>
      <c r="T326" s="46">
        <f t="shared" si="5913"/>
        <v>0.63013698630136983</v>
      </c>
      <c r="U326" s="46">
        <f t="shared" si="5914"/>
        <v>0.21917808219178081</v>
      </c>
      <c r="V326" s="46">
        <f t="shared" si="5915"/>
        <v>0</v>
      </c>
      <c r="W326" s="95">
        <f t="shared" si="5990"/>
        <v>8.875</v>
      </c>
      <c r="X326" s="46">
        <f t="shared" si="5991"/>
        <v>1</v>
      </c>
      <c r="Y326" s="96">
        <f t="shared" si="5992"/>
        <v>0</v>
      </c>
      <c r="Z326" s="96">
        <f t="shared" si="5993"/>
        <v>0.15068493150684931</v>
      </c>
      <c r="AA326" s="96">
        <f t="shared" si="5994"/>
        <v>0.63013698630136983</v>
      </c>
      <c r="AB326" s="96">
        <f t="shared" si="5995"/>
        <v>0.21917808219178081</v>
      </c>
      <c r="AC326" s="96">
        <f t="shared" si="5996"/>
        <v>0</v>
      </c>
      <c r="AD326" s="97">
        <v>8.875</v>
      </c>
      <c r="AG326" s="46">
        <v>213</v>
      </c>
      <c r="AH326" s="46">
        <f t="shared" si="5916"/>
        <v>0</v>
      </c>
      <c r="AI326" s="46">
        <f t="shared" si="5917"/>
        <v>0</v>
      </c>
      <c r="AJ326" s="46">
        <f t="shared" si="5918"/>
        <v>0.67647058823529416</v>
      </c>
      <c r="AK326" s="46">
        <f t="shared" si="5919"/>
        <v>0.29411764705882354</v>
      </c>
      <c r="AL326" s="46">
        <f t="shared" si="5920"/>
        <v>0</v>
      </c>
      <c r="AM326" s="95">
        <f t="shared" si="5997"/>
        <v>8.875</v>
      </c>
      <c r="AN326" s="46">
        <f t="shared" si="5998"/>
        <v>0.97058823529411775</v>
      </c>
      <c r="AO326" s="96">
        <f t="shared" si="5999"/>
        <v>0</v>
      </c>
      <c r="AP326" s="96">
        <f t="shared" si="6000"/>
        <v>0</v>
      </c>
      <c r="AQ326" s="96">
        <f t="shared" si="6001"/>
        <v>0.69696969696969691</v>
      </c>
      <c r="AR326" s="96">
        <f t="shared" si="6002"/>
        <v>0.30303030303030298</v>
      </c>
      <c r="AS326" s="96">
        <f t="shared" si="6003"/>
        <v>0</v>
      </c>
      <c r="AT326" s="97">
        <v>8.875</v>
      </c>
      <c r="AW326" s="46">
        <v>213</v>
      </c>
      <c r="AX326" s="46">
        <f t="shared" si="5921"/>
        <v>0</v>
      </c>
      <c r="AY326" s="46">
        <f t="shared" si="5922"/>
        <v>0</v>
      </c>
      <c r="AZ326" s="46">
        <f t="shared" si="5923"/>
        <v>0.62037037037037035</v>
      </c>
      <c r="BA326" s="46">
        <f t="shared" si="5924"/>
        <v>0.1388888888888889</v>
      </c>
      <c r="BB326" s="46">
        <f t="shared" si="5925"/>
        <v>0</v>
      </c>
      <c r="BC326" s="95">
        <f t="shared" si="6004"/>
        <v>8.875</v>
      </c>
      <c r="BD326" s="46">
        <f t="shared" si="6005"/>
        <v>0.7592592592592593</v>
      </c>
      <c r="BE326" s="96">
        <f t="shared" si="6006"/>
        <v>0</v>
      </c>
      <c r="BF326" s="96">
        <f t="shared" si="6007"/>
        <v>0</v>
      </c>
      <c r="BG326" s="96">
        <f t="shared" si="6008"/>
        <v>0.81707317073170727</v>
      </c>
      <c r="BH326" s="96">
        <f t="shared" si="6009"/>
        <v>0.18292682926829268</v>
      </c>
      <c r="BI326" s="96">
        <f t="shared" si="6010"/>
        <v>0</v>
      </c>
      <c r="BJ326" s="97">
        <v>8.875</v>
      </c>
      <c r="BM326" s="46">
        <v>213</v>
      </c>
      <c r="BN326" s="46">
        <f t="shared" si="5926"/>
        <v>0</v>
      </c>
      <c r="BO326" s="46">
        <f t="shared" si="5927"/>
        <v>0.13114754098360656</v>
      </c>
      <c r="BP326" s="46">
        <f t="shared" si="5928"/>
        <v>0.69672131147540983</v>
      </c>
      <c r="BQ326" s="46">
        <f t="shared" si="5929"/>
        <v>0.15573770491803279</v>
      </c>
      <c r="BR326" s="46">
        <f t="shared" si="5930"/>
        <v>0</v>
      </c>
      <c r="BS326" s="95">
        <f t="shared" si="6011"/>
        <v>8.875</v>
      </c>
      <c r="BT326" s="46">
        <f t="shared" si="6012"/>
        <v>0.98360655737704916</v>
      </c>
      <c r="BU326" s="96">
        <f t="shared" si="6013"/>
        <v>0</v>
      </c>
      <c r="BV326" s="96">
        <f t="shared" si="6014"/>
        <v>0.13333333333333333</v>
      </c>
      <c r="BW326" s="96">
        <f t="shared" si="6015"/>
        <v>0.70833333333333337</v>
      </c>
      <c r="BX326" s="96">
        <f t="shared" si="6016"/>
        <v>0.15833333333333335</v>
      </c>
      <c r="BY326" s="96">
        <f t="shared" si="6017"/>
        <v>0</v>
      </c>
      <c r="BZ326" s="97">
        <v>8.875</v>
      </c>
      <c r="CC326" s="46">
        <v>213</v>
      </c>
      <c r="CD326" s="46">
        <f t="shared" si="5931"/>
        <v>0</v>
      </c>
      <c r="CE326" s="46">
        <f t="shared" si="5932"/>
        <v>0.18566775244299674</v>
      </c>
      <c r="CF326" s="46">
        <f t="shared" si="5933"/>
        <v>0.79153094462540718</v>
      </c>
      <c r="CG326" s="46">
        <f t="shared" si="5934"/>
        <v>2.2801302931596091E-2</v>
      </c>
      <c r="CH326" s="46">
        <f t="shared" si="5935"/>
        <v>0</v>
      </c>
      <c r="CI326" s="95">
        <f t="shared" si="6018"/>
        <v>8.875</v>
      </c>
      <c r="CJ326" s="46">
        <f t="shared" si="6019"/>
        <v>1</v>
      </c>
      <c r="CK326" s="96">
        <f t="shared" si="6020"/>
        <v>0</v>
      </c>
      <c r="CL326" s="96">
        <f t="shared" si="6021"/>
        <v>0.18566775244299674</v>
      </c>
      <c r="CM326" s="96">
        <f t="shared" si="6022"/>
        <v>0.79153094462540718</v>
      </c>
      <c r="CN326" s="96">
        <f t="shared" si="6023"/>
        <v>2.2801302931596091E-2</v>
      </c>
      <c r="CO326" s="96">
        <f t="shared" si="6024"/>
        <v>0</v>
      </c>
      <c r="CP326" s="97">
        <v>8.875</v>
      </c>
    </row>
    <row r="327" spans="1:94" x14ac:dyDescent="0.3">
      <c r="A327" s="46">
        <v>214</v>
      </c>
      <c r="B327" s="46">
        <f t="shared" ref="B327:B390" si="6025">IF(A327&lt;(RLSBlaEggsA-BlaEggsStD),0,IF(A327&lt;(RLSBlaEggsA+BlaEggsStD),LSBlaEggs,0))</f>
        <v>0</v>
      </c>
      <c r="C327" s="46">
        <f t="shared" ref="C327:C390" si="6026">IF(A327&lt;(RLSBla1stA-Bla1stStD),0,IF(A327&lt;(RLSBla1stA+Bla1stStD),LSBla1st,0))</f>
        <v>0</v>
      </c>
      <c r="D327" s="46">
        <f t="shared" ref="D327:D390" si="6027">IF(A327&lt;(RLSBla2ndA-Bla2ndStD),0,IF(A327&lt;(RLSBla2ndA+Bla2ndStD),LSBla2nd,0))</f>
        <v>0.8571428571428571</v>
      </c>
      <c r="E327" s="46">
        <f t="shared" ref="E327:E390" si="6028">IF(A327&lt;(RLSBla3rdA-Bla3rdStD),0,IF(A327&lt;(RLSBla3rdA+Bla3rdStD),LSBla3rd,0))</f>
        <v>0.10902255639097744</v>
      </c>
      <c r="F327" s="46">
        <f t="shared" ref="F327:F390" si="6029">IF(A327&lt;(RLSBlaPupaeA-BlaPupaeStD),0,IF(A327&lt;(RLSBlaPupaeA+BlaPupaeStD),LSBlaPupae,0))</f>
        <v>0</v>
      </c>
      <c r="G327" s="95">
        <f t="shared" si="5983"/>
        <v>8.9166666666666661</v>
      </c>
      <c r="H327" s="46">
        <f t="shared" si="5984"/>
        <v>0.96616541353383456</v>
      </c>
      <c r="I327" s="96">
        <f t="shared" si="5985"/>
        <v>0</v>
      </c>
      <c r="J327" s="96">
        <f t="shared" si="5986"/>
        <v>0</v>
      </c>
      <c r="K327" s="96">
        <f t="shared" si="5987"/>
        <v>0.88715953307392992</v>
      </c>
      <c r="L327" s="96">
        <f t="shared" si="5988"/>
        <v>0.11284046692607004</v>
      </c>
      <c r="M327" s="96">
        <f t="shared" si="5989"/>
        <v>0</v>
      </c>
      <c r="N327" s="97">
        <v>8.9166666666666661</v>
      </c>
      <c r="Q327" s="46">
        <v>214</v>
      </c>
      <c r="R327" s="46">
        <f t="shared" ref="R327:R390" si="6030">IF(Q327&lt;(RLSBluEggsA-BluEggsSTD),0,IF(Q327&lt;(RLSBluEggsA+BluEggsSTD),LSBluEggs,0))</f>
        <v>0</v>
      </c>
      <c r="S327" s="46">
        <f t="shared" ref="S327:S390" si="6031">IF(Q327&lt;(RLSBlu1stA-Blu1stSTD),0,IF(Q327&lt;(RLSBlu1stA+Blu1stSTD),LSBlu1st,0))</f>
        <v>0.15068493150684931</v>
      </c>
      <c r="T327" s="46">
        <f t="shared" ref="T327:T390" si="6032">IF(Q327&lt;(RLSBlu2ndA-Blu2ndSTD),0,IF(Q327&lt;(RLSBlu2ndA+Blu2ndSTD),LSBlu2nd,0))</f>
        <v>0.63013698630136983</v>
      </c>
      <c r="U327" s="46">
        <f t="shared" ref="U327:U390" si="6033">IF(Q327&lt;(RLSBlu3rdA-Blu3rdSTD),0,IF(Q327&lt;(RLSBlu3rdA+Blu3rdSTD),LSBlu3rd,0))</f>
        <v>0.21917808219178081</v>
      </c>
      <c r="V327" s="46">
        <f t="shared" ref="V327:V390" si="6034">IF(Q327&lt;(RLSBluPupaeA-BluPupaeSTD),0,IF(Q327&lt;(RLSBluPupaeA+BluPupaeSTD),LSBluPupae,0))</f>
        <v>0</v>
      </c>
      <c r="W327" s="95">
        <f t="shared" si="5990"/>
        <v>8.9166666666666661</v>
      </c>
      <c r="X327" s="46">
        <f t="shared" si="5991"/>
        <v>1</v>
      </c>
      <c r="Y327" s="96">
        <f t="shared" si="5992"/>
        <v>0</v>
      </c>
      <c r="Z327" s="96">
        <f t="shared" si="5993"/>
        <v>0.15068493150684931</v>
      </c>
      <c r="AA327" s="96">
        <f t="shared" si="5994"/>
        <v>0.63013698630136983</v>
      </c>
      <c r="AB327" s="96">
        <f t="shared" si="5995"/>
        <v>0.21917808219178081</v>
      </c>
      <c r="AC327" s="96">
        <f t="shared" si="5996"/>
        <v>0</v>
      </c>
      <c r="AD327" s="97">
        <v>8.9166666666666661</v>
      </c>
      <c r="AG327" s="46">
        <v>214</v>
      </c>
      <c r="AH327" s="46">
        <f t="shared" ref="AH327:AH390" si="6035">IF(AG327&lt;(RLSCheEggsA-CheEggsSTD),0,IF(AG327&lt;(RLSCheEggsA+CheEggsSTD),LSCheEggs,0))</f>
        <v>0</v>
      </c>
      <c r="AI327" s="46">
        <f t="shared" ref="AI327:AI390" si="6036">IF(AG327&lt;(RLSChe1stA-Che1stSTD),0,IF(AG327&lt;(RLSChe1stA+Che1stSTD),LSChe1st,0))</f>
        <v>0</v>
      </c>
      <c r="AJ327" s="46">
        <f t="shared" ref="AJ327:AJ390" si="6037">IF(AG327&lt;(RLSChe2ndA-Che2ndSTD),0,IF(AG327&lt;(RLSChe2ndA+Che2ndSTD),LSChe2nd,0))</f>
        <v>0.67647058823529416</v>
      </c>
      <c r="AK327" s="46">
        <f t="shared" ref="AK327:AK390" si="6038">IF(AG327&lt;(RLSChe3rdA-Che3rdSTD),0,IF(AG327&lt;(RLSChe3rdA+Che3rdSTD),LSChe3rd,0))</f>
        <v>0.29411764705882354</v>
      </c>
      <c r="AL327" s="46">
        <f t="shared" ref="AL327:AL390" si="6039">IF(AG327&lt;(RLSChePupaeA-ChePupaeSTD),0,IF(AG327&lt;(RLSChePupaeA+ChePupaeSTD),LSChePupae,0))</f>
        <v>0</v>
      </c>
      <c r="AM327" s="95">
        <f t="shared" si="5997"/>
        <v>8.9166666666666661</v>
      </c>
      <c r="AN327" s="46">
        <f t="shared" si="5998"/>
        <v>0.97058823529411775</v>
      </c>
      <c r="AO327" s="96">
        <f t="shared" si="5999"/>
        <v>0</v>
      </c>
      <c r="AP327" s="96">
        <f t="shared" si="6000"/>
        <v>0</v>
      </c>
      <c r="AQ327" s="96">
        <f t="shared" si="6001"/>
        <v>0.69696969696969691</v>
      </c>
      <c r="AR327" s="96">
        <f t="shared" si="6002"/>
        <v>0.30303030303030298</v>
      </c>
      <c r="AS327" s="96">
        <f t="shared" si="6003"/>
        <v>0</v>
      </c>
      <c r="AT327" s="97">
        <v>8.9166666666666661</v>
      </c>
      <c r="AW327" s="46">
        <v>214</v>
      </c>
      <c r="AX327" s="46">
        <f t="shared" ref="AX327:AX390" si="6040">IF(AW327&lt;(RLSGraEggsA-GraEggsSTD),0,IF(AW327&lt;(RLSGraEggsA+GraEggsSTD),LSGraEggs,0))</f>
        <v>0</v>
      </c>
      <c r="AY327" s="46">
        <f t="shared" ref="AY327:AY390" si="6041">IF(AW327&lt;(RLSGra1stA-Gra1stSTD),0,IF(AW327&lt;(RLSGra1stA+Gra1stSTD),LSGra1st,0))</f>
        <v>0</v>
      </c>
      <c r="AZ327" s="46">
        <f t="shared" ref="AZ327:AZ390" si="6042">IF(AW327&lt;(RLSGra2ndA-Gra2ndSTD),0,IF(AW327&lt;(RLSGra2ndA+Gra2ndSTD),LSGra2nd,0))</f>
        <v>0.62037037037037035</v>
      </c>
      <c r="BA327" s="46">
        <f t="shared" ref="BA327:BA390" si="6043">IF(AW327&lt;(RLSGra3rdA-Gra3rdSTD),0,IF(AW327&lt;(RLSGra3rdA+Gra3rdSTD),LSGra3rd,0))</f>
        <v>0.1388888888888889</v>
      </c>
      <c r="BB327" s="46">
        <f t="shared" ref="BB327:BB390" si="6044">IF(AW327&lt;(RLSGraPupaeA-GraPupaeSTD),0,IF(AW327&lt;(RLSGraPupaeA+GraPupaeSTD),LSGraPupae,0))</f>
        <v>0</v>
      </c>
      <c r="BC327" s="95">
        <f t="shared" si="6004"/>
        <v>8.9166666666666661</v>
      </c>
      <c r="BD327" s="46">
        <f t="shared" si="6005"/>
        <v>0.7592592592592593</v>
      </c>
      <c r="BE327" s="96">
        <f t="shared" si="6006"/>
        <v>0</v>
      </c>
      <c r="BF327" s="96">
        <f t="shared" si="6007"/>
        <v>0</v>
      </c>
      <c r="BG327" s="96">
        <f t="shared" si="6008"/>
        <v>0.81707317073170727</v>
      </c>
      <c r="BH327" s="96">
        <f t="shared" si="6009"/>
        <v>0.18292682926829268</v>
      </c>
      <c r="BI327" s="96">
        <f t="shared" si="6010"/>
        <v>0</v>
      </c>
      <c r="BJ327" s="97">
        <v>8.9166666666666661</v>
      </c>
      <c r="BM327" s="46">
        <v>214</v>
      </c>
      <c r="BN327" s="46">
        <f t="shared" ref="BN327:BN390" si="6045">IF(BM327&lt;(RLSRasEggsA-RasEggsSTD),0,IF(BM327&lt;(RLSRasEggsA+RasEggsSTD),LSRasEggs,0))</f>
        <v>0</v>
      </c>
      <c r="BO327" s="46">
        <f t="shared" ref="BO327:BO390" si="6046">IF(BM327&lt;(RLSRas1stA-Ras1stSTD),0,IF(BM327&lt;(RLSRas1stA+Ras1stSTD),LSRas1st,0))</f>
        <v>0.13114754098360656</v>
      </c>
      <c r="BP327" s="46">
        <f t="shared" ref="BP327:BP390" si="6047">IF(BM327&lt;(RLSRas2ndA-Ras2ndSTD),0,IF(BM327&lt;(RLSRas2ndA+Ras2ndSTD),LSRas2nd,0))</f>
        <v>0.69672131147540983</v>
      </c>
      <c r="BQ327" s="46">
        <f t="shared" ref="BQ327:BQ390" si="6048">IF(BM327&lt;(RLSRas3rdA-Ras3rdSTD),0,IF(BM327&lt;(RLSRas3rdA+Ras3rdSTD),LSRas3rd,0))</f>
        <v>0.15573770491803279</v>
      </c>
      <c r="BR327" s="46">
        <f t="shared" ref="BR327:BR390" si="6049">IF(BM327&lt;(RLSRasPupaeA-RasPupaeSTD),0,IF(BM327&lt;(RLSRasPupaeA+RasPupaeSTD),LSRasPupae,0))</f>
        <v>0</v>
      </c>
      <c r="BS327" s="95">
        <f t="shared" si="6011"/>
        <v>8.9166666666666661</v>
      </c>
      <c r="BT327" s="46">
        <f t="shared" si="6012"/>
        <v>0.98360655737704916</v>
      </c>
      <c r="BU327" s="96">
        <f t="shared" si="6013"/>
        <v>0</v>
      </c>
      <c r="BV327" s="96">
        <f t="shared" si="6014"/>
        <v>0.13333333333333333</v>
      </c>
      <c r="BW327" s="96">
        <f t="shared" si="6015"/>
        <v>0.70833333333333337</v>
      </c>
      <c r="BX327" s="96">
        <f t="shared" si="6016"/>
        <v>0.15833333333333335</v>
      </c>
      <c r="BY327" s="96">
        <f t="shared" si="6017"/>
        <v>0</v>
      </c>
      <c r="BZ327" s="97">
        <v>8.9166666666666661</v>
      </c>
      <c r="CC327" s="46">
        <v>214</v>
      </c>
      <c r="CD327" s="46">
        <f t="shared" ref="CD327:CD390" si="6050">IF(CC327&lt;(RLSStrEggsA-StrEggsSTD),0,IF(CC327&lt;(RLSStrEggsA+StrEggsSTD),LSStrEggs,0))</f>
        <v>0</v>
      </c>
      <c r="CE327" s="46">
        <f t="shared" ref="CE327:CE390" si="6051">IF(CC327&lt;(RLSStr1stA-Str1stSTD),0,IF(CC327&lt;(RLSStr1stA+Str1stSTD),LSStr1st,0))</f>
        <v>0.18566775244299674</v>
      </c>
      <c r="CF327" s="46">
        <f t="shared" ref="CF327:CF390" si="6052">IF(CC327&lt;(RLSStr2ndA-Str2ndSTD),0,IF(CC327&lt;(RLSStr2ndA+Str2ndSTD),LSStr2nd,0))</f>
        <v>0.79153094462540718</v>
      </c>
      <c r="CG327" s="46">
        <f t="shared" ref="CG327:CG390" si="6053">IF(CC327&lt;(RLSStr3rdA-Str3rdSTD),0,IF(CC327&lt;(RLSStr3rdA+Str3rdSTD),LSStr3rd,0))</f>
        <v>2.2801302931596091E-2</v>
      </c>
      <c r="CH327" s="46">
        <f t="shared" ref="CH327:CH390" si="6054">IF(CC327&lt;(RLSStrPupaeA-StrPupaeSTD),0,IF(CC327&lt;(RLSStrPupaeA+StrPupaeSTD),LSStrPupae,0))</f>
        <v>0</v>
      </c>
      <c r="CI327" s="95">
        <f t="shared" si="6018"/>
        <v>8.9166666666666661</v>
      </c>
      <c r="CJ327" s="46">
        <f t="shared" si="6019"/>
        <v>1</v>
      </c>
      <c r="CK327" s="96">
        <f t="shared" si="6020"/>
        <v>0</v>
      </c>
      <c r="CL327" s="96">
        <f t="shared" si="6021"/>
        <v>0.18566775244299674</v>
      </c>
      <c r="CM327" s="96">
        <f t="shared" si="6022"/>
        <v>0.79153094462540718</v>
      </c>
      <c r="CN327" s="96">
        <f t="shared" si="6023"/>
        <v>2.2801302931596091E-2</v>
      </c>
      <c r="CO327" s="96">
        <f t="shared" si="6024"/>
        <v>0</v>
      </c>
      <c r="CP327" s="97">
        <v>8.9166666666666661</v>
      </c>
    </row>
    <row r="328" spans="1:94" x14ac:dyDescent="0.3">
      <c r="A328" s="47">
        <v>215</v>
      </c>
      <c r="B328" s="47">
        <f t="shared" si="6025"/>
        <v>0</v>
      </c>
      <c r="C328" s="47">
        <f t="shared" si="6026"/>
        <v>3.3834586466165412E-2</v>
      </c>
      <c r="D328" s="47">
        <f t="shared" si="6027"/>
        <v>0.8571428571428571</v>
      </c>
      <c r="E328" s="47">
        <f t="shared" si="6028"/>
        <v>0.10902255639097744</v>
      </c>
      <c r="F328" s="47">
        <f t="shared" si="6029"/>
        <v>0</v>
      </c>
      <c r="G328" s="99">
        <f t="shared" si="5983"/>
        <v>8.9583333333333339</v>
      </c>
      <c r="H328" s="47">
        <f t="shared" si="5984"/>
        <v>1</v>
      </c>
      <c r="I328" s="100">
        <f t="shared" si="5985"/>
        <v>0</v>
      </c>
      <c r="J328" s="100">
        <f t="shared" si="5986"/>
        <v>3.3834586466165412E-2</v>
      </c>
      <c r="K328" s="100">
        <f t="shared" si="5987"/>
        <v>0.8571428571428571</v>
      </c>
      <c r="L328" s="100">
        <f t="shared" si="5988"/>
        <v>0.10902255639097744</v>
      </c>
      <c r="M328" s="100">
        <f t="shared" si="5989"/>
        <v>0</v>
      </c>
      <c r="N328" s="101">
        <v>8.9583333333333339</v>
      </c>
      <c r="Q328" s="47">
        <v>215</v>
      </c>
      <c r="R328" s="47">
        <f t="shared" si="6030"/>
        <v>0</v>
      </c>
      <c r="S328" s="47">
        <f t="shared" si="6031"/>
        <v>0.15068493150684931</v>
      </c>
      <c r="T328" s="47">
        <f t="shared" si="6032"/>
        <v>0.63013698630136983</v>
      </c>
      <c r="U328" s="47">
        <f t="shared" si="6033"/>
        <v>0.21917808219178081</v>
      </c>
      <c r="V328" s="47">
        <f t="shared" si="6034"/>
        <v>0</v>
      </c>
      <c r="W328" s="99">
        <f t="shared" si="5990"/>
        <v>8.9583333333333339</v>
      </c>
      <c r="X328" s="47">
        <f t="shared" si="5991"/>
        <v>1</v>
      </c>
      <c r="Y328" s="100">
        <f t="shared" si="5992"/>
        <v>0</v>
      </c>
      <c r="Z328" s="100">
        <f t="shared" si="5993"/>
        <v>0.15068493150684931</v>
      </c>
      <c r="AA328" s="100">
        <f t="shared" si="5994"/>
        <v>0.63013698630136983</v>
      </c>
      <c r="AB328" s="100">
        <f t="shared" si="5995"/>
        <v>0.21917808219178081</v>
      </c>
      <c r="AC328" s="100">
        <f t="shared" si="5996"/>
        <v>0</v>
      </c>
      <c r="AD328" s="101">
        <v>8.9583333333333339</v>
      </c>
      <c r="AG328" s="47">
        <v>215</v>
      </c>
      <c r="AH328" s="47">
        <f t="shared" si="6035"/>
        <v>0</v>
      </c>
      <c r="AI328" s="47">
        <f t="shared" si="6036"/>
        <v>0</v>
      </c>
      <c r="AJ328" s="47">
        <f t="shared" si="6037"/>
        <v>0.67647058823529416</v>
      </c>
      <c r="AK328" s="47">
        <f t="shared" si="6038"/>
        <v>0.29411764705882354</v>
      </c>
      <c r="AL328" s="47">
        <f t="shared" si="6039"/>
        <v>0</v>
      </c>
      <c r="AM328" s="99">
        <f t="shared" si="5997"/>
        <v>8.9583333333333339</v>
      </c>
      <c r="AN328" s="47">
        <f t="shared" si="5998"/>
        <v>0.97058823529411775</v>
      </c>
      <c r="AO328" s="100">
        <f t="shared" si="5999"/>
        <v>0</v>
      </c>
      <c r="AP328" s="100">
        <f t="shared" si="6000"/>
        <v>0</v>
      </c>
      <c r="AQ328" s="100">
        <f t="shared" si="6001"/>
        <v>0.69696969696969691</v>
      </c>
      <c r="AR328" s="100">
        <f t="shared" si="6002"/>
        <v>0.30303030303030298</v>
      </c>
      <c r="AS328" s="100">
        <f t="shared" si="6003"/>
        <v>0</v>
      </c>
      <c r="AT328" s="101">
        <v>8.9583333333333339</v>
      </c>
      <c r="AW328" s="47">
        <v>215</v>
      </c>
      <c r="AX328" s="47">
        <f t="shared" si="6040"/>
        <v>0</v>
      </c>
      <c r="AY328" s="47">
        <f t="shared" si="6041"/>
        <v>0</v>
      </c>
      <c r="AZ328" s="47">
        <f t="shared" si="6042"/>
        <v>0.62037037037037035</v>
      </c>
      <c r="BA328" s="47">
        <f t="shared" si="6043"/>
        <v>0.1388888888888889</v>
      </c>
      <c r="BB328" s="47">
        <f t="shared" si="6044"/>
        <v>0</v>
      </c>
      <c r="BC328" s="99">
        <f t="shared" si="6004"/>
        <v>8.9583333333333339</v>
      </c>
      <c r="BD328" s="47">
        <f t="shared" si="6005"/>
        <v>0.7592592592592593</v>
      </c>
      <c r="BE328" s="100">
        <f t="shared" si="6006"/>
        <v>0</v>
      </c>
      <c r="BF328" s="100">
        <f t="shared" si="6007"/>
        <v>0</v>
      </c>
      <c r="BG328" s="100">
        <f t="shared" si="6008"/>
        <v>0.81707317073170727</v>
      </c>
      <c r="BH328" s="100">
        <f t="shared" si="6009"/>
        <v>0.18292682926829268</v>
      </c>
      <c r="BI328" s="100">
        <f t="shared" si="6010"/>
        <v>0</v>
      </c>
      <c r="BJ328" s="101">
        <v>8.9583333333333339</v>
      </c>
      <c r="BM328" s="47">
        <v>215</v>
      </c>
      <c r="BN328" s="47">
        <f t="shared" si="6045"/>
        <v>0</v>
      </c>
      <c r="BO328" s="47">
        <f t="shared" si="6046"/>
        <v>0.13114754098360656</v>
      </c>
      <c r="BP328" s="47">
        <f t="shared" si="6047"/>
        <v>0.69672131147540983</v>
      </c>
      <c r="BQ328" s="47">
        <f t="shared" si="6048"/>
        <v>0.15573770491803279</v>
      </c>
      <c r="BR328" s="47">
        <f t="shared" si="6049"/>
        <v>0</v>
      </c>
      <c r="BS328" s="99">
        <f t="shared" si="6011"/>
        <v>8.9583333333333339</v>
      </c>
      <c r="BT328" s="47">
        <f t="shared" si="6012"/>
        <v>0.98360655737704916</v>
      </c>
      <c r="BU328" s="100">
        <f t="shared" si="6013"/>
        <v>0</v>
      </c>
      <c r="BV328" s="100">
        <f t="shared" si="6014"/>
        <v>0.13333333333333333</v>
      </c>
      <c r="BW328" s="100">
        <f t="shared" si="6015"/>
        <v>0.70833333333333337</v>
      </c>
      <c r="BX328" s="100">
        <f t="shared" si="6016"/>
        <v>0.15833333333333335</v>
      </c>
      <c r="BY328" s="100">
        <f t="shared" si="6017"/>
        <v>0</v>
      </c>
      <c r="BZ328" s="101">
        <v>8.9583333333333339</v>
      </c>
      <c r="CC328" s="47">
        <v>215</v>
      </c>
      <c r="CD328" s="46">
        <f t="shared" si="6050"/>
        <v>0</v>
      </c>
      <c r="CE328" s="46">
        <f t="shared" si="6051"/>
        <v>0.18566775244299674</v>
      </c>
      <c r="CF328" s="46">
        <f t="shared" si="6052"/>
        <v>0.79153094462540718</v>
      </c>
      <c r="CG328" s="46">
        <f t="shared" si="6053"/>
        <v>2.2801302931596091E-2</v>
      </c>
      <c r="CH328" s="46">
        <f t="shared" si="6054"/>
        <v>0</v>
      </c>
      <c r="CI328" s="99">
        <f t="shared" si="6018"/>
        <v>8.9583333333333339</v>
      </c>
      <c r="CJ328" s="47">
        <f t="shared" si="6019"/>
        <v>1</v>
      </c>
      <c r="CK328" s="100">
        <f t="shared" si="6020"/>
        <v>0</v>
      </c>
      <c r="CL328" s="100">
        <f t="shared" si="6021"/>
        <v>0.18566775244299674</v>
      </c>
      <c r="CM328" s="100">
        <f t="shared" si="6022"/>
        <v>0.79153094462540718</v>
      </c>
      <c r="CN328" s="100">
        <f t="shared" si="6023"/>
        <v>2.2801302931596091E-2</v>
      </c>
      <c r="CO328" s="100">
        <f t="shared" si="6024"/>
        <v>0</v>
      </c>
      <c r="CP328" s="101">
        <v>8.9583333333333339</v>
      </c>
    </row>
    <row r="329" spans="1:94" x14ac:dyDescent="0.3">
      <c r="A329" s="46">
        <v>216</v>
      </c>
      <c r="B329" s="46">
        <f t="shared" si="6025"/>
        <v>0</v>
      </c>
      <c r="C329" s="46">
        <f t="shared" si="6026"/>
        <v>3.3834586466165412E-2</v>
      </c>
      <c r="D329" s="46">
        <f t="shared" si="6027"/>
        <v>0.8571428571428571</v>
      </c>
      <c r="E329" s="46">
        <f t="shared" si="6028"/>
        <v>0.10902255639097744</v>
      </c>
      <c r="F329" s="46">
        <f t="shared" si="6029"/>
        <v>0</v>
      </c>
      <c r="G329" s="95">
        <f t="shared" si="5983"/>
        <v>9</v>
      </c>
      <c r="H329" s="46">
        <f t="shared" si="5984"/>
        <v>1</v>
      </c>
      <c r="I329" s="96">
        <f t="shared" si="5985"/>
        <v>0</v>
      </c>
      <c r="J329" s="96">
        <f t="shared" si="5986"/>
        <v>3.3834586466165412E-2</v>
      </c>
      <c r="K329" s="96">
        <f t="shared" si="5987"/>
        <v>0.8571428571428571</v>
      </c>
      <c r="L329" s="96">
        <f t="shared" si="5988"/>
        <v>0.10902255639097744</v>
      </c>
      <c r="M329" s="96">
        <f t="shared" si="5989"/>
        <v>0</v>
      </c>
      <c r="N329" s="97">
        <v>9</v>
      </c>
      <c r="Q329" s="46">
        <v>216</v>
      </c>
      <c r="R329" s="46">
        <f t="shared" si="6030"/>
        <v>0</v>
      </c>
      <c r="S329" s="46">
        <f t="shared" si="6031"/>
        <v>0.15068493150684931</v>
      </c>
      <c r="T329" s="46">
        <f t="shared" si="6032"/>
        <v>0.63013698630136983</v>
      </c>
      <c r="U329" s="46">
        <f t="shared" si="6033"/>
        <v>0.21917808219178081</v>
      </c>
      <c r="V329" s="46">
        <f t="shared" si="6034"/>
        <v>0</v>
      </c>
      <c r="W329" s="95">
        <f t="shared" si="5990"/>
        <v>9</v>
      </c>
      <c r="X329" s="46">
        <f t="shared" si="5991"/>
        <v>1</v>
      </c>
      <c r="Y329" s="96">
        <f t="shared" si="5992"/>
        <v>0</v>
      </c>
      <c r="Z329" s="96">
        <f t="shared" si="5993"/>
        <v>0.15068493150684931</v>
      </c>
      <c r="AA329" s="96">
        <f t="shared" si="5994"/>
        <v>0.63013698630136983</v>
      </c>
      <c r="AB329" s="96">
        <f t="shared" si="5995"/>
        <v>0.21917808219178081</v>
      </c>
      <c r="AC329" s="96">
        <f t="shared" si="5996"/>
        <v>0</v>
      </c>
      <c r="AD329" s="97">
        <v>9</v>
      </c>
      <c r="AG329" s="46">
        <v>216</v>
      </c>
      <c r="AH329" s="46">
        <f t="shared" si="6035"/>
        <v>0</v>
      </c>
      <c r="AI329" s="46">
        <f t="shared" si="6036"/>
        <v>0</v>
      </c>
      <c r="AJ329" s="46">
        <f t="shared" si="6037"/>
        <v>0.67647058823529416</v>
      </c>
      <c r="AK329" s="46">
        <f t="shared" si="6038"/>
        <v>0.29411764705882354</v>
      </c>
      <c r="AL329" s="46">
        <f t="shared" si="6039"/>
        <v>0</v>
      </c>
      <c r="AM329" s="95">
        <f t="shared" si="5997"/>
        <v>9</v>
      </c>
      <c r="AN329" s="46">
        <f t="shared" si="5998"/>
        <v>0.97058823529411775</v>
      </c>
      <c r="AO329" s="96">
        <f t="shared" si="5999"/>
        <v>0</v>
      </c>
      <c r="AP329" s="96">
        <f t="shared" si="6000"/>
        <v>0</v>
      </c>
      <c r="AQ329" s="96">
        <f t="shared" si="6001"/>
        <v>0.69696969696969691</v>
      </c>
      <c r="AR329" s="96">
        <f t="shared" si="6002"/>
        <v>0.30303030303030298</v>
      </c>
      <c r="AS329" s="96">
        <f t="shared" si="6003"/>
        <v>0</v>
      </c>
      <c r="AT329" s="97">
        <v>9</v>
      </c>
      <c r="AW329" s="46">
        <v>216</v>
      </c>
      <c r="AX329" s="46">
        <f t="shared" si="6040"/>
        <v>0</v>
      </c>
      <c r="AY329" s="46">
        <f t="shared" si="6041"/>
        <v>0</v>
      </c>
      <c r="AZ329" s="46">
        <f t="shared" si="6042"/>
        <v>0.62037037037037035</v>
      </c>
      <c r="BA329" s="46">
        <f t="shared" si="6043"/>
        <v>0.1388888888888889</v>
      </c>
      <c r="BB329" s="46">
        <f t="shared" si="6044"/>
        <v>0</v>
      </c>
      <c r="BC329" s="95">
        <f t="shared" si="6004"/>
        <v>9</v>
      </c>
      <c r="BD329" s="46">
        <f t="shared" si="6005"/>
        <v>0.7592592592592593</v>
      </c>
      <c r="BE329" s="96">
        <f t="shared" si="6006"/>
        <v>0</v>
      </c>
      <c r="BF329" s="96">
        <f t="shared" si="6007"/>
        <v>0</v>
      </c>
      <c r="BG329" s="96">
        <f t="shared" si="6008"/>
        <v>0.81707317073170727</v>
      </c>
      <c r="BH329" s="96">
        <f t="shared" si="6009"/>
        <v>0.18292682926829268</v>
      </c>
      <c r="BI329" s="96">
        <f t="shared" si="6010"/>
        <v>0</v>
      </c>
      <c r="BJ329" s="97">
        <v>9</v>
      </c>
      <c r="BM329" s="46">
        <v>216</v>
      </c>
      <c r="BN329" s="46">
        <f t="shared" si="6045"/>
        <v>0</v>
      </c>
      <c r="BO329" s="46">
        <f t="shared" si="6046"/>
        <v>0.13114754098360656</v>
      </c>
      <c r="BP329" s="46">
        <f t="shared" si="6047"/>
        <v>0.69672131147540983</v>
      </c>
      <c r="BQ329" s="46">
        <f t="shared" si="6048"/>
        <v>0.15573770491803279</v>
      </c>
      <c r="BR329" s="46">
        <f t="shared" si="6049"/>
        <v>0</v>
      </c>
      <c r="BS329" s="95">
        <f t="shared" si="6011"/>
        <v>9</v>
      </c>
      <c r="BT329" s="46">
        <f t="shared" si="6012"/>
        <v>0.98360655737704916</v>
      </c>
      <c r="BU329" s="96">
        <f t="shared" si="6013"/>
        <v>0</v>
      </c>
      <c r="BV329" s="96">
        <f t="shared" si="6014"/>
        <v>0.13333333333333333</v>
      </c>
      <c r="BW329" s="96">
        <f t="shared" si="6015"/>
        <v>0.70833333333333337</v>
      </c>
      <c r="BX329" s="96">
        <f t="shared" si="6016"/>
        <v>0.15833333333333335</v>
      </c>
      <c r="BY329" s="96">
        <f t="shared" si="6017"/>
        <v>0</v>
      </c>
      <c r="BZ329" s="97">
        <v>9</v>
      </c>
      <c r="CC329" s="46">
        <v>216</v>
      </c>
      <c r="CD329" s="46">
        <f t="shared" si="6050"/>
        <v>0</v>
      </c>
      <c r="CE329" s="46">
        <f t="shared" si="6051"/>
        <v>0.18566775244299674</v>
      </c>
      <c r="CF329" s="46">
        <f t="shared" si="6052"/>
        <v>0.79153094462540718</v>
      </c>
      <c r="CG329" s="46">
        <f t="shared" si="6053"/>
        <v>2.2801302931596091E-2</v>
      </c>
      <c r="CH329" s="46">
        <f t="shared" si="6054"/>
        <v>0</v>
      </c>
      <c r="CI329" s="95">
        <f t="shared" si="6018"/>
        <v>9</v>
      </c>
      <c r="CJ329" s="46">
        <f t="shared" si="6019"/>
        <v>1</v>
      </c>
      <c r="CK329" s="96">
        <f t="shared" si="6020"/>
        <v>0</v>
      </c>
      <c r="CL329" s="96">
        <f t="shared" si="6021"/>
        <v>0.18566775244299674</v>
      </c>
      <c r="CM329" s="96">
        <f t="shared" si="6022"/>
        <v>0.79153094462540718</v>
      </c>
      <c r="CN329" s="96">
        <f t="shared" si="6023"/>
        <v>2.2801302931596091E-2</v>
      </c>
      <c r="CO329" s="96">
        <f t="shared" si="6024"/>
        <v>0</v>
      </c>
      <c r="CP329" s="97">
        <v>9</v>
      </c>
    </row>
    <row r="330" spans="1:94" x14ac:dyDescent="0.3">
      <c r="A330" s="46">
        <v>217</v>
      </c>
      <c r="B330" s="46">
        <f t="shared" si="6025"/>
        <v>0</v>
      </c>
      <c r="C330" s="46">
        <f t="shared" si="6026"/>
        <v>3.3834586466165412E-2</v>
      </c>
      <c r="D330" s="46">
        <f t="shared" si="6027"/>
        <v>0.8571428571428571</v>
      </c>
      <c r="E330" s="46">
        <f t="shared" si="6028"/>
        <v>0.10902255639097744</v>
      </c>
      <c r="F330" s="46">
        <f t="shared" si="6029"/>
        <v>0</v>
      </c>
      <c r="G330" s="95">
        <f t="shared" si="5983"/>
        <v>9.0416666666666661</v>
      </c>
      <c r="H330" s="46">
        <f t="shared" si="5984"/>
        <v>1</v>
      </c>
      <c r="I330" s="96">
        <f t="shared" si="5985"/>
        <v>0</v>
      </c>
      <c r="J330" s="96">
        <f t="shared" si="5986"/>
        <v>3.3834586466165412E-2</v>
      </c>
      <c r="K330" s="96">
        <f t="shared" si="5987"/>
        <v>0.8571428571428571</v>
      </c>
      <c r="L330" s="96">
        <f t="shared" si="5988"/>
        <v>0.10902255639097744</v>
      </c>
      <c r="M330" s="96">
        <f t="shared" si="5989"/>
        <v>0</v>
      </c>
      <c r="N330" s="97">
        <v>9.0416666666666661</v>
      </c>
      <c r="Q330" s="46">
        <v>217</v>
      </c>
      <c r="R330" s="46">
        <f t="shared" si="6030"/>
        <v>0</v>
      </c>
      <c r="S330" s="46">
        <f t="shared" si="6031"/>
        <v>0.15068493150684931</v>
      </c>
      <c r="T330" s="46">
        <f t="shared" si="6032"/>
        <v>0.63013698630136983</v>
      </c>
      <c r="U330" s="46">
        <f t="shared" si="6033"/>
        <v>0.21917808219178081</v>
      </c>
      <c r="V330" s="46">
        <f t="shared" si="6034"/>
        <v>0</v>
      </c>
      <c r="W330" s="95">
        <f t="shared" si="5990"/>
        <v>9.0416666666666661</v>
      </c>
      <c r="X330" s="46">
        <f t="shared" si="5991"/>
        <v>1</v>
      </c>
      <c r="Y330" s="96">
        <f t="shared" si="5992"/>
        <v>0</v>
      </c>
      <c r="Z330" s="96">
        <f t="shared" si="5993"/>
        <v>0.15068493150684931</v>
      </c>
      <c r="AA330" s="96">
        <f t="shared" si="5994"/>
        <v>0.63013698630136983</v>
      </c>
      <c r="AB330" s="96">
        <f t="shared" si="5995"/>
        <v>0.21917808219178081</v>
      </c>
      <c r="AC330" s="96">
        <f t="shared" si="5996"/>
        <v>0</v>
      </c>
      <c r="AD330" s="97">
        <v>9.0416666666666661</v>
      </c>
      <c r="AG330" s="46">
        <v>217</v>
      </c>
      <c r="AH330" s="46">
        <f t="shared" si="6035"/>
        <v>0</v>
      </c>
      <c r="AI330" s="46">
        <f t="shared" si="6036"/>
        <v>0</v>
      </c>
      <c r="AJ330" s="46">
        <f t="shared" si="6037"/>
        <v>0.67647058823529416</v>
      </c>
      <c r="AK330" s="46">
        <f t="shared" si="6038"/>
        <v>0.29411764705882354</v>
      </c>
      <c r="AL330" s="46">
        <f t="shared" si="6039"/>
        <v>0</v>
      </c>
      <c r="AM330" s="95">
        <f t="shared" si="5997"/>
        <v>9.0416666666666661</v>
      </c>
      <c r="AN330" s="46">
        <f t="shared" si="5998"/>
        <v>0.97058823529411775</v>
      </c>
      <c r="AO330" s="96">
        <f t="shared" si="5999"/>
        <v>0</v>
      </c>
      <c r="AP330" s="96">
        <f t="shared" si="6000"/>
        <v>0</v>
      </c>
      <c r="AQ330" s="96">
        <f t="shared" si="6001"/>
        <v>0.69696969696969691</v>
      </c>
      <c r="AR330" s="96">
        <f t="shared" si="6002"/>
        <v>0.30303030303030298</v>
      </c>
      <c r="AS330" s="96">
        <f t="shared" si="6003"/>
        <v>0</v>
      </c>
      <c r="AT330" s="97">
        <v>9.0416666666666661</v>
      </c>
      <c r="AW330" s="46">
        <v>217</v>
      </c>
      <c r="AX330" s="46">
        <f t="shared" si="6040"/>
        <v>0</v>
      </c>
      <c r="AY330" s="46">
        <f t="shared" si="6041"/>
        <v>0.24074074074074073</v>
      </c>
      <c r="AZ330" s="46">
        <f t="shared" si="6042"/>
        <v>0.62037037037037035</v>
      </c>
      <c r="BA330" s="46">
        <f t="shared" si="6043"/>
        <v>0.1388888888888889</v>
      </c>
      <c r="BB330" s="46">
        <f t="shared" si="6044"/>
        <v>0</v>
      </c>
      <c r="BC330" s="95">
        <f t="shared" si="6004"/>
        <v>9.0416666666666661</v>
      </c>
      <c r="BD330" s="46">
        <f t="shared" si="6005"/>
        <v>1</v>
      </c>
      <c r="BE330" s="96">
        <f t="shared" si="6006"/>
        <v>0</v>
      </c>
      <c r="BF330" s="96">
        <f t="shared" si="6007"/>
        <v>0.24074074074074073</v>
      </c>
      <c r="BG330" s="96">
        <f t="shared" si="6008"/>
        <v>0.62037037037037035</v>
      </c>
      <c r="BH330" s="96">
        <f t="shared" si="6009"/>
        <v>0.1388888888888889</v>
      </c>
      <c r="BI330" s="96">
        <f t="shared" si="6010"/>
        <v>0</v>
      </c>
      <c r="BJ330" s="97">
        <v>9.0416666666666661</v>
      </c>
      <c r="BM330" s="46">
        <v>217</v>
      </c>
      <c r="BN330" s="46">
        <f t="shared" si="6045"/>
        <v>0</v>
      </c>
      <c r="BO330" s="46">
        <f t="shared" si="6046"/>
        <v>0.13114754098360656</v>
      </c>
      <c r="BP330" s="46">
        <f t="shared" si="6047"/>
        <v>0.69672131147540983</v>
      </c>
      <c r="BQ330" s="46">
        <f t="shared" si="6048"/>
        <v>0.15573770491803279</v>
      </c>
      <c r="BR330" s="46">
        <f t="shared" si="6049"/>
        <v>0</v>
      </c>
      <c r="BS330" s="95">
        <f t="shared" si="6011"/>
        <v>9.0416666666666661</v>
      </c>
      <c r="BT330" s="46">
        <f t="shared" si="6012"/>
        <v>0.98360655737704916</v>
      </c>
      <c r="BU330" s="96">
        <f t="shared" si="6013"/>
        <v>0</v>
      </c>
      <c r="BV330" s="96">
        <f t="shared" si="6014"/>
        <v>0.13333333333333333</v>
      </c>
      <c r="BW330" s="96">
        <f t="shared" si="6015"/>
        <v>0.70833333333333337</v>
      </c>
      <c r="BX330" s="96">
        <f t="shared" si="6016"/>
        <v>0.15833333333333335</v>
      </c>
      <c r="BY330" s="96">
        <f t="shared" si="6017"/>
        <v>0</v>
      </c>
      <c r="BZ330" s="97">
        <v>9.0416666666666661</v>
      </c>
      <c r="CC330" s="46">
        <v>217</v>
      </c>
      <c r="CD330" s="46">
        <f t="shared" si="6050"/>
        <v>0</v>
      </c>
      <c r="CE330" s="46">
        <f t="shared" si="6051"/>
        <v>0.18566775244299674</v>
      </c>
      <c r="CF330" s="46">
        <f t="shared" si="6052"/>
        <v>0.79153094462540718</v>
      </c>
      <c r="CG330" s="46">
        <f t="shared" si="6053"/>
        <v>2.2801302931596091E-2</v>
      </c>
      <c r="CH330" s="46">
        <f t="shared" si="6054"/>
        <v>0</v>
      </c>
      <c r="CI330" s="95">
        <f t="shared" si="6018"/>
        <v>9.0416666666666661</v>
      </c>
      <c r="CJ330" s="46">
        <f t="shared" si="6019"/>
        <v>1</v>
      </c>
      <c r="CK330" s="96">
        <f t="shared" si="6020"/>
        <v>0</v>
      </c>
      <c r="CL330" s="96">
        <f t="shared" si="6021"/>
        <v>0.18566775244299674</v>
      </c>
      <c r="CM330" s="96">
        <f t="shared" si="6022"/>
        <v>0.79153094462540718</v>
      </c>
      <c r="CN330" s="96">
        <f t="shared" si="6023"/>
        <v>2.2801302931596091E-2</v>
      </c>
      <c r="CO330" s="96">
        <f t="shared" si="6024"/>
        <v>0</v>
      </c>
      <c r="CP330" s="97">
        <v>9.0416666666666661</v>
      </c>
    </row>
    <row r="331" spans="1:94" x14ac:dyDescent="0.3">
      <c r="A331" s="46">
        <v>218</v>
      </c>
      <c r="B331" s="46">
        <f t="shared" si="6025"/>
        <v>0</v>
      </c>
      <c r="C331" s="46">
        <f t="shared" si="6026"/>
        <v>3.3834586466165412E-2</v>
      </c>
      <c r="D331" s="46">
        <f t="shared" si="6027"/>
        <v>0.8571428571428571</v>
      </c>
      <c r="E331" s="46">
        <f t="shared" si="6028"/>
        <v>0.10902255639097744</v>
      </c>
      <c r="F331" s="46">
        <f t="shared" si="6029"/>
        <v>0</v>
      </c>
      <c r="G331" s="95">
        <f t="shared" si="5983"/>
        <v>9.0833333333333339</v>
      </c>
      <c r="H331" s="46">
        <f t="shared" si="5984"/>
        <v>1</v>
      </c>
      <c r="I331" s="96">
        <f t="shared" si="5985"/>
        <v>0</v>
      </c>
      <c r="J331" s="96">
        <f t="shared" si="5986"/>
        <v>3.3834586466165412E-2</v>
      </c>
      <c r="K331" s="96">
        <f t="shared" si="5987"/>
        <v>0.8571428571428571</v>
      </c>
      <c r="L331" s="96">
        <f t="shared" si="5988"/>
        <v>0.10902255639097744</v>
      </c>
      <c r="M331" s="96">
        <f t="shared" si="5989"/>
        <v>0</v>
      </c>
      <c r="N331" s="97">
        <v>9.0833333333333339</v>
      </c>
      <c r="Q331" s="46">
        <v>218</v>
      </c>
      <c r="R331" s="46">
        <f t="shared" si="6030"/>
        <v>0</v>
      </c>
      <c r="S331" s="46">
        <f t="shared" si="6031"/>
        <v>0.15068493150684931</v>
      </c>
      <c r="T331" s="46">
        <f t="shared" si="6032"/>
        <v>0.63013698630136983</v>
      </c>
      <c r="U331" s="46">
        <f t="shared" si="6033"/>
        <v>0.21917808219178081</v>
      </c>
      <c r="V331" s="46">
        <f t="shared" si="6034"/>
        <v>0</v>
      </c>
      <c r="W331" s="95">
        <f t="shared" si="5990"/>
        <v>9.0833333333333339</v>
      </c>
      <c r="X331" s="46">
        <f t="shared" si="5991"/>
        <v>1</v>
      </c>
      <c r="Y331" s="96">
        <f t="shared" si="5992"/>
        <v>0</v>
      </c>
      <c r="Z331" s="96">
        <f t="shared" si="5993"/>
        <v>0.15068493150684931</v>
      </c>
      <c r="AA331" s="96">
        <f t="shared" si="5994"/>
        <v>0.63013698630136983</v>
      </c>
      <c r="AB331" s="96">
        <f t="shared" si="5995"/>
        <v>0.21917808219178081</v>
      </c>
      <c r="AC331" s="96">
        <f t="shared" si="5996"/>
        <v>0</v>
      </c>
      <c r="AD331" s="97">
        <v>9.0833333333333339</v>
      </c>
      <c r="AG331" s="46">
        <v>218</v>
      </c>
      <c r="AH331" s="46">
        <f t="shared" si="6035"/>
        <v>0</v>
      </c>
      <c r="AI331" s="46">
        <f t="shared" si="6036"/>
        <v>0</v>
      </c>
      <c r="AJ331" s="46">
        <f t="shared" si="6037"/>
        <v>0.67647058823529416</v>
      </c>
      <c r="AK331" s="46">
        <f t="shared" si="6038"/>
        <v>0.29411764705882354</v>
      </c>
      <c r="AL331" s="46">
        <f t="shared" si="6039"/>
        <v>0</v>
      </c>
      <c r="AM331" s="95">
        <f t="shared" si="5997"/>
        <v>9.0833333333333339</v>
      </c>
      <c r="AN331" s="46">
        <f t="shared" si="5998"/>
        <v>0.97058823529411775</v>
      </c>
      <c r="AO331" s="96">
        <f t="shared" si="5999"/>
        <v>0</v>
      </c>
      <c r="AP331" s="96">
        <f t="shared" si="6000"/>
        <v>0</v>
      </c>
      <c r="AQ331" s="96">
        <f t="shared" si="6001"/>
        <v>0.69696969696969691</v>
      </c>
      <c r="AR331" s="96">
        <f t="shared" si="6002"/>
        <v>0.30303030303030298</v>
      </c>
      <c r="AS331" s="96">
        <f t="shared" si="6003"/>
        <v>0</v>
      </c>
      <c r="AT331" s="97">
        <v>9.0833333333333339</v>
      </c>
      <c r="AW331" s="46">
        <v>218</v>
      </c>
      <c r="AX331" s="46">
        <f t="shared" si="6040"/>
        <v>0</v>
      </c>
      <c r="AY331" s="46">
        <f t="shared" si="6041"/>
        <v>0.24074074074074073</v>
      </c>
      <c r="AZ331" s="46">
        <f t="shared" si="6042"/>
        <v>0.62037037037037035</v>
      </c>
      <c r="BA331" s="46">
        <f t="shared" si="6043"/>
        <v>0.1388888888888889</v>
      </c>
      <c r="BB331" s="46">
        <f t="shared" si="6044"/>
        <v>0</v>
      </c>
      <c r="BC331" s="95">
        <f t="shared" si="6004"/>
        <v>9.0833333333333339</v>
      </c>
      <c r="BD331" s="46">
        <f t="shared" si="6005"/>
        <v>1</v>
      </c>
      <c r="BE331" s="96">
        <f t="shared" si="6006"/>
        <v>0</v>
      </c>
      <c r="BF331" s="96">
        <f t="shared" si="6007"/>
        <v>0.24074074074074073</v>
      </c>
      <c r="BG331" s="96">
        <f t="shared" si="6008"/>
        <v>0.62037037037037035</v>
      </c>
      <c r="BH331" s="96">
        <f t="shared" si="6009"/>
        <v>0.1388888888888889</v>
      </c>
      <c r="BI331" s="96">
        <f t="shared" si="6010"/>
        <v>0</v>
      </c>
      <c r="BJ331" s="97">
        <v>9.0833333333333339</v>
      </c>
      <c r="BM331" s="46">
        <v>218</v>
      </c>
      <c r="BN331" s="46">
        <f t="shared" si="6045"/>
        <v>0</v>
      </c>
      <c r="BO331" s="46">
        <f t="shared" si="6046"/>
        <v>0.13114754098360656</v>
      </c>
      <c r="BP331" s="46">
        <f t="shared" si="6047"/>
        <v>0.69672131147540983</v>
      </c>
      <c r="BQ331" s="46">
        <f t="shared" si="6048"/>
        <v>0.15573770491803279</v>
      </c>
      <c r="BR331" s="46">
        <f t="shared" si="6049"/>
        <v>0</v>
      </c>
      <c r="BS331" s="95">
        <f t="shared" si="6011"/>
        <v>9.0833333333333339</v>
      </c>
      <c r="BT331" s="46">
        <f t="shared" si="6012"/>
        <v>0.98360655737704916</v>
      </c>
      <c r="BU331" s="96">
        <f t="shared" si="6013"/>
        <v>0</v>
      </c>
      <c r="BV331" s="96">
        <f t="shared" si="6014"/>
        <v>0.13333333333333333</v>
      </c>
      <c r="BW331" s="96">
        <f t="shared" si="6015"/>
        <v>0.70833333333333337</v>
      </c>
      <c r="BX331" s="96">
        <f t="shared" si="6016"/>
        <v>0.15833333333333335</v>
      </c>
      <c r="BY331" s="96">
        <f t="shared" si="6017"/>
        <v>0</v>
      </c>
      <c r="BZ331" s="97">
        <v>9.0833333333333339</v>
      </c>
      <c r="CC331" s="46">
        <v>218</v>
      </c>
      <c r="CD331" s="46">
        <f t="shared" si="6050"/>
        <v>0</v>
      </c>
      <c r="CE331" s="46">
        <f t="shared" si="6051"/>
        <v>0.18566775244299674</v>
      </c>
      <c r="CF331" s="46">
        <f t="shared" si="6052"/>
        <v>0.79153094462540718</v>
      </c>
      <c r="CG331" s="46">
        <f t="shared" si="6053"/>
        <v>2.2801302931596091E-2</v>
      </c>
      <c r="CH331" s="46">
        <f t="shared" si="6054"/>
        <v>0</v>
      </c>
      <c r="CI331" s="95">
        <f t="shared" si="6018"/>
        <v>9.0833333333333339</v>
      </c>
      <c r="CJ331" s="46">
        <f t="shared" si="6019"/>
        <v>1</v>
      </c>
      <c r="CK331" s="96">
        <f t="shared" si="6020"/>
        <v>0</v>
      </c>
      <c r="CL331" s="96">
        <f t="shared" si="6021"/>
        <v>0.18566775244299674</v>
      </c>
      <c r="CM331" s="96">
        <f t="shared" si="6022"/>
        <v>0.79153094462540718</v>
      </c>
      <c r="CN331" s="96">
        <f t="shared" si="6023"/>
        <v>2.2801302931596091E-2</v>
      </c>
      <c r="CO331" s="96">
        <f t="shared" si="6024"/>
        <v>0</v>
      </c>
      <c r="CP331" s="97">
        <v>9.0833333333333339</v>
      </c>
    </row>
    <row r="332" spans="1:94" x14ac:dyDescent="0.3">
      <c r="A332" s="46">
        <v>219</v>
      </c>
      <c r="B332" s="46">
        <f t="shared" si="6025"/>
        <v>0</v>
      </c>
      <c r="C332" s="46">
        <f t="shared" si="6026"/>
        <v>3.3834586466165412E-2</v>
      </c>
      <c r="D332" s="46">
        <f t="shared" si="6027"/>
        <v>0.8571428571428571</v>
      </c>
      <c r="E332" s="46">
        <f t="shared" si="6028"/>
        <v>0.10902255639097744</v>
      </c>
      <c r="F332" s="46">
        <f t="shared" si="6029"/>
        <v>0</v>
      </c>
      <c r="G332" s="95">
        <f t="shared" si="5983"/>
        <v>9.125</v>
      </c>
      <c r="H332" s="46">
        <f t="shared" si="5984"/>
        <v>1</v>
      </c>
      <c r="I332" s="96">
        <f t="shared" si="5985"/>
        <v>0</v>
      </c>
      <c r="J332" s="96">
        <f t="shared" si="5986"/>
        <v>3.3834586466165412E-2</v>
      </c>
      <c r="K332" s="96">
        <f t="shared" si="5987"/>
        <v>0.8571428571428571</v>
      </c>
      <c r="L332" s="96">
        <f t="shared" si="5988"/>
        <v>0.10902255639097744</v>
      </c>
      <c r="M332" s="96">
        <f t="shared" si="5989"/>
        <v>0</v>
      </c>
      <c r="N332" s="97">
        <v>9.125</v>
      </c>
      <c r="Q332" s="46">
        <v>219</v>
      </c>
      <c r="R332" s="46">
        <f t="shared" si="6030"/>
        <v>0</v>
      </c>
      <c r="S332" s="46">
        <f t="shared" si="6031"/>
        <v>0.15068493150684931</v>
      </c>
      <c r="T332" s="46">
        <f t="shared" si="6032"/>
        <v>0.63013698630136983</v>
      </c>
      <c r="U332" s="46">
        <f t="shared" si="6033"/>
        <v>0.21917808219178081</v>
      </c>
      <c r="V332" s="46">
        <f t="shared" si="6034"/>
        <v>0</v>
      </c>
      <c r="W332" s="95">
        <f t="shared" si="5990"/>
        <v>9.125</v>
      </c>
      <c r="X332" s="46">
        <f t="shared" si="5991"/>
        <v>1</v>
      </c>
      <c r="Y332" s="96">
        <f t="shared" si="5992"/>
        <v>0</v>
      </c>
      <c r="Z332" s="96">
        <f t="shared" si="5993"/>
        <v>0.15068493150684931</v>
      </c>
      <c r="AA332" s="96">
        <f t="shared" si="5994"/>
        <v>0.63013698630136983</v>
      </c>
      <c r="AB332" s="96">
        <f t="shared" si="5995"/>
        <v>0.21917808219178081</v>
      </c>
      <c r="AC332" s="96">
        <f t="shared" si="5996"/>
        <v>0</v>
      </c>
      <c r="AD332" s="97">
        <v>9.125</v>
      </c>
      <c r="AG332" s="46">
        <v>219</v>
      </c>
      <c r="AH332" s="46">
        <f t="shared" si="6035"/>
        <v>0</v>
      </c>
      <c r="AI332" s="46">
        <f t="shared" si="6036"/>
        <v>0</v>
      </c>
      <c r="AJ332" s="46">
        <f t="shared" si="6037"/>
        <v>0.67647058823529416</v>
      </c>
      <c r="AK332" s="46">
        <f t="shared" si="6038"/>
        <v>0.29411764705882354</v>
      </c>
      <c r="AL332" s="46">
        <f t="shared" si="6039"/>
        <v>0</v>
      </c>
      <c r="AM332" s="95">
        <f t="shared" si="5997"/>
        <v>9.125</v>
      </c>
      <c r="AN332" s="46">
        <f t="shared" si="5998"/>
        <v>0.97058823529411775</v>
      </c>
      <c r="AO332" s="96">
        <f t="shared" si="5999"/>
        <v>0</v>
      </c>
      <c r="AP332" s="96">
        <f t="shared" si="6000"/>
        <v>0</v>
      </c>
      <c r="AQ332" s="96">
        <f t="shared" si="6001"/>
        <v>0.69696969696969691</v>
      </c>
      <c r="AR332" s="96">
        <f t="shared" si="6002"/>
        <v>0.30303030303030298</v>
      </c>
      <c r="AS332" s="96">
        <f t="shared" si="6003"/>
        <v>0</v>
      </c>
      <c r="AT332" s="97">
        <v>9.125</v>
      </c>
      <c r="AW332" s="46">
        <v>219</v>
      </c>
      <c r="AX332" s="46">
        <f t="shared" si="6040"/>
        <v>0</v>
      </c>
      <c r="AY332" s="46">
        <f t="shared" si="6041"/>
        <v>0.24074074074074073</v>
      </c>
      <c r="AZ332" s="46">
        <f t="shared" si="6042"/>
        <v>0.62037037037037035</v>
      </c>
      <c r="BA332" s="46">
        <f t="shared" si="6043"/>
        <v>0.1388888888888889</v>
      </c>
      <c r="BB332" s="46">
        <f t="shared" si="6044"/>
        <v>0</v>
      </c>
      <c r="BC332" s="95">
        <f t="shared" si="6004"/>
        <v>9.125</v>
      </c>
      <c r="BD332" s="46">
        <f t="shared" si="6005"/>
        <v>1</v>
      </c>
      <c r="BE332" s="96">
        <f t="shared" si="6006"/>
        <v>0</v>
      </c>
      <c r="BF332" s="96">
        <f t="shared" si="6007"/>
        <v>0.24074074074074073</v>
      </c>
      <c r="BG332" s="96">
        <f t="shared" si="6008"/>
        <v>0.62037037037037035</v>
      </c>
      <c r="BH332" s="96">
        <f t="shared" si="6009"/>
        <v>0.1388888888888889</v>
      </c>
      <c r="BI332" s="96">
        <f t="shared" si="6010"/>
        <v>0</v>
      </c>
      <c r="BJ332" s="97">
        <v>9.125</v>
      </c>
      <c r="BM332" s="46">
        <v>219</v>
      </c>
      <c r="BN332" s="46">
        <f t="shared" si="6045"/>
        <v>0</v>
      </c>
      <c r="BO332" s="46">
        <f t="shared" si="6046"/>
        <v>0.13114754098360656</v>
      </c>
      <c r="BP332" s="46">
        <f t="shared" si="6047"/>
        <v>0.69672131147540983</v>
      </c>
      <c r="BQ332" s="46">
        <f t="shared" si="6048"/>
        <v>0.15573770491803279</v>
      </c>
      <c r="BR332" s="46">
        <f t="shared" si="6049"/>
        <v>0</v>
      </c>
      <c r="BS332" s="95">
        <f t="shared" si="6011"/>
        <v>9.125</v>
      </c>
      <c r="BT332" s="46">
        <f t="shared" si="6012"/>
        <v>0.98360655737704916</v>
      </c>
      <c r="BU332" s="96">
        <f t="shared" si="6013"/>
        <v>0</v>
      </c>
      <c r="BV332" s="96">
        <f t="shared" si="6014"/>
        <v>0.13333333333333333</v>
      </c>
      <c r="BW332" s="96">
        <f t="shared" si="6015"/>
        <v>0.70833333333333337</v>
      </c>
      <c r="BX332" s="96">
        <f t="shared" si="6016"/>
        <v>0.15833333333333335</v>
      </c>
      <c r="BY332" s="96">
        <f t="shared" si="6017"/>
        <v>0</v>
      </c>
      <c r="BZ332" s="97">
        <v>9.125</v>
      </c>
      <c r="CC332" s="46">
        <v>219</v>
      </c>
      <c r="CD332" s="46">
        <f t="shared" si="6050"/>
        <v>0</v>
      </c>
      <c r="CE332" s="46">
        <f t="shared" si="6051"/>
        <v>0.18566775244299674</v>
      </c>
      <c r="CF332" s="46">
        <f t="shared" si="6052"/>
        <v>0.79153094462540718</v>
      </c>
      <c r="CG332" s="46">
        <f t="shared" si="6053"/>
        <v>2.2801302931596091E-2</v>
      </c>
      <c r="CH332" s="46">
        <f t="shared" si="6054"/>
        <v>0</v>
      </c>
      <c r="CI332" s="95">
        <f t="shared" si="6018"/>
        <v>9.125</v>
      </c>
      <c r="CJ332" s="46">
        <f t="shared" si="6019"/>
        <v>1</v>
      </c>
      <c r="CK332" s="96">
        <f t="shared" si="6020"/>
        <v>0</v>
      </c>
      <c r="CL332" s="96">
        <f t="shared" si="6021"/>
        <v>0.18566775244299674</v>
      </c>
      <c r="CM332" s="96">
        <f t="shared" si="6022"/>
        <v>0.79153094462540718</v>
      </c>
      <c r="CN332" s="96">
        <f t="shared" si="6023"/>
        <v>2.2801302931596091E-2</v>
      </c>
      <c r="CO332" s="96">
        <f t="shared" si="6024"/>
        <v>0</v>
      </c>
      <c r="CP332" s="97">
        <v>9.125</v>
      </c>
    </row>
    <row r="333" spans="1:94" x14ac:dyDescent="0.3">
      <c r="A333" s="46">
        <v>220</v>
      </c>
      <c r="B333" s="46">
        <f t="shared" si="6025"/>
        <v>0</v>
      </c>
      <c r="C333" s="46">
        <f t="shared" si="6026"/>
        <v>3.3834586466165412E-2</v>
      </c>
      <c r="D333" s="46">
        <f t="shared" si="6027"/>
        <v>0.8571428571428571</v>
      </c>
      <c r="E333" s="46">
        <f t="shared" si="6028"/>
        <v>0.10902255639097744</v>
      </c>
      <c r="F333" s="46">
        <f t="shared" si="6029"/>
        <v>0</v>
      </c>
      <c r="G333" s="95">
        <f t="shared" si="5983"/>
        <v>9.1666666666666661</v>
      </c>
      <c r="H333" s="46">
        <f t="shared" si="5984"/>
        <v>1</v>
      </c>
      <c r="I333" s="96">
        <f t="shared" si="5985"/>
        <v>0</v>
      </c>
      <c r="J333" s="96">
        <f t="shared" si="5986"/>
        <v>3.3834586466165412E-2</v>
      </c>
      <c r="K333" s="96">
        <f t="shared" si="5987"/>
        <v>0.8571428571428571</v>
      </c>
      <c r="L333" s="96">
        <f t="shared" si="5988"/>
        <v>0.10902255639097744</v>
      </c>
      <c r="M333" s="96">
        <f t="shared" si="5989"/>
        <v>0</v>
      </c>
      <c r="N333" s="97">
        <v>9.1666666666666661</v>
      </c>
      <c r="Q333" s="46">
        <v>220</v>
      </c>
      <c r="R333" s="46">
        <f t="shared" si="6030"/>
        <v>0</v>
      </c>
      <c r="S333" s="46">
        <f t="shared" si="6031"/>
        <v>0.15068493150684931</v>
      </c>
      <c r="T333" s="46">
        <f t="shared" si="6032"/>
        <v>0.63013698630136983</v>
      </c>
      <c r="U333" s="46">
        <f t="shared" si="6033"/>
        <v>0.21917808219178081</v>
      </c>
      <c r="V333" s="46">
        <f t="shared" si="6034"/>
        <v>0</v>
      </c>
      <c r="W333" s="95">
        <f t="shared" si="5990"/>
        <v>9.1666666666666661</v>
      </c>
      <c r="X333" s="46">
        <f t="shared" si="5991"/>
        <v>1</v>
      </c>
      <c r="Y333" s="96">
        <f t="shared" si="5992"/>
        <v>0</v>
      </c>
      <c r="Z333" s="96">
        <f t="shared" si="5993"/>
        <v>0.15068493150684931</v>
      </c>
      <c r="AA333" s="96">
        <f t="shared" si="5994"/>
        <v>0.63013698630136983</v>
      </c>
      <c r="AB333" s="96">
        <f t="shared" si="5995"/>
        <v>0.21917808219178081</v>
      </c>
      <c r="AC333" s="96">
        <f t="shared" si="5996"/>
        <v>0</v>
      </c>
      <c r="AD333" s="97">
        <v>9.1666666666666661</v>
      </c>
      <c r="AG333" s="46">
        <v>220</v>
      </c>
      <c r="AH333" s="46">
        <f t="shared" si="6035"/>
        <v>0</v>
      </c>
      <c r="AI333" s="46">
        <f t="shared" si="6036"/>
        <v>2.9411764705882353E-2</v>
      </c>
      <c r="AJ333" s="46">
        <f t="shared" si="6037"/>
        <v>0.67647058823529416</v>
      </c>
      <c r="AK333" s="46">
        <f t="shared" si="6038"/>
        <v>0.29411764705882354</v>
      </c>
      <c r="AL333" s="46">
        <f t="shared" si="6039"/>
        <v>0</v>
      </c>
      <c r="AM333" s="95">
        <f t="shared" si="5997"/>
        <v>9.1666666666666661</v>
      </c>
      <c r="AN333" s="46">
        <f t="shared" si="5998"/>
        <v>1</v>
      </c>
      <c r="AO333" s="96">
        <f t="shared" si="5999"/>
        <v>0</v>
      </c>
      <c r="AP333" s="96">
        <f t="shared" si="6000"/>
        <v>2.9411764705882353E-2</v>
      </c>
      <c r="AQ333" s="96">
        <f t="shared" si="6001"/>
        <v>0.67647058823529416</v>
      </c>
      <c r="AR333" s="96">
        <f t="shared" si="6002"/>
        <v>0.29411764705882354</v>
      </c>
      <c r="AS333" s="96">
        <f t="shared" si="6003"/>
        <v>0</v>
      </c>
      <c r="AT333" s="97">
        <v>9.1666666666666661</v>
      </c>
      <c r="AW333" s="46">
        <v>220</v>
      </c>
      <c r="AX333" s="46">
        <f t="shared" si="6040"/>
        <v>0</v>
      </c>
      <c r="AY333" s="46">
        <f t="shared" si="6041"/>
        <v>0.24074074074074073</v>
      </c>
      <c r="AZ333" s="46">
        <f t="shared" si="6042"/>
        <v>0.62037037037037035</v>
      </c>
      <c r="BA333" s="46">
        <f t="shared" si="6043"/>
        <v>0.1388888888888889</v>
      </c>
      <c r="BB333" s="46">
        <f t="shared" si="6044"/>
        <v>0</v>
      </c>
      <c r="BC333" s="95">
        <f t="shared" si="6004"/>
        <v>9.1666666666666661</v>
      </c>
      <c r="BD333" s="46">
        <f t="shared" si="6005"/>
        <v>1</v>
      </c>
      <c r="BE333" s="96">
        <f t="shared" si="6006"/>
        <v>0</v>
      </c>
      <c r="BF333" s="96">
        <f t="shared" si="6007"/>
        <v>0.24074074074074073</v>
      </c>
      <c r="BG333" s="96">
        <f t="shared" si="6008"/>
        <v>0.62037037037037035</v>
      </c>
      <c r="BH333" s="96">
        <f t="shared" si="6009"/>
        <v>0.1388888888888889</v>
      </c>
      <c r="BI333" s="96">
        <f t="shared" si="6010"/>
        <v>0</v>
      </c>
      <c r="BJ333" s="97">
        <v>9.1666666666666661</v>
      </c>
      <c r="BM333" s="46">
        <v>220</v>
      </c>
      <c r="BN333" s="46">
        <f t="shared" si="6045"/>
        <v>0</v>
      </c>
      <c r="BO333" s="46">
        <f t="shared" si="6046"/>
        <v>0.13114754098360656</v>
      </c>
      <c r="BP333" s="46">
        <f t="shared" si="6047"/>
        <v>0.69672131147540983</v>
      </c>
      <c r="BQ333" s="46">
        <f t="shared" si="6048"/>
        <v>0.15573770491803279</v>
      </c>
      <c r="BR333" s="46">
        <f t="shared" si="6049"/>
        <v>0</v>
      </c>
      <c r="BS333" s="95">
        <f t="shared" si="6011"/>
        <v>9.1666666666666661</v>
      </c>
      <c r="BT333" s="46">
        <f t="shared" si="6012"/>
        <v>0.98360655737704916</v>
      </c>
      <c r="BU333" s="96">
        <f t="shared" si="6013"/>
        <v>0</v>
      </c>
      <c r="BV333" s="96">
        <f t="shared" si="6014"/>
        <v>0.13333333333333333</v>
      </c>
      <c r="BW333" s="96">
        <f t="shared" si="6015"/>
        <v>0.70833333333333337</v>
      </c>
      <c r="BX333" s="96">
        <f t="shared" si="6016"/>
        <v>0.15833333333333335</v>
      </c>
      <c r="BY333" s="96">
        <f t="shared" si="6017"/>
        <v>0</v>
      </c>
      <c r="BZ333" s="97">
        <v>9.1666666666666661</v>
      </c>
      <c r="CC333" s="46">
        <v>220</v>
      </c>
      <c r="CD333" s="46">
        <f t="shared" si="6050"/>
        <v>0</v>
      </c>
      <c r="CE333" s="46">
        <f t="shared" si="6051"/>
        <v>0.18566775244299674</v>
      </c>
      <c r="CF333" s="46">
        <f t="shared" si="6052"/>
        <v>0.79153094462540718</v>
      </c>
      <c r="CG333" s="46">
        <f t="shared" si="6053"/>
        <v>2.2801302931596091E-2</v>
      </c>
      <c r="CH333" s="46">
        <f t="shared" si="6054"/>
        <v>0</v>
      </c>
      <c r="CI333" s="95">
        <f t="shared" si="6018"/>
        <v>9.1666666666666661</v>
      </c>
      <c r="CJ333" s="46">
        <f t="shared" si="6019"/>
        <v>1</v>
      </c>
      <c r="CK333" s="96">
        <f t="shared" si="6020"/>
        <v>0</v>
      </c>
      <c r="CL333" s="96">
        <f t="shared" si="6021"/>
        <v>0.18566775244299674</v>
      </c>
      <c r="CM333" s="96">
        <f t="shared" si="6022"/>
        <v>0.79153094462540718</v>
      </c>
      <c r="CN333" s="96">
        <f t="shared" si="6023"/>
        <v>2.2801302931596091E-2</v>
      </c>
      <c r="CO333" s="96">
        <f t="shared" si="6024"/>
        <v>0</v>
      </c>
      <c r="CP333" s="97">
        <v>9.1666666666666661</v>
      </c>
    </row>
    <row r="334" spans="1:94" x14ac:dyDescent="0.3">
      <c r="A334" s="46">
        <v>221</v>
      </c>
      <c r="B334" s="46">
        <f t="shared" si="6025"/>
        <v>0</v>
      </c>
      <c r="C334" s="46">
        <f t="shared" si="6026"/>
        <v>3.3834586466165412E-2</v>
      </c>
      <c r="D334" s="46">
        <f t="shared" si="6027"/>
        <v>0.8571428571428571</v>
      </c>
      <c r="E334" s="46">
        <f t="shared" si="6028"/>
        <v>0.10902255639097744</v>
      </c>
      <c r="F334" s="46">
        <f t="shared" si="6029"/>
        <v>0</v>
      </c>
      <c r="G334" s="95">
        <f t="shared" si="5983"/>
        <v>9.2083333333333339</v>
      </c>
      <c r="H334" s="46">
        <f t="shared" si="5984"/>
        <v>1</v>
      </c>
      <c r="I334" s="96">
        <f t="shared" si="5985"/>
        <v>0</v>
      </c>
      <c r="J334" s="96">
        <f t="shared" si="5986"/>
        <v>3.3834586466165412E-2</v>
      </c>
      <c r="K334" s="96">
        <f t="shared" si="5987"/>
        <v>0.8571428571428571</v>
      </c>
      <c r="L334" s="96">
        <f t="shared" si="5988"/>
        <v>0.10902255639097744</v>
      </c>
      <c r="M334" s="96">
        <f t="shared" si="5989"/>
        <v>0</v>
      </c>
      <c r="N334" s="97">
        <v>9.2083333333333339</v>
      </c>
      <c r="Q334" s="46">
        <v>221</v>
      </c>
      <c r="R334" s="46">
        <f t="shared" si="6030"/>
        <v>0</v>
      </c>
      <c r="S334" s="46">
        <f t="shared" si="6031"/>
        <v>0.15068493150684931</v>
      </c>
      <c r="T334" s="46">
        <f t="shared" si="6032"/>
        <v>0.63013698630136983</v>
      </c>
      <c r="U334" s="46">
        <f t="shared" si="6033"/>
        <v>0.21917808219178081</v>
      </c>
      <c r="V334" s="46">
        <f t="shared" si="6034"/>
        <v>0</v>
      </c>
      <c r="W334" s="95">
        <f t="shared" si="5990"/>
        <v>9.2083333333333339</v>
      </c>
      <c r="X334" s="46">
        <f t="shared" si="5991"/>
        <v>1</v>
      </c>
      <c r="Y334" s="96">
        <f t="shared" si="5992"/>
        <v>0</v>
      </c>
      <c r="Z334" s="96">
        <f t="shared" si="5993"/>
        <v>0.15068493150684931</v>
      </c>
      <c r="AA334" s="96">
        <f t="shared" si="5994"/>
        <v>0.63013698630136983</v>
      </c>
      <c r="AB334" s="96">
        <f t="shared" si="5995"/>
        <v>0.21917808219178081</v>
      </c>
      <c r="AC334" s="96">
        <f t="shared" si="5996"/>
        <v>0</v>
      </c>
      <c r="AD334" s="97">
        <v>9.2083333333333339</v>
      </c>
      <c r="AG334" s="46">
        <v>221</v>
      </c>
      <c r="AH334" s="46">
        <f t="shared" si="6035"/>
        <v>0</v>
      </c>
      <c r="AI334" s="46">
        <f t="shared" si="6036"/>
        <v>2.9411764705882353E-2</v>
      </c>
      <c r="AJ334" s="46">
        <f t="shared" si="6037"/>
        <v>0.67647058823529416</v>
      </c>
      <c r="AK334" s="46">
        <f t="shared" si="6038"/>
        <v>0.29411764705882354</v>
      </c>
      <c r="AL334" s="46">
        <f t="shared" si="6039"/>
        <v>0</v>
      </c>
      <c r="AM334" s="95">
        <f t="shared" si="5997"/>
        <v>9.2083333333333339</v>
      </c>
      <c r="AN334" s="46">
        <f t="shared" si="5998"/>
        <v>1</v>
      </c>
      <c r="AO334" s="96">
        <f t="shared" si="5999"/>
        <v>0</v>
      </c>
      <c r="AP334" s="96">
        <f t="shared" si="6000"/>
        <v>2.9411764705882353E-2</v>
      </c>
      <c r="AQ334" s="96">
        <f t="shared" si="6001"/>
        <v>0.67647058823529416</v>
      </c>
      <c r="AR334" s="96">
        <f t="shared" si="6002"/>
        <v>0.29411764705882354</v>
      </c>
      <c r="AS334" s="96">
        <f t="shared" si="6003"/>
        <v>0</v>
      </c>
      <c r="AT334" s="97">
        <v>9.2083333333333339</v>
      </c>
      <c r="AW334" s="46">
        <v>221</v>
      </c>
      <c r="AX334" s="46">
        <f t="shared" si="6040"/>
        <v>0</v>
      </c>
      <c r="AY334" s="46">
        <f t="shared" si="6041"/>
        <v>0.24074074074074073</v>
      </c>
      <c r="AZ334" s="46">
        <f t="shared" si="6042"/>
        <v>0.62037037037037035</v>
      </c>
      <c r="BA334" s="46">
        <f t="shared" si="6043"/>
        <v>0.1388888888888889</v>
      </c>
      <c r="BB334" s="46">
        <f t="shared" si="6044"/>
        <v>0</v>
      </c>
      <c r="BC334" s="95">
        <f t="shared" si="6004"/>
        <v>9.2083333333333339</v>
      </c>
      <c r="BD334" s="46">
        <f t="shared" si="6005"/>
        <v>1</v>
      </c>
      <c r="BE334" s="96">
        <f t="shared" si="6006"/>
        <v>0</v>
      </c>
      <c r="BF334" s="96">
        <f t="shared" si="6007"/>
        <v>0.24074074074074073</v>
      </c>
      <c r="BG334" s="96">
        <f t="shared" si="6008"/>
        <v>0.62037037037037035</v>
      </c>
      <c r="BH334" s="96">
        <f t="shared" si="6009"/>
        <v>0.1388888888888889</v>
      </c>
      <c r="BI334" s="96">
        <f t="shared" si="6010"/>
        <v>0</v>
      </c>
      <c r="BJ334" s="97">
        <v>9.2083333333333339</v>
      </c>
      <c r="BM334" s="46">
        <v>221</v>
      </c>
      <c r="BN334" s="46">
        <f t="shared" si="6045"/>
        <v>0</v>
      </c>
      <c r="BO334" s="46">
        <f t="shared" si="6046"/>
        <v>0.13114754098360656</v>
      </c>
      <c r="BP334" s="46">
        <f t="shared" si="6047"/>
        <v>0.69672131147540983</v>
      </c>
      <c r="BQ334" s="46">
        <f t="shared" si="6048"/>
        <v>0.15573770491803279</v>
      </c>
      <c r="BR334" s="46">
        <f t="shared" si="6049"/>
        <v>0</v>
      </c>
      <c r="BS334" s="95">
        <f t="shared" si="6011"/>
        <v>9.2083333333333339</v>
      </c>
      <c r="BT334" s="46">
        <f t="shared" si="6012"/>
        <v>0.98360655737704916</v>
      </c>
      <c r="BU334" s="96">
        <f t="shared" si="6013"/>
        <v>0</v>
      </c>
      <c r="BV334" s="96">
        <f t="shared" si="6014"/>
        <v>0.13333333333333333</v>
      </c>
      <c r="BW334" s="96">
        <f t="shared" si="6015"/>
        <v>0.70833333333333337</v>
      </c>
      <c r="BX334" s="96">
        <f t="shared" si="6016"/>
        <v>0.15833333333333335</v>
      </c>
      <c r="BY334" s="96">
        <f t="shared" si="6017"/>
        <v>0</v>
      </c>
      <c r="BZ334" s="97">
        <v>9.2083333333333339</v>
      </c>
      <c r="CC334" s="46">
        <v>221</v>
      </c>
      <c r="CD334" s="46">
        <f t="shared" si="6050"/>
        <v>0</v>
      </c>
      <c r="CE334" s="46">
        <f t="shared" si="6051"/>
        <v>0.18566775244299674</v>
      </c>
      <c r="CF334" s="46">
        <f t="shared" si="6052"/>
        <v>0.79153094462540718</v>
      </c>
      <c r="CG334" s="46">
        <f t="shared" si="6053"/>
        <v>2.2801302931596091E-2</v>
      </c>
      <c r="CH334" s="46">
        <f t="shared" si="6054"/>
        <v>0</v>
      </c>
      <c r="CI334" s="95">
        <f t="shared" si="6018"/>
        <v>9.2083333333333339</v>
      </c>
      <c r="CJ334" s="46">
        <f t="shared" si="6019"/>
        <v>1</v>
      </c>
      <c r="CK334" s="96">
        <f t="shared" si="6020"/>
        <v>0</v>
      </c>
      <c r="CL334" s="96">
        <f t="shared" si="6021"/>
        <v>0.18566775244299674</v>
      </c>
      <c r="CM334" s="96">
        <f t="shared" si="6022"/>
        <v>0.79153094462540718</v>
      </c>
      <c r="CN334" s="96">
        <f t="shared" si="6023"/>
        <v>2.2801302931596091E-2</v>
      </c>
      <c r="CO334" s="96">
        <f t="shared" si="6024"/>
        <v>0</v>
      </c>
      <c r="CP334" s="97">
        <v>9.2083333333333339</v>
      </c>
    </row>
    <row r="335" spans="1:94" x14ac:dyDescent="0.3">
      <c r="A335" s="46">
        <v>222</v>
      </c>
      <c r="B335" s="46">
        <f t="shared" si="6025"/>
        <v>0</v>
      </c>
      <c r="C335" s="46">
        <f t="shared" si="6026"/>
        <v>3.3834586466165412E-2</v>
      </c>
      <c r="D335" s="46">
        <f t="shared" si="6027"/>
        <v>0.8571428571428571</v>
      </c>
      <c r="E335" s="46">
        <f t="shared" si="6028"/>
        <v>0.10902255639097744</v>
      </c>
      <c r="F335" s="46">
        <f t="shared" si="6029"/>
        <v>0</v>
      </c>
      <c r="G335" s="95">
        <f t="shared" si="5983"/>
        <v>9.25</v>
      </c>
      <c r="H335" s="46">
        <f t="shared" si="5984"/>
        <v>1</v>
      </c>
      <c r="I335" s="96">
        <f t="shared" si="5985"/>
        <v>0</v>
      </c>
      <c r="J335" s="96">
        <f t="shared" si="5986"/>
        <v>3.3834586466165412E-2</v>
      </c>
      <c r="K335" s="96">
        <f t="shared" si="5987"/>
        <v>0.8571428571428571</v>
      </c>
      <c r="L335" s="96">
        <f t="shared" si="5988"/>
        <v>0.10902255639097744</v>
      </c>
      <c r="M335" s="96">
        <f t="shared" si="5989"/>
        <v>0</v>
      </c>
      <c r="N335" s="97">
        <v>9.25</v>
      </c>
      <c r="Q335" s="46">
        <v>222</v>
      </c>
      <c r="R335" s="46">
        <f t="shared" si="6030"/>
        <v>0</v>
      </c>
      <c r="S335" s="46">
        <f t="shared" si="6031"/>
        <v>0.15068493150684931</v>
      </c>
      <c r="T335" s="46">
        <f t="shared" si="6032"/>
        <v>0.63013698630136983</v>
      </c>
      <c r="U335" s="46">
        <f t="shared" si="6033"/>
        <v>0.21917808219178081</v>
      </c>
      <c r="V335" s="46">
        <f t="shared" si="6034"/>
        <v>0</v>
      </c>
      <c r="W335" s="95">
        <f t="shared" si="5990"/>
        <v>9.25</v>
      </c>
      <c r="X335" s="46">
        <f t="shared" si="5991"/>
        <v>1</v>
      </c>
      <c r="Y335" s="96">
        <f t="shared" si="5992"/>
        <v>0</v>
      </c>
      <c r="Z335" s="96">
        <f t="shared" si="5993"/>
        <v>0.15068493150684931</v>
      </c>
      <c r="AA335" s="96">
        <f t="shared" si="5994"/>
        <v>0.63013698630136983</v>
      </c>
      <c r="AB335" s="96">
        <f t="shared" si="5995"/>
        <v>0.21917808219178081</v>
      </c>
      <c r="AC335" s="96">
        <f t="shared" si="5996"/>
        <v>0</v>
      </c>
      <c r="AD335" s="97">
        <v>9.25</v>
      </c>
      <c r="AG335" s="46">
        <v>222</v>
      </c>
      <c r="AH335" s="46">
        <f t="shared" si="6035"/>
        <v>0</v>
      </c>
      <c r="AI335" s="46">
        <f t="shared" si="6036"/>
        <v>2.9411764705882353E-2</v>
      </c>
      <c r="AJ335" s="46">
        <f t="shared" si="6037"/>
        <v>0.67647058823529416</v>
      </c>
      <c r="AK335" s="46">
        <f t="shared" si="6038"/>
        <v>0.29411764705882354</v>
      </c>
      <c r="AL335" s="46">
        <f t="shared" si="6039"/>
        <v>0</v>
      </c>
      <c r="AM335" s="95">
        <f t="shared" si="5997"/>
        <v>9.25</v>
      </c>
      <c r="AN335" s="46">
        <f t="shared" si="5998"/>
        <v>1</v>
      </c>
      <c r="AO335" s="96">
        <f t="shared" si="5999"/>
        <v>0</v>
      </c>
      <c r="AP335" s="96">
        <f t="shared" si="6000"/>
        <v>2.9411764705882353E-2</v>
      </c>
      <c r="AQ335" s="96">
        <f t="shared" si="6001"/>
        <v>0.67647058823529416</v>
      </c>
      <c r="AR335" s="96">
        <f t="shared" si="6002"/>
        <v>0.29411764705882354</v>
      </c>
      <c r="AS335" s="96">
        <f t="shared" si="6003"/>
        <v>0</v>
      </c>
      <c r="AT335" s="97">
        <v>9.25</v>
      </c>
      <c r="AW335" s="46">
        <v>222</v>
      </c>
      <c r="AX335" s="46">
        <f t="shared" si="6040"/>
        <v>0</v>
      </c>
      <c r="AY335" s="46">
        <f t="shared" si="6041"/>
        <v>0.24074074074074073</v>
      </c>
      <c r="AZ335" s="46">
        <f t="shared" si="6042"/>
        <v>0.62037037037037035</v>
      </c>
      <c r="BA335" s="46">
        <f t="shared" si="6043"/>
        <v>0.1388888888888889</v>
      </c>
      <c r="BB335" s="46">
        <f t="shared" si="6044"/>
        <v>0</v>
      </c>
      <c r="BC335" s="95">
        <f t="shared" si="6004"/>
        <v>9.25</v>
      </c>
      <c r="BD335" s="46">
        <f t="shared" si="6005"/>
        <v>1</v>
      </c>
      <c r="BE335" s="96">
        <f t="shared" si="6006"/>
        <v>0</v>
      </c>
      <c r="BF335" s="96">
        <f t="shared" si="6007"/>
        <v>0.24074074074074073</v>
      </c>
      <c r="BG335" s="96">
        <f t="shared" si="6008"/>
        <v>0.62037037037037035</v>
      </c>
      <c r="BH335" s="96">
        <f t="shared" si="6009"/>
        <v>0.1388888888888889</v>
      </c>
      <c r="BI335" s="96">
        <f t="shared" si="6010"/>
        <v>0</v>
      </c>
      <c r="BJ335" s="97">
        <v>9.25</v>
      </c>
      <c r="BM335" s="46">
        <v>222</v>
      </c>
      <c r="BN335" s="46">
        <f t="shared" si="6045"/>
        <v>0</v>
      </c>
      <c r="BO335" s="46">
        <f t="shared" si="6046"/>
        <v>0.13114754098360656</v>
      </c>
      <c r="BP335" s="46">
        <f t="shared" si="6047"/>
        <v>0.69672131147540983</v>
      </c>
      <c r="BQ335" s="46">
        <f t="shared" si="6048"/>
        <v>0.15573770491803279</v>
      </c>
      <c r="BR335" s="46">
        <f t="shared" si="6049"/>
        <v>0</v>
      </c>
      <c r="BS335" s="95">
        <f t="shared" si="6011"/>
        <v>9.25</v>
      </c>
      <c r="BT335" s="46">
        <f t="shared" si="6012"/>
        <v>0.98360655737704916</v>
      </c>
      <c r="BU335" s="96">
        <f t="shared" si="6013"/>
        <v>0</v>
      </c>
      <c r="BV335" s="96">
        <f t="shared" si="6014"/>
        <v>0.13333333333333333</v>
      </c>
      <c r="BW335" s="96">
        <f t="shared" si="6015"/>
        <v>0.70833333333333337</v>
      </c>
      <c r="BX335" s="96">
        <f t="shared" si="6016"/>
        <v>0.15833333333333335</v>
      </c>
      <c r="BY335" s="96">
        <f t="shared" si="6017"/>
        <v>0</v>
      </c>
      <c r="BZ335" s="97">
        <v>9.25</v>
      </c>
      <c r="CC335" s="46">
        <v>222</v>
      </c>
      <c r="CD335" s="46">
        <f t="shared" si="6050"/>
        <v>0</v>
      </c>
      <c r="CE335" s="46">
        <f t="shared" si="6051"/>
        <v>0.18566775244299674</v>
      </c>
      <c r="CF335" s="46">
        <f t="shared" si="6052"/>
        <v>0.79153094462540718</v>
      </c>
      <c r="CG335" s="46">
        <f t="shared" si="6053"/>
        <v>2.2801302931596091E-2</v>
      </c>
      <c r="CH335" s="46">
        <f t="shared" si="6054"/>
        <v>0</v>
      </c>
      <c r="CI335" s="95">
        <f t="shared" si="6018"/>
        <v>9.25</v>
      </c>
      <c r="CJ335" s="46">
        <f t="shared" si="6019"/>
        <v>1</v>
      </c>
      <c r="CK335" s="96">
        <f t="shared" si="6020"/>
        <v>0</v>
      </c>
      <c r="CL335" s="96">
        <f t="shared" si="6021"/>
        <v>0.18566775244299674</v>
      </c>
      <c r="CM335" s="96">
        <f t="shared" si="6022"/>
        <v>0.79153094462540718</v>
      </c>
      <c r="CN335" s="96">
        <f t="shared" si="6023"/>
        <v>2.2801302931596091E-2</v>
      </c>
      <c r="CO335" s="96">
        <f t="shared" si="6024"/>
        <v>0</v>
      </c>
      <c r="CP335" s="97">
        <v>9.25</v>
      </c>
    </row>
    <row r="336" spans="1:94" x14ac:dyDescent="0.3">
      <c r="A336" s="46">
        <v>223</v>
      </c>
      <c r="B336" s="46">
        <f t="shared" si="6025"/>
        <v>0</v>
      </c>
      <c r="C336" s="46">
        <f t="shared" si="6026"/>
        <v>3.3834586466165412E-2</v>
      </c>
      <c r="D336" s="46">
        <f t="shared" si="6027"/>
        <v>0.8571428571428571</v>
      </c>
      <c r="E336" s="46">
        <f t="shared" si="6028"/>
        <v>0.10902255639097744</v>
      </c>
      <c r="F336" s="46">
        <f t="shared" si="6029"/>
        <v>0</v>
      </c>
      <c r="G336" s="95">
        <f t="shared" si="5983"/>
        <v>9.2916666666666661</v>
      </c>
      <c r="H336" s="46">
        <f t="shared" si="5984"/>
        <v>1</v>
      </c>
      <c r="I336" s="96">
        <f t="shared" si="5985"/>
        <v>0</v>
      </c>
      <c r="J336" s="96">
        <f t="shared" si="5986"/>
        <v>3.3834586466165412E-2</v>
      </c>
      <c r="K336" s="96">
        <f t="shared" si="5987"/>
        <v>0.8571428571428571</v>
      </c>
      <c r="L336" s="96">
        <f t="shared" si="5988"/>
        <v>0.10902255639097744</v>
      </c>
      <c r="M336" s="96">
        <f t="shared" si="5989"/>
        <v>0</v>
      </c>
      <c r="N336" s="97">
        <v>9.2916666666666661</v>
      </c>
      <c r="Q336" s="46">
        <v>223</v>
      </c>
      <c r="R336" s="46">
        <f t="shared" si="6030"/>
        <v>0</v>
      </c>
      <c r="S336" s="46">
        <f t="shared" si="6031"/>
        <v>0.15068493150684931</v>
      </c>
      <c r="T336" s="46">
        <f t="shared" si="6032"/>
        <v>0.63013698630136983</v>
      </c>
      <c r="U336" s="46">
        <f t="shared" si="6033"/>
        <v>0.21917808219178081</v>
      </c>
      <c r="V336" s="46">
        <f t="shared" si="6034"/>
        <v>0</v>
      </c>
      <c r="W336" s="95">
        <f t="shared" si="5990"/>
        <v>9.2916666666666661</v>
      </c>
      <c r="X336" s="46">
        <f t="shared" si="5991"/>
        <v>1</v>
      </c>
      <c r="Y336" s="96">
        <f t="shared" si="5992"/>
        <v>0</v>
      </c>
      <c r="Z336" s="96">
        <f t="shared" si="5993"/>
        <v>0.15068493150684931</v>
      </c>
      <c r="AA336" s="96">
        <f t="shared" si="5994"/>
        <v>0.63013698630136983</v>
      </c>
      <c r="AB336" s="96">
        <f t="shared" si="5995"/>
        <v>0.21917808219178081</v>
      </c>
      <c r="AC336" s="96">
        <f t="shared" si="5996"/>
        <v>0</v>
      </c>
      <c r="AD336" s="97">
        <v>9.2916666666666661</v>
      </c>
      <c r="AG336" s="46">
        <v>223</v>
      </c>
      <c r="AH336" s="46">
        <f t="shared" si="6035"/>
        <v>0</v>
      </c>
      <c r="AI336" s="46">
        <f t="shared" si="6036"/>
        <v>2.9411764705882353E-2</v>
      </c>
      <c r="AJ336" s="46">
        <f t="shared" si="6037"/>
        <v>0.67647058823529416</v>
      </c>
      <c r="AK336" s="46">
        <f t="shared" si="6038"/>
        <v>0.29411764705882354</v>
      </c>
      <c r="AL336" s="46">
        <f t="shared" si="6039"/>
        <v>0</v>
      </c>
      <c r="AM336" s="95">
        <f t="shared" si="5997"/>
        <v>9.2916666666666661</v>
      </c>
      <c r="AN336" s="46">
        <f t="shared" si="5998"/>
        <v>1</v>
      </c>
      <c r="AO336" s="96">
        <f t="shared" si="5999"/>
        <v>0</v>
      </c>
      <c r="AP336" s="96">
        <f t="shared" si="6000"/>
        <v>2.9411764705882353E-2</v>
      </c>
      <c r="AQ336" s="96">
        <f t="shared" si="6001"/>
        <v>0.67647058823529416</v>
      </c>
      <c r="AR336" s="96">
        <f t="shared" si="6002"/>
        <v>0.29411764705882354</v>
      </c>
      <c r="AS336" s="96">
        <f t="shared" si="6003"/>
        <v>0</v>
      </c>
      <c r="AT336" s="97">
        <v>9.2916666666666661</v>
      </c>
      <c r="AW336" s="46">
        <v>223</v>
      </c>
      <c r="AX336" s="46">
        <f t="shared" si="6040"/>
        <v>0</v>
      </c>
      <c r="AY336" s="46">
        <f t="shared" si="6041"/>
        <v>0.24074074074074073</v>
      </c>
      <c r="AZ336" s="46">
        <f t="shared" si="6042"/>
        <v>0.62037037037037035</v>
      </c>
      <c r="BA336" s="46">
        <f t="shared" si="6043"/>
        <v>0.1388888888888889</v>
      </c>
      <c r="BB336" s="46">
        <f t="shared" si="6044"/>
        <v>0</v>
      </c>
      <c r="BC336" s="95">
        <f t="shared" si="6004"/>
        <v>9.2916666666666661</v>
      </c>
      <c r="BD336" s="46">
        <f t="shared" si="6005"/>
        <v>1</v>
      </c>
      <c r="BE336" s="96">
        <f t="shared" si="6006"/>
        <v>0</v>
      </c>
      <c r="BF336" s="96">
        <f t="shared" si="6007"/>
        <v>0.24074074074074073</v>
      </c>
      <c r="BG336" s="96">
        <f t="shared" si="6008"/>
        <v>0.62037037037037035</v>
      </c>
      <c r="BH336" s="96">
        <f t="shared" si="6009"/>
        <v>0.1388888888888889</v>
      </c>
      <c r="BI336" s="96">
        <f t="shared" si="6010"/>
        <v>0</v>
      </c>
      <c r="BJ336" s="97">
        <v>9.2916666666666661</v>
      </c>
      <c r="BM336" s="46">
        <v>223</v>
      </c>
      <c r="BN336" s="46">
        <f t="shared" si="6045"/>
        <v>0</v>
      </c>
      <c r="BO336" s="46">
        <f t="shared" si="6046"/>
        <v>0.13114754098360656</v>
      </c>
      <c r="BP336" s="46">
        <f t="shared" si="6047"/>
        <v>0.69672131147540983</v>
      </c>
      <c r="BQ336" s="46">
        <f t="shared" si="6048"/>
        <v>0.15573770491803279</v>
      </c>
      <c r="BR336" s="46">
        <f t="shared" si="6049"/>
        <v>0</v>
      </c>
      <c r="BS336" s="95">
        <f t="shared" si="6011"/>
        <v>9.2916666666666661</v>
      </c>
      <c r="BT336" s="46">
        <f t="shared" si="6012"/>
        <v>0.98360655737704916</v>
      </c>
      <c r="BU336" s="96">
        <f t="shared" si="6013"/>
        <v>0</v>
      </c>
      <c r="BV336" s="96">
        <f t="shared" si="6014"/>
        <v>0.13333333333333333</v>
      </c>
      <c r="BW336" s="96">
        <f t="shared" si="6015"/>
        <v>0.70833333333333337</v>
      </c>
      <c r="BX336" s="96">
        <f t="shared" si="6016"/>
        <v>0.15833333333333335</v>
      </c>
      <c r="BY336" s="96">
        <f t="shared" si="6017"/>
        <v>0</v>
      </c>
      <c r="BZ336" s="97">
        <v>9.2916666666666661</v>
      </c>
      <c r="CC336" s="46">
        <v>223</v>
      </c>
      <c r="CD336" s="46">
        <f t="shared" si="6050"/>
        <v>0</v>
      </c>
      <c r="CE336" s="46">
        <f t="shared" si="6051"/>
        <v>0.18566775244299674</v>
      </c>
      <c r="CF336" s="46">
        <f t="shared" si="6052"/>
        <v>0.79153094462540718</v>
      </c>
      <c r="CG336" s="46">
        <f t="shared" si="6053"/>
        <v>2.2801302931596091E-2</v>
      </c>
      <c r="CH336" s="46">
        <f t="shared" si="6054"/>
        <v>0</v>
      </c>
      <c r="CI336" s="95">
        <f t="shared" si="6018"/>
        <v>9.2916666666666661</v>
      </c>
      <c r="CJ336" s="46">
        <f t="shared" si="6019"/>
        <v>1</v>
      </c>
      <c r="CK336" s="96">
        <f t="shared" si="6020"/>
        <v>0</v>
      </c>
      <c r="CL336" s="96">
        <f t="shared" si="6021"/>
        <v>0.18566775244299674</v>
      </c>
      <c r="CM336" s="96">
        <f t="shared" si="6022"/>
        <v>0.79153094462540718</v>
      </c>
      <c r="CN336" s="96">
        <f t="shared" si="6023"/>
        <v>2.2801302931596091E-2</v>
      </c>
      <c r="CO336" s="96">
        <f t="shared" si="6024"/>
        <v>0</v>
      </c>
      <c r="CP336" s="97">
        <v>9.2916666666666661</v>
      </c>
    </row>
    <row r="337" spans="1:94" x14ac:dyDescent="0.3">
      <c r="A337" s="46">
        <v>224</v>
      </c>
      <c r="B337" s="46">
        <f t="shared" si="6025"/>
        <v>0</v>
      </c>
      <c r="C337" s="46">
        <f t="shared" si="6026"/>
        <v>3.3834586466165412E-2</v>
      </c>
      <c r="D337" s="46">
        <f t="shared" si="6027"/>
        <v>0.8571428571428571</v>
      </c>
      <c r="E337" s="46">
        <f t="shared" si="6028"/>
        <v>0.10902255639097744</v>
      </c>
      <c r="F337" s="46">
        <f t="shared" si="6029"/>
        <v>0</v>
      </c>
      <c r="G337" s="95">
        <f t="shared" si="5983"/>
        <v>9.3333333333333339</v>
      </c>
      <c r="H337" s="46">
        <f t="shared" si="5984"/>
        <v>1</v>
      </c>
      <c r="I337" s="96">
        <f t="shared" si="5985"/>
        <v>0</v>
      </c>
      <c r="J337" s="96">
        <f t="shared" si="5986"/>
        <v>3.3834586466165412E-2</v>
      </c>
      <c r="K337" s="96">
        <f t="shared" si="5987"/>
        <v>0.8571428571428571</v>
      </c>
      <c r="L337" s="96">
        <f t="shared" si="5988"/>
        <v>0.10902255639097744</v>
      </c>
      <c r="M337" s="96">
        <f t="shared" si="5989"/>
        <v>0</v>
      </c>
      <c r="N337" s="97">
        <v>9.3333333333333339</v>
      </c>
      <c r="Q337" s="46">
        <v>224</v>
      </c>
      <c r="R337" s="46">
        <f t="shared" si="6030"/>
        <v>0</v>
      </c>
      <c r="S337" s="46">
        <f t="shared" si="6031"/>
        <v>0.15068493150684931</v>
      </c>
      <c r="T337" s="46">
        <f t="shared" si="6032"/>
        <v>0.63013698630136983</v>
      </c>
      <c r="U337" s="46">
        <f t="shared" si="6033"/>
        <v>0.21917808219178081</v>
      </c>
      <c r="V337" s="46">
        <f t="shared" si="6034"/>
        <v>0</v>
      </c>
      <c r="W337" s="95">
        <f t="shared" si="5990"/>
        <v>9.3333333333333339</v>
      </c>
      <c r="X337" s="46">
        <f t="shared" si="5991"/>
        <v>1</v>
      </c>
      <c r="Y337" s="96">
        <f t="shared" si="5992"/>
        <v>0</v>
      </c>
      <c r="Z337" s="96">
        <f t="shared" si="5993"/>
        <v>0.15068493150684931</v>
      </c>
      <c r="AA337" s="96">
        <f t="shared" si="5994"/>
        <v>0.63013698630136983</v>
      </c>
      <c r="AB337" s="96">
        <f t="shared" si="5995"/>
        <v>0.21917808219178081</v>
      </c>
      <c r="AC337" s="96">
        <f t="shared" si="5996"/>
        <v>0</v>
      </c>
      <c r="AD337" s="97">
        <v>9.3333333333333339</v>
      </c>
      <c r="AG337" s="46">
        <v>224</v>
      </c>
      <c r="AH337" s="46">
        <f t="shared" si="6035"/>
        <v>0</v>
      </c>
      <c r="AI337" s="46">
        <f t="shared" si="6036"/>
        <v>2.9411764705882353E-2</v>
      </c>
      <c r="AJ337" s="46">
        <f t="shared" si="6037"/>
        <v>0.67647058823529416</v>
      </c>
      <c r="AK337" s="46">
        <f t="shared" si="6038"/>
        <v>0.29411764705882354</v>
      </c>
      <c r="AL337" s="46">
        <f t="shared" si="6039"/>
        <v>0</v>
      </c>
      <c r="AM337" s="95">
        <f t="shared" si="5997"/>
        <v>9.3333333333333339</v>
      </c>
      <c r="AN337" s="46">
        <f t="shared" si="5998"/>
        <v>1</v>
      </c>
      <c r="AO337" s="96">
        <f t="shared" si="5999"/>
        <v>0</v>
      </c>
      <c r="AP337" s="96">
        <f t="shared" si="6000"/>
        <v>2.9411764705882353E-2</v>
      </c>
      <c r="AQ337" s="96">
        <f t="shared" si="6001"/>
        <v>0.67647058823529416</v>
      </c>
      <c r="AR337" s="96">
        <f t="shared" si="6002"/>
        <v>0.29411764705882354</v>
      </c>
      <c r="AS337" s="96">
        <f t="shared" si="6003"/>
        <v>0</v>
      </c>
      <c r="AT337" s="97">
        <v>9.3333333333333339</v>
      </c>
      <c r="AW337" s="46">
        <v>224</v>
      </c>
      <c r="AX337" s="46">
        <f t="shared" si="6040"/>
        <v>0</v>
      </c>
      <c r="AY337" s="46">
        <f t="shared" si="6041"/>
        <v>0.24074074074074073</v>
      </c>
      <c r="AZ337" s="46">
        <f t="shared" si="6042"/>
        <v>0.62037037037037035</v>
      </c>
      <c r="BA337" s="46">
        <f t="shared" si="6043"/>
        <v>0.1388888888888889</v>
      </c>
      <c r="BB337" s="46">
        <f t="shared" si="6044"/>
        <v>0</v>
      </c>
      <c r="BC337" s="95">
        <f t="shared" si="6004"/>
        <v>9.3333333333333339</v>
      </c>
      <c r="BD337" s="46">
        <f t="shared" si="6005"/>
        <v>1</v>
      </c>
      <c r="BE337" s="96">
        <f t="shared" si="6006"/>
        <v>0</v>
      </c>
      <c r="BF337" s="96">
        <f t="shared" si="6007"/>
        <v>0.24074074074074073</v>
      </c>
      <c r="BG337" s="96">
        <f t="shared" si="6008"/>
        <v>0.62037037037037035</v>
      </c>
      <c r="BH337" s="96">
        <f t="shared" si="6009"/>
        <v>0.1388888888888889</v>
      </c>
      <c r="BI337" s="96">
        <f t="shared" si="6010"/>
        <v>0</v>
      </c>
      <c r="BJ337" s="97">
        <v>9.3333333333333339</v>
      </c>
      <c r="BM337" s="46">
        <v>224</v>
      </c>
      <c r="BN337" s="46">
        <f t="shared" si="6045"/>
        <v>0</v>
      </c>
      <c r="BO337" s="46">
        <f t="shared" si="6046"/>
        <v>0.13114754098360656</v>
      </c>
      <c r="BP337" s="46">
        <f t="shared" si="6047"/>
        <v>0.69672131147540983</v>
      </c>
      <c r="BQ337" s="46">
        <f t="shared" si="6048"/>
        <v>0.15573770491803279</v>
      </c>
      <c r="BR337" s="46">
        <f t="shared" si="6049"/>
        <v>0</v>
      </c>
      <c r="BS337" s="95">
        <f t="shared" si="6011"/>
        <v>9.3333333333333339</v>
      </c>
      <c r="BT337" s="46">
        <f t="shared" si="6012"/>
        <v>0.98360655737704916</v>
      </c>
      <c r="BU337" s="96">
        <f t="shared" si="6013"/>
        <v>0</v>
      </c>
      <c r="BV337" s="96">
        <f t="shared" si="6014"/>
        <v>0.13333333333333333</v>
      </c>
      <c r="BW337" s="96">
        <f t="shared" si="6015"/>
        <v>0.70833333333333337</v>
      </c>
      <c r="BX337" s="96">
        <f t="shared" si="6016"/>
        <v>0.15833333333333335</v>
      </c>
      <c r="BY337" s="96">
        <f t="shared" si="6017"/>
        <v>0</v>
      </c>
      <c r="BZ337" s="97">
        <v>9.3333333333333339</v>
      </c>
      <c r="CC337" s="46">
        <v>224</v>
      </c>
      <c r="CD337" s="46">
        <f t="shared" si="6050"/>
        <v>0</v>
      </c>
      <c r="CE337" s="46">
        <f t="shared" si="6051"/>
        <v>0.18566775244299674</v>
      </c>
      <c r="CF337" s="46">
        <f t="shared" si="6052"/>
        <v>0.79153094462540718</v>
      </c>
      <c r="CG337" s="46">
        <f t="shared" si="6053"/>
        <v>2.2801302931596091E-2</v>
      </c>
      <c r="CH337" s="46">
        <f t="shared" si="6054"/>
        <v>0</v>
      </c>
      <c r="CI337" s="95">
        <f t="shared" si="6018"/>
        <v>9.3333333333333339</v>
      </c>
      <c r="CJ337" s="46">
        <f t="shared" si="6019"/>
        <v>1</v>
      </c>
      <c r="CK337" s="96">
        <f t="shared" si="6020"/>
        <v>0</v>
      </c>
      <c r="CL337" s="96">
        <f t="shared" si="6021"/>
        <v>0.18566775244299674</v>
      </c>
      <c r="CM337" s="96">
        <f t="shared" si="6022"/>
        <v>0.79153094462540718</v>
      </c>
      <c r="CN337" s="96">
        <f t="shared" si="6023"/>
        <v>2.2801302931596091E-2</v>
      </c>
      <c r="CO337" s="96">
        <f t="shared" si="6024"/>
        <v>0</v>
      </c>
      <c r="CP337" s="97">
        <v>9.3333333333333339</v>
      </c>
    </row>
    <row r="338" spans="1:94" x14ac:dyDescent="0.3">
      <c r="A338" s="46">
        <v>225</v>
      </c>
      <c r="B338" s="46">
        <f t="shared" si="6025"/>
        <v>0</v>
      </c>
      <c r="C338" s="46">
        <f t="shared" si="6026"/>
        <v>3.3834586466165412E-2</v>
      </c>
      <c r="D338" s="46">
        <f t="shared" si="6027"/>
        <v>0.8571428571428571</v>
      </c>
      <c r="E338" s="46">
        <f t="shared" si="6028"/>
        <v>0.10902255639097744</v>
      </c>
      <c r="F338" s="46">
        <f t="shared" si="6029"/>
        <v>0</v>
      </c>
      <c r="G338" s="95">
        <f t="shared" si="5983"/>
        <v>9.375</v>
      </c>
      <c r="H338" s="46">
        <f t="shared" si="5984"/>
        <v>1</v>
      </c>
      <c r="I338" s="96">
        <f t="shared" si="5985"/>
        <v>0</v>
      </c>
      <c r="J338" s="96">
        <f t="shared" si="5986"/>
        <v>3.3834586466165412E-2</v>
      </c>
      <c r="K338" s="96">
        <f t="shared" si="5987"/>
        <v>0.8571428571428571</v>
      </c>
      <c r="L338" s="96">
        <f t="shared" si="5988"/>
        <v>0.10902255639097744</v>
      </c>
      <c r="M338" s="96">
        <f t="shared" si="5989"/>
        <v>0</v>
      </c>
      <c r="N338" s="97">
        <v>9.375</v>
      </c>
      <c r="Q338" s="46">
        <v>225</v>
      </c>
      <c r="R338" s="46">
        <f t="shared" si="6030"/>
        <v>0</v>
      </c>
      <c r="S338" s="46">
        <f t="shared" si="6031"/>
        <v>0.15068493150684931</v>
      </c>
      <c r="T338" s="46">
        <f t="shared" si="6032"/>
        <v>0.63013698630136983</v>
      </c>
      <c r="U338" s="46">
        <f t="shared" si="6033"/>
        <v>0.21917808219178081</v>
      </c>
      <c r="V338" s="46">
        <f t="shared" si="6034"/>
        <v>0</v>
      </c>
      <c r="W338" s="95">
        <f t="shared" si="5990"/>
        <v>9.375</v>
      </c>
      <c r="X338" s="46">
        <f t="shared" si="5991"/>
        <v>1</v>
      </c>
      <c r="Y338" s="96">
        <f t="shared" si="5992"/>
        <v>0</v>
      </c>
      <c r="Z338" s="96">
        <f t="shared" si="5993"/>
        <v>0.15068493150684931</v>
      </c>
      <c r="AA338" s="96">
        <f t="shared" si="5994"/>
        <v>0.63013698630136983</v>
      </c>
      <c r="AB338" s="96">
        <f t="shared" si="5995"/>
        <v>0.21917808219178081</v>
      </c>
      <c r="AC338" s="96">
        <f t="shared" si="5996"/>
        <v>0</v>
      </c>
      <c r="AD338" s="97">
        <v>9.375</v>
      </c>
      <c r="AG338" s="46">
        <v>225</v>
      </c>
      <c r="AH338" s="46">
        <f t="shared" si="6035"/>
        <v>0</v>
      </c>
      <c r="AI338" s="46">
        <f t="shared" si="6036"/>
        <v>2.9411764705882353E-2</v>
      </c>
      <c r="AJ338" s="46">
        <f t="shared" si="6037"/>
        <v>0.67647058823529416</v>
      </c>
      <c r="AK338" s="46">
        <f t="shared" si="6038"/>
        <v>0.29411764705882354</v>
      </c>
      <c r="AL338" s="46">
        <f t="shared" si="6039"/>
        <v>0</v>
      </c>
      <c r="AM338" s="95">
        <f t="shared" si="5997"/>
        <v>9.375</v>
      </c>
      <c r="AN338" s="46">
        <f t="shared" si="5998"/>
        <v>1</v>
      </c>
      <c r="AO338" s="96">
        <f t="shared" si="5999"/>
        <v>0</v>
      </c>
      <c r="AP338" s="96">
        <f t="shared" si="6000"/>
        <v>2.9411764705882353E-2</v>
      </c>
      <c r="AQ338" s="96">
        <f t="shared" si="6001"/>
        <v>0.67647058823529416</v>
      </c>
      <c r="AR338" s="96">
        <f t="shared" si="6002"/>
        <v>0.29411764705882354</v>
      </c>
      <c r="AS338" s="96">
        <f t="shared" si="6003"/>
        <v>0</v>
      </c>
      <c r="AT338" s="97">
        <v>9.375</v>
      </c>
      <c r="AW338" s="46">
        <v>225</v>
      </c>
      <c r="AX338" s="46">
        <f t="shared" si="6040"/>
        <v>0</v>
      </c>
      <c r="AY338" s="46">
        <f t="shared" si="6041"/>
        <v>0.24074074074074073</v>
      </c>
      <c r="AZ338" s="46">
        <f t="shared" si="6042"/>
        <v>0.62037037037037035</v>
      </c>
      <c r="BA338" s="46">
        <f t="shared" si="6043"/>
        <v>0.1388888888888889</v>
      </c>
      <c r="BB338" s="46">
        <f t="shared" si="6044"/>
        <v>0</v>
      </c>
      <c r="BC338" s="95">
        <f t="shared" si="6004"/>
        <v>9.375</v>
      </c>
      <c r="BD338" s="46">
        <f t="shared" si="6005"/>
        <v>1</v>
      </c>
      <c r="BE338" s="96">
        <f t="shared" si="6006"/>
        <v>0</v>
      </c>
      <c r="BF338" s="96">
        <f t="shared" si="6007"/>
        <v>0.24074074074074073</v>
      </c>
      <c r="BG338" s="96">
        <f t="shared" si="6008"/>
        <v>0.62037037037037035</v>
      </c>
      <c r="BH338" s="96">
        <f t="shared" si="6009"/>
        <v>0.1388888888888889</v>
      </c>
      <c r="BI338" s="96">
        <f t="shared" si="6010"/>
        <v>0</v>
      </c>
      <c r="BJ338" s="97">
        <v>9.375</v>
      </c>
      <c r="BM338" s="46">
        <v>225</v>
      </c>
      <c r="BN338" s="46">
        <f t="shared" si="6045"/>
        <v>0</v>
      </c>
      <c r="BO338" s="46">
        <f t="shared" si="6046"/>
        <v>0.13114754098360656</v>
      </c>
      <c r="BP338" s="46">
        <f t="shared" si="6047"/>
        <v>0.69672131147540983</v>
      </c>
      <c r="BQ338" s="46">
        <f t="shared" si="6048"/>
        <v>0.15573770491803279</v>
      </c>
      <c r="BR338" s="46">
        <f t="shared" si="6049"/>
        <v>0</v>
      </c>
      <c r="BS338" s="95">
        <f t="shared" si="6011"/>
        <v>9.375</v>
      </c>
      <c r="BT338" s="46">
        <f t="shared" si="6012"/>
        <v>0.98360655737704916</v>
      </c>
      <c r="BU338" s="96">
        <f t="shared" si="6013"/>
        <v>0</v>
      </c>
      <c r="BV338" s="96">
        <f t="shared" si="6014"/>
        <v>0.13333333333333333</v>
      </c>
      <c r="BW338" s="96">
        <f t="shared" si="6015"/>
        <v>0.70833333333333337</v>
      </c>
      <c r="BX338" s="96">
        <f t="shared" si="6016"/>
        <v>0.15833333333333335</v>
      </c>
      <c r="BY338" s="96">
        <f t="shared" si="6017"/>
        <v>0</v>
      </c>
      <c r="BZ338" s="97">
        <v>9.375</v>
      </c>
      <c r="CC338" s="46">
        <v>225</v>
      </c>
      <c r="CD338" s="46">
        <f t="shared" si="6050"/>
        <v>0</v>
      </c>
      <c r="CE338" s="46">
        <f t="shared" si="6051"/>
        <v>0.18566775244299674</v>
      </c>
      <c r="CF338" s="46">
        <f t="shared" si="6052"/>
        <v>0.79153094462540718</v>
      </c>
      <c r="CG338" s="46">
        <f t="shared" si="6053"/>
        <v>2.2801302931596091E-2</v>
      </c>
      <c r="CH338" s="46">
        <f t="shared" si="6054"/>
        <v>0</v>
      </c>
      <c r="CI338" s="95">
        <f t="shared" si="6018"/>
        <v>9.375</v>
      </c>
      <c r="CJ338" s="46">
        <f t="shared" si="6019"/>
        <v>1</v>
      </c>
      <c r="CK338" s="96">
        <f t="shared" si="6020"/>
        <v>0</v>
      </c>
      <c r="CL338" s="96">
        <f t="shared" si="6021"/>
        <v>0.18566775244299674</v>
      </c>
      <c r="CM338" s="96">
        <f t="shared" si="6022"/>
        <v>0.79153094462540718</v>
      </c>
      <c r="CN338" s="96">
        <f t="shared" si="6023"/>
        <v>2.2801302931596091E-2</v>
      </c>
      <c r="CO338" s="96">
        <f t="shared" si="6024"/>
        <v>0</v>
      </c>
      <c r="CP338" s="97">
        <v>9.375</v>
      </c>
    </row>
    <row r="339" spans="1:94" x14ac:dyDescent="0.3">
      <c r="A339" s="46">
        <v>226</v>
      </c>
      <c r="B339" s="46">
        <f t="shared" si="6025"/>
        <v>0</v>
      </c>
      <c r="C339" s="46">
        <f t="shared" si="6026"/>
        <v>3.3834586466165412E-2</v>
      </c>
      <c r="D339" s="46">
        <f t="shared" si="6027"/>
        <v>0.8571428571428571</v>
      </c>
      <c r="E339" s="46">
        <f t="shared" si="6028"/>
        <v>0.10902255639097744</v>
      </c>
      <c r="F339" s="46">
        <f t="shared" si="6029"/>
        <v>0</v>
      </c>
      <c r="G339" s="95">
        <f t="shared" si="5983"/>
        <v>9.4166666666666661</v>
      </c>
      <c r="H339" s="46">
        <f t="shared" si="5984"/>
        <v>1</v>
      </c>
      <c r="I339" s="96">
        <f t="shared" si="5985"/>
        <v>0</v>
      </c>
      <c r="J339" s="96">
        <f t="shared" si="5986"/>
        <v>3.3834586466165412E-2</v>
      </c>
      <c r="K339" s="96">
        <f t="shared" si="5987"/>
        <v>0.8571428571428571</v>
      </c>
      <c r="L339" s="96">
        <f t="shared" si="5988"/>
        <v>0.10902255639097744</v>
      </c>
      <c r="M339" s="96">
        <f t="shared" si="5989"/>
        <v>0</v>
      </c>
      <c r="N339" s="97">
        <v>9.4166666666666661</v>
      </c>
      <c r="Q339" s="46">
        <v>226</v>
      </c>
      <c r="R339" s="46">
        <f t="shared" si="6030"/>
        <v>0</v>
      </c>
      <c r="S339" s="46">
        <f t="shared" si="6031"/>
        <v>0.15068493150684931</v>
      </c>
      <c r="T339" s="46">
        <f t="shared" si="6032"/>
        <v>0.63013698630136983</v>
      </c>
      <c r="U339" s="46">
        <f t="shared" si="6033"/>
        <v>0.21917808219178081</v>
      </c>
      <c r="V339" s="46">
        <f t="shared" si="6034"/>
        <v>0</v>
      </c>
      <c r="W339" s="95">
        <f t="shared" si="5990"/>
        <v>9.4166666666666661</v>
      </c>
      <c r="X339" s="46">
        <f t="shared" si="5991"/>
        <v>1</v>
      </c>
      <c r="Y339" s="96">
        <f t="shared" si="5992"/>
        <v>0</v>
      </c>
      <c r="Z339" s="96">
        <f t="shared" si="5993"/>
        <v>0.15068493150684931</v>
      </c>
      <c r="AA339" s="96">
        <f t="shared" si="5994"/>
        <v>0.63013698630136983</v>
      </c>
      <c r="AB339" s="96">
        <f t="shared" si="5995"/>
        <v>0.21917808219178081</v>
      </c>
      <c r="AC339" s="96">
        <f t="shared" si="5996"/>
        <v>0</v>
      </c>
      <c r="AD339" s="97">
        <v>9.4166666666666661</v>
      </c>
      <c r="AG339" s="46">
        <v>226</v>
      </c>
      <c r="AH339" s="46">
        <f t="shared" si="6035"/>
        <v>0</v>
      </c>
      <c r="AI339" s="46">
        <f t="shared" si="6036"/>
        <v>2.9411764705882353E-2</v>
      </c>
      <c r="AJ339" s="46">
        <f t="shared" si="6037"/>
        <v>0.67647058823529416</v>
      </c>
      <c r="AK339" s="46">
        <f t="shared" si="6038"/>
        <v>0.29411764705882354</v>
      </c>
      <c r="AL339" s="46">
        <f t="shared" si="6039"/>
        <v>0</v>
      </c>
      <c r="AM339" s="95">
        <f t="shared" si="5997"/>
        <v>9.4166666666666661</v>
      </c>
      <c r="AN339" s="46">
        <f t="shared" si="5998"/>
        <v>1</v>
      </c>
      <c r="AO339" s="96">
        <f t="shared" si="5999"/>
        <v>0</v>
      </c>
      <c r="AP339" s="96">
        <f t="shared" si="6000"/>
        <v>2.9411764705882353E-2</v>
      </c>
      <c r="AQ339" s="96">
        <f t="shared" si="6001"/>
        <v>0.67647058823529416</v>
      </c>
      <c r="AR339" s="96">
        <f t="shared" si="6002"/>
        <v>0.29411764705882354</v>
      </c>
      <c r="AS339" s="96">
        <f t="shared" si="6003"/>
        <v>0</v>
      </c>
      <c r="AT339" s="97">
        <v>9.4166666666666661</v>
      </c>
      <c r="AW339" s="46">
        <v>226</v>
      </c>
      <c r="AX339" s="46">
        <f t="shared" si="6040"/>
        <v>0</v>
      </c>
      <c r="AY339" s="46">
        <f t="shared" si="6041"/>
        <v>0.24074074074074073</v>
      </c>
      <c r="AZ339" s="46">
        <f t="shared" si="6042"/>
        <v>0.62037037037037035</v>
      </c>
      <c r="BA339" s="46">
        <f t="shared" si="6043"/>
        <v>0.1388888888888889</v>
      </c>
      <c r="BB339" s="46">
        <f t="shared" si="6044"/>
        <v>0</v>
      </c>
      <c r="BC339" s="95">
        <f t="shared" si="6004"/>
        <v>9.4166666666666661</v>
      </c>
      <c r="BD339" s="46">
        <f t="shared" si="6005"/>
        <v>1</v>
      </c>
      <c r="BE339" s="96">
        <f t="shared" si="6006"/>
        <v>0</v>
      </c>
      <c r="BF339" s="96">
        <f t="shared" si="6007"/>
        <v>0.24074074074074073</v>
      </c>
      <c r="BG339" s="96">
        <f t="shared" si="6008"/>
        <v>0.62037037037037035</v>
      </c>
      <c r="BH339" s="96">
        <f t="shared" si="6009"/>
        <v>0.1388888888888889</v>
      </c>
      <c r="BI339" s="96">
        <f t="shared" si="6010"/>
        <v>0</v>
      </c>
      <c r="BJ339" s="97">
        <v>9.4166666666666661</v>
      </c>
      <c r="BM339" s="46">
        <v>226</v>
      </c>
      <c r="BN339" s="46">
        <f t="shared" si="6045"/>
        <v>0</v>
      </c>
      <c r="BO339" s="46">
        <f t="shared" si="6046"/>
        <v>0.13114754098360656</v>
      </c>
      <c r="BP339" s="46">
        <f t="shared" si="6047"/>
        <v>0.69672131147540983</v>
      </c>
      <c r="BQ339" s="46">
        <f t="shared" si="6048"/>
        <v>0.15573770491803279</v>
      </c>
      <c r="BR339" s="46">
        <f t="shared" si="6049"/>
        <v>0</v>
      </c>
      <c r="BS339" s="95">
        <f t="shared" si="6011"/>
        <v>9.4166666666666661</v>
      </c>
      <c r="BT339" s="46">
        <f t="shared" si="6012"/>
        <v>0.98360655737704916</v>
      </c>
      <c r="BU339" s="96">
        <f t="shared" si="6013"/>
        <v>0</v>
      </c>
      <c r="BV339" s="96">
        <f t="shared" si="6014"/>
        <v>0.13333333333333333</v>
      </c>
      <c r="BW339" s="96">
        <f t="shared" si="6015"/>
        <v>0.70833333333333337</v>
      </c>
      <c r="BX339" s="96">
        <f t="shared" si="6016"/>
        <v>0.15833333333333335</v>
      </c>
      <c r="BY339" s="96">
        <f t="shared" si="6017"/>
        <v>0</v>
      </c>
      <c r="BZ339" s="97">
        <v>9.4166666666666661</v>
      </c>
      <c r="CC339" s="46">
        <v>226</v>
      </c>
      <c r="CD339" s="46">
        <f t="shared" si="6050"/>
        <v>0</v>
      </c>
      <c r="CE339" s="46">
        <f t="shared" si="6051"/>
        <v>0.18566775244299674</v>
      </c>
      <c r="CF339" s="46">
        <f t="shared" si="6052"/>
        <v>0.79153094462540718</v>
      </c>
      <c r="CG339" s="46">
        <f t="shared" si="6053"/>
        <v>2.2801302931596091E-2</v>
      </c>
      <c r="CH339" s="46">
        <f t="shared" si="6054"/>
        <v>0</v>
      </c>
      <c r="CI339" s="95">
        <f t="shared" si="6018"/>
        <v>9.4166666666666661</v>
      </c>
      <c r="CJ339" s="46">
        <f t="shared" si="6019"/>
        <v>1</v>
      </c>
      <c r="CK339" s="96">
        <f t="shared" si="6020"/>
        <v>0</v>
      </c>
      <c r="CL339" s="96">
        <f t="shared" si="6021"/>
        <v>0.18566775244299674</v>
      </c>
      <c r="CM339" s="96">
        <f t="shared" si="6022"/>
        <v>0.79153094462540718</v>
      </c>
      <c r="CN339" s="96">
        <f t="shared" si="6023"/>
        <v>2.2801302931596091E-2</v>
      </c>
      <c r="CO339" s="96">
        <f t="shared" si="6024"/>
        <v>0</v>
      </c>
      <c r="CP339" s="97">
        <v>9.4166666666666661</v>
      </c>
    </row>
    <row r="340" spans="1:94" x14ac:dyDescent="0.3">
      <c r="A340" s="46">
        <v>227</v>
      </c>
      <c r="B340" s="46">
        <f t="shared" si="6025"/>
        <v>0</v>
      </c>
      <c r="C340" s="46">
        <f t="shared" si="6026"/>
        <v>3.3834586466165412E-2</v>
      </c>
      <c r="D340" s="46">
        <f t="shared" si="6027"/>
        <v>0.8571428571428571</v>
      </c>
      <c r="E340" s="46">
        <f t="shared" si="6028"/>
        <v>0.10902255639097744</v>
      </c>
      <c r="F340" s="46">
        <f t="shared" si="6029"/>
        <v>0</v>
      </c>
      <c r="G340" s="95">
        <f t="shared" si="5983"/>
        <v>9.4583333333333339</v>
      </c>
      <c r="H340" s="46">
        <f t="shared" si="5984"/>
        <v>1</v>
      </c>
      <c r="I340" s="96">
        <f t="shared" si="5985"/>
        <v>0</v>
      </c>
      <c r="J340" s="96">
        <f t="shared" si="5986"/>
        <v>3.3834586466165412E-2</v>
      </c>
      <c r="K340" s="96">
        <f t="shared" si="5987"/>
        <v>0.8571428571428571</v>
      </c>
      <c r="L340" s="96">
        <f t="shared" si="5988"/>
        <v>0.10902255639097744</v>
      </c>
      <c r="M340" s="96">
        <f t="shared" si="5989"/>
        <v>0</v>
      </c>
      <c r="N340" s="97">
        <v>9.4583333333333339</v>
      </c>
      <c r="Q340" s="46">
        <v>227</v>
      </c>
      <c r="R340" s="46">
        <f t="shared" si="6030"/>
        <v>0</v>
      </c>
      <c r="S340" s="46">
        <f t="shared" si="6031"/>
        <v>0.15068493150684931</v>
      </c>
      <c r="T340" s="46">
        <f t="shared" si="6032"/>
        <v>0.63013698630136983</v>
      </c>
      <c r="U340" s="46">
        <f t="shared" si="6033"/>
        <v>0.21917808219178081</v>
      </c>
      <c r="V340" s="46">
        <f t="shared" si="6034"/>
        <v>0</v>
      </c>
      <c r="W340" s="95">
        <f t="shared" si="5990"/>
        <v>9.4583333333333339</v>
      </c>
      <c r="X340" s="46">
        <f t="shared" si="5991"/>
        <v>1</v>
      </c>
      <c r="Y340" s="96">
        <f t="shared" si="5992"/>
        <v>0</v>
      </c>
      <c r="Z340" s="96">
        <f t="shared" si="5993"/>
        <v>0.15068493150684931</v>
      </c>
      <c r="AA340" s="96">
        <f t="shared" si="5994"/>
        <v>0.63013698630136983</v>
      </c>
      <c r="AB340" s="96">
        <f t="shared" si="5995"/>
        <v>0.21917808219178081</v>
      </c>
      <c r="AC340" s="96">
        <f t="shared" si="5996"/>
        <v>0</v>
      </c>
      <c r="AD340" s="97">
        <v>9.4583333333333339</v>
      </c>
      <c r="AG340" s="46">
        <v>227</v>
      </c>
      <c r="AH340" s="46">
        <f t="shared" si="6035"/>
        <v>0</v>
      </c>
      <c r="AI340" s="46">
        <f t="shared" si="6036"/>
        <v>2.9411764705882353E-2</v>
      </c>
      <c r="AJ340" s="46">
        <f t="shared" si="6037"/>
        <v>0.67647058823529416</v>
      </c>
      <c r="AK340" s="46">
        <f t="shared" si="6038"/>
        <v>0.29411764705882354</v>
      </c>
      <c r="AL340" s="46">
        <f t="shared" si="6039"/>
        <v>0</v>
      </c>
      <c r="AM340" s="95">
        <f t="shared" si="5997"/>
        <v>9.4583333333333339</v>
      </c>
      <c r="AN340" s="46">
        <f t="shared" si="5998"/>
        <v>1</v>
      </c>
      <c r="AO340" s="96">
        <f t="shared" si="5999"/>
        <v>0</v>
      </c>
      <c r="AP340" s="96">
        <f t="shared" si="6000"/>
        <v>2.9411764705882353E-2</v>
      </c>
      <c r="AQ340" s="96">
        <f t="shared" si="6001"/>
        <v>0.67647058823529416</v>
      </c>
      <c r="AR340" s="96">
        <f t="shared" si="6002"/>
        <v>0.29411764705882354</v>
      </c>
      <c r="AS340" s="96">
        <f t="shared" si="6003"/>
        <v>0</v>
      </c>
      <c r="AT340" s="97">
        <v>9.4583333333333339</v>
      </c>
      <c r="AW340" s="46">
        <v>227</v>
      </c>
      <c r="AX340" s="46">
        <f t="shared" si="6040"/>
        <v>0</v>
      </c>
      <c r="AY340" s="46">
        <f t="shared" si="6041"/>
        <v>0.24074074074074073</v>
      </c>
      <c r="AZ340" s="46">
        <f t="shared" si="6042"/>
        <v>0.62037037037037035</v>
      </c>
      <c r="BA340" s="46">
        <f t="shared" si="6043"/>
        <v>0.1388888888888889</v>
      </c>
      <c r="BB340" s="46">
        <f t="shared" si="6044"/>
        <v>0</v>
      </c>
      <c r="BC340" s="95">
        <f t="shared" si="6004"/>
        <v>9.4583333333333339</v>
      </c>
      <c r="BD340" s="46">
        <f t="shared" si="6005"/>
        <v>1</v>
      </c>
      <c r="BE340" s="96">
        <f t="shared" si="6006"/>
        <v>0</v>
      </c>
      <c r="BF340" s="96">
        <f t="shared" si="6007"/>
        <v>0.24074074074074073</v>
      </c>
      <c r="BG340" s="96">
        <f t="shared" si="6008"/>
        <v>0.62037037037037035</v>
      </c>
      <c r="BH340" s="96">
        <f t="shared" si="6009"/>
        <v>0.1388888888888889</v>
      </c>
      <c r="BI340" s="96">
        <f t="shared" si="6010"/>
        <v>0</v>
      </c>
      <c r="BJ340" s="97">
        <v>9.4583333333333339</v>
      </c>
      <c r="BM340" s="46">
        <v>227</v>
      </c>
      <c r="BN340" s="46">
        <f t="shared" si="6045"/>
        <v>0</v>
      </c>
      <c r="BO340" s="46">
        <f t="shared" si="6046"/>
        <v>0.13114754098360656</v>
      </c>
      <c r="BP340" s="46">
        <f t="shared" si="6047"/>
        <v>0.69672131147540983</v>
      </c>
      <c r="BQ340" s="46">
        <f t="shared" si="6048"/>
        <v>0.15573770491803279</v>
      </c>
      <c r="BR340" s="46">
        <f t="shared" si="6049"/>
        <v>0</v>
      </c>
      <c r="BS340" s="95">
        <f t="shared" si="6011"/>
        <v>9.4583333333333339</v>
      </c>
      <c r="BT340" s="46">
        <f t="shared" si="6012"/>
        <v>0.98360655737704916</v>
      </c>
      <c r="BU340" s="96">
        <f t="shared" si="6013"/>
        <v>0</v>
      </c>
      <c r="BV340" s="96">
        <f t="shared" si="6014"/>
        <v>0.13333333333333333</v>
      </c>
      <c r="BW340" s="96">
        <f t="shared" si="6015"/>
        <v>0.70833333333333337</v>
      </c>
      <c r="BX340" s="96">
        <f t="shared" si="6016"/>
        <v>0.15833333333333335</v>
      </c>
      <c r="BY340" s="96">
        <f t="shared" si="6017"/>
        <v>0</v>
      </c>
      <c r="BZ340" s="97">
        <v>9.4583333333333339</v>
      </c>
      <c r="CC340" s="46">
        <v>227</v>
      </c>
      <c r="CD340" s="46">
        <f t="shared" si="6050"/>
        <v>0</v>
      </c>
      <c r="CE340" s="46">
        <f t="shared" si="6051"/>
        <v>0.18566775244299674</v>
      </c>
      <c r="CF340" s="46">
        <f t="shared" si="6052"/>
        <v>0.79153094462540718</v>
      </c>
      <c r="CG340" s="46">
        <f t="shared" si="6053"/>
        <v>2.2801302931596091E-2</v>
      </c>
      <c r="CH340" s="46">
        <f t="shared" si="6054"/>
        <v>0</v>
      </c>
      <c r="CI340" s="95">
        <f t="shared" si="6018"/>
        <v>9.4583333333333339</v>
      </c>
      <c r="CJ340" s="46">
        <f t="shared" si="6019"/>
        <v>1</v>
      </c>
      <c r="CK340" s="96">
        <f t="shared" si="6020"/>
        <v>0</v>
      </c>
      <c r="CL340" s="96">
        <f t="shared" si="6021"/>
        <v>0.18566775244299674</v>
      </c>
      <c r="CM340" s="96">
        <f t="shared" si="6022"/>
        <v>0.79153094462540718</v>
      </c>
      <c r="CN340" s="96">
        <f t="shared" si="6023"/>
        <v>2.2801302931596091E-2</v>
      </c>
      <c r="CO340" s="96">
        <f t="shared" si="6024"/>
        <v>0</v>
      </c>
      <c r="CP340" s="97">
        <v>9.4583333333333339</v>
      </c>
    </row>
    <row r="341" spans="1:94" x14ac:dyDescent="0.3">
      <c r="A341" s="46">
        <v>228</v>
      </c>
      <c r="B341" s="46">
        <f t="shared" si="6025"/>
        <v>0</v>
      </c>
      <c r="C341" s="46">
        <f t="shared" si="6026"/>
        <v>3.3834586466165412E-2</v>
      </c>
      <c r="D341" s="46">
        <f t="shared" si="6027"/>
        <v>0.8571428571428571</v>
      </c>
      <c r="E341" s="46">
        <f t="shared" si="6028"/>
        <v>0.10902255639097744</v>
      </c>
      <c r="F341" s="46">
        <f t="shared" si="6029"/>
        <v>0</v>
      </c>
      <c r="G341" s="95">
        <f t="shared" si="5983"/>
        <v>9.5</v>
      </c>
      <c r="H341" s="46">
        <f t="shared" si="5984"/>
        <v>1</v>
      </c>
      <c r="I341" s="96">
        <f t="shared" si="5985"/>
        <v>0</v>
      </c>
      <c r="J341" s="96">
        <f t="shared" si="5986"/>
        <v>3.3834586466165412E-2</v>
      </c>
      <c r="K341" s="96">
        <f t="shared" si="5987"/>
        <v>0.8571428571428571</v>
      </c>
      <c r="L341" s="96">
        <f t="shared" si="5988"/>
        <v>0.10902255639097744</v>
      </c>
      <c r="M341" s="96">
        <f t="shared" si="5989"/>
        <v>0</v>
      </c>
      <c r="N341" s="97">
        <v>9.5</v>
      </c>
      <c r="Q341" s="46">
        <v>228</v>
      </c>
      <c r="R341" s="46">
        <f t="shared" si="6030"/>
        <v>0</v>
      </c>
      <c r="S341" s="46">
        <f t="shared" si="6031"/>
        <v>0.15068493150684931</v>
      </c>
      <c r="T341" s="46">
        <f t="shared" si="6032"/>
        <v>0.63013698630136983</v>
      </c>
      <c r="U341" s="46">
        <f t="shared" si="6033"/>
        <v>0.21917808219178081</v>
      </c>
      <c r="V341" s="46">
        <f t="shared" si="6034"/>
        <v>0</v>
      </c>
      <c r="W341" s="95">
        <f t="shared" si="5990"/>
        <v>9.5</v>
      </c>
      <c r="X341" s="46">
        <f t="shared" si="5991"/>
        <v>1</v>
      </c>
      <c r="Y341" s="96">
        <f t="shared" si="5992"/>
        <v>0</v>
      </c>
      <c r="Z341" s="96">
        <f t="shared" si="5993"/>
        <v>0.15068493150684931</v>
      </c>
      <c r="AA341" s="96">
        <f t="shared" si="5994"/>
        <v>0.63013698630136983</v>
      </c>
      <c r="AB341" s="96">
        <f t="shared" si="5995"/>
        <v>0.21917808219178081</v>
      </c>
      <c r="AC341" s="96">
        <f t="shared" si="5996"/>
        <v>0</v>
      </c>
      <c r="AD341" s="97">
        <v>9.5</v>
      </c>
      <c r="AG341" s="46">
        <v>228</v>
      </c>
      <c r="AH341" s="46">
        <f t="shared" si="6035"/>
        <v>0</v>
      </c>
      <c r="AI341" s="46">
        <f t="shared" si="6036"/>
        <v>2.9411764705882353E-2</v>
      </c>
      <c r="AJ341" s="46">
        <f t="shared" si="6037"/>
        <v>0.67647058823529416</v>
      </c>
      <c r="AK341" s="46">
        <f t="shared" si="6038"/>
        <v>0.29411764705882354</v>
      </c>
      <c r="AL341" s="46">
        <f t="shared" si="6039"/>
        <v>0</v>
      </c>
      <c r="AM341" s="95">
        <f t="shared" si="5997"/>
        <v>9.5</v>
      </c>
      <c r="AN341" s="46">
        <f t="shared" si="5998"/>
        <v>1</v>
      </c>
      <c r="AO341" s="96">
        <f t="shared" si="5999"/>
        <v>0</v>
      </c>
      <c r="AP341" s="96">
        <f t="shared" si="6000"/>
        <v>2.9411764705882353E-2</v>
      </c>
      <c r="AQ341" s="96">
        <f t="shared" si="6001"/>
        <v>0.67647058823529416</v>
      </c>
      <c r="AR341" s="96">
        <f t="shared" si="6002"/>
        <v>0.29411764705882354</v>
      </c>
      <c r="AS341" s="96">
        <f t="shared" si="6003"/>
        <v>0</v>
      </c>
      <c r="AT341" s="97">
        <v>9.5</v>
      </c>
      <c r="AW341" s="46">
        <v>228</v>
      </c>
      <c r="AX341" s="46">
        <f t="shared" si="6040"/>
        <v>0</v>
      </c>
      <c r="AY341" s="46">
        <f t="shared" si="6041"/>
        <v>0.24074074074074073</v>
      </c>
      <c r="AZ341" s="46">
        <f t="shared" si="6042"/>
        <v>0.62037037037037035</v>
      </c>
      <c r="BA341" s="46">
        <f t="shared" si="6043"/>
        <v>0.1388888888888889</v>
      </c>
      <c r="BB341" s="46">
        <f t="shared" si="6044"/>
        <v>0</v>
      </c>
      <c r="BC341" s="95">
        <f t="shared" si="6004"/>
        <v>9.5</v>
      </c>
      <c r="BD341" s="46">
        <f t="shared" si="6005"/>
        <v>1</v>
      </c>
      <c r="BE341" s="96">
        <f t="shared" si="6006"/>
        <v>0</v>
      </c>
      <c r="BF341" s="96">
        <f t="shared" si="6007"/>
        <v>0.24074074074074073</v>
      </c>
      <c r="BG341" s="96">
        <f t="shared" si="6008"/>
        <v>0.62037037037037035</v>
      </c>
      <c r="BH341" s="96">
        <f t="shared" si="6009"/>
        <v>0.1388888888888889</v>
      </c>
      <c r="BI341" s="96">
        <f t="shared" si="6010"/>
        <v>0</v>
      </c>
      <c r="BJ341" s="97">
        <v>9.5</v>
      </c>
      <c r="BM341" s="46">
        <v>228</v>
      </c>
      <c r="BN341" s="46">
        <f t="shared" si="6045"/>
        <v>0</v>
      </c>
      <c r="BO341" s="46">
        <f t="shared" si="6046"/>
        <v>0.13114754098360656</v>
      </c>
      <c r="BP341" s="46">
        <f t="shared" si="6047"/>
        <v>0.69672131147540983</v>
      </c>
      <c r="BQ341" s="46">
        <f t="shared" si="6048"/>
        <v>0.15573770491803279</v>
      </c>
      <c r="BR341" s="46">
        <f t="shared" si="6049"/>
        <v>0</v>
      </c>
      <c r="BS341" s="95">
        <f t="shared" si="6011"/>
        <v>9.5</v>
      </c>
      <c r="BT341" s="46">
        <f t="shared" si="6012"/>
        <v>0.98360655737704916</v>
      </c>
      <c r="BU341" s="96">
        <f t="shared" si="6013"/>
        <v>0</v>
      </c>
      <c r="BV341" s="96">
        <f t="shared" si="6014"/>
        <v>0.13333333333333333</v>
      </c>
      <c r="BW341" s="96">
        <f t="shared" si="6015"/>
        <v>0.70833333333333337</v>
      </c>
      <c r="BX341" s="96">
        <f t="shared" si="6016"/>
        <v>0.15833333333333335</v>
      </c>
      <c r="BY341" s="96">
        <f t="shared" si="6017"/>
        <v>0</v>
      </c>
      <c r="BZ341" s="97">
        <v>9.5</v>
      </c>
      <c r="CC341" s="46">
        <v>228</v>
      </c>
      <c r="CD341" s="46">
        <f t="shared" si="6050"/>
        <v>0</v>
      </c>
      <c r="CE341" s="46">
        <f t="shared" si="6051"/>
        <v>0.18566775244299674</v>
      </c>
      <c r="CF341" s="46">
        <f t="shared" si="6052"/>
        <v>0.79153094462540718</v>
      </c>
      <c r="CG341" s="46">
        <f t="shared" si="6053"/>
        <v>2.2801302931596091E-2</v>
      </c>
      <c r="CH341" s="46">
        <f t="shared" si="6054"/>
        <v>0</v>
      </c>
      <c r="CI341" s="95">
        <f t="shared" si="6018"/>
        <v>9.5</v>
      </c>
      <c r="CJ341" s="46">
        <f t="shared" si="6019"/>
        <v>1</v>
      </c>
      <c r="CK341" s="96">
        <f t="shared" si="6020"/>
        <v>0</v>
      </c>
      <c r="CL341" s="96">
        <f t="shared" si="6021"/>
        <v>0.18566775244299674</v>
      </c>
      <c r="CM341" s="96">
        <f t="shared" si="6022"/>
        <v>0.79153094462540718</v>
      </c>
      <c r="CN341" s="96">
        <f t="shared" si="6023"/>
        <v>2.2801302931596091E-2</v>
      </c>
      <c r="CO341" s="96">
        <f t="shared" si="6024"/>
        <v>0</v>
      </c>
      <c r="CP341" s="97">
        <v>9.5</v>
      </c>
    </row>
    <row r="342" spans="1:94" x14ac:dyDescent="0.3">
      <c r="A342" s="46">
        <v>229</v>
      </c>
      <c r="B342" s="46">
        <f t="shared" si="6025"/>
        <v>0</v>
      </c>
      <c r="C342" s="46">
        <f t="shared" si="6026"/>
        <v>3.3834586466165412E-2</v>
      </c>
      <c r="D342" s="46">
        <f t="shared" si="6027"/>
        <v>0.8571428571428571</v>
      </c>
      <c r="E342" s="46">
        <f t="shared" si="6028"/>
        <v>0.10902255639097744</v>
      </c>
      <c r="F342" s="46">
        <f t="shared" si="6029"/>
        <v>0</v>
      </c>
      <c r="G342" s="95">
        <f t="shared" si="5983"/>
        <v>9.5416666666666661</v>
      </c>
      <c r="H342" s="46">
        <f t="shared" si="5984"/>
        <v>1</v>
      </c>
      <c r="I342" s="96">
        <f t="shared" si="5985"/>
        <v>0</v>
      </c>
      <c r="J342" s="96">
        <f t="shared" si="5986"/>
        <v>3.3834586466165412E-2</v>
      </c>
      <c r="K342" s="96">
        <f t="shared" si="5987"/>
        <v>0.8571428571428571</v>
      </c>
      <c r="L342" s="96">
        <f t="shared" si="5988"/>
        <v>0.10902255639097744</v>
      </c>
      <c r="M342" s="96">
        <f t="shared" si="5989"/>
        <v>0</v>
      </c>
      <c r="N342" s="97">
        <v>9.5416666666666661</v>
      </c>
      <c r="Q342" s="46">
        <v>229</v>
      </c>
      <c r="R342" s="46">
        <f t="shared" si="6030"/>
        <v>0</v>
      </c>
      <c r="S342" s="46">
        <f t="shared" si="6031"/>
        <v>0.15068493150684931</v>
      </c>
      <c r="T342" s="46">
        <f t="shared" si="6032"/>
        <v>0.63013698630136983</v>
      </c>
      <c r="U342" s="46">
        <f t="shared" si="6033"/>
        <v>0.21917808219178081</v>
      </c>
      <c r="V342" s="46">
        <f t="shared" si="6034"/>
        <v>0</v>
      </c>
      <c r="W342" s="95">
        <f t="shared" si="5990"/>
        <v>9.5416666666666661</v>
      </c>
      <c r="X342" s="46">
        <f t="shared" si="5991"/>
        <v>1</v>
      </c>
      <c r="Y342" s="96">
        <f t="shared" si="5992"/>
        <v>0</v>
      </c>
      <c r="Z342" s="96">
        <f t="shared" si="5993"/>
        <v>0.15068493150684931</v>
      </c>
      <c r="AA342" s="96">
        <f t="shared" si="5994"/>
        <v>0.63013698630136983</v>
      </c>
      <c r="AB342" s="96">
        <f t="shared" si="5995"/>
        <v>0.21917808219178081</v>
      </c>
      <c r="AC342" s="96">
        <f t="shared" si="5996"/>
        <v>0</v>
      </c>
      <c r="AD342" s="97">
        <v>9.5416666666666661</v>
      </c>
      <c r="AG342" s="46">
        <v>229</v>
      </c>
      <c r="AH342" s="46">
        <f t="shared" si="6035"/>
        <v>0</v>
      </c>
      <c r="AI342" s="46">
        <f t="shared" si="6036"/>
        <v>2.9411764705882353E-2</v>
      </c>
      <c r="AJ342" s="46">
        <f t="shared" si="6037"/>
        <v>0.67647058823529416</v>
      </c>
      <c r="AK342" s="46">
        <f t="shared" si="6038"/>
        <v>0.29411764705882354</v>
      </c>
      <c r="AL342" s="46">
        <f t="shared" si="6039"/>
        <v>0</v>
      </c>
      <c r="AM342" s="95">
        <f t="shared" si="5997"/>
        <v>9.5416666666666661</v>
      </c>
      <c r="AN342" s="46">
        <f t="shared" si="5998"/>
        <v>1</v>
      </c>
      <c r="AO342" s="96">
        <f t="shared" si="5999"/>
        <v>0</v>
      </c>
      <c r="AP342" s="96">
        <f t="shared" si="6000"/>
        <v>2.9411764705882353E-2</v>
      </c>
      <c r="AQ342" s="96">
        <f t="shared" si="6001"/>
        <v>0.67647058823529416</v>
      </c>
      <c r="AR342" s="96">
        <f t="shared" si="6002"/>
        <v>0.29411764705882354</v>
      </c>
      <c r="AS342" s="96">
        <f t="shared" si="6003"/>
        <v>0</v>
      </c>
      <c r="AT342" s="97">
        <v>9.5416666666666661</v>
      </c>
      <c r="AW342" s="46">
        <v>229</v>
      </c>
      <c r="AX342" s="46">
        <f t="shared" si="6040"/>
        <v>0</v>
      </c>
      <c r="AY342" s="46">
        <f t="shared" si="6041"/>
        <v>0.24074074074074073</v>
      </c>
      <c r="AZ342" s="46">
        <f t="shared" si="6042"/>
        <v>0.62037037037037035</v>
      </c>
      <c r="BA342" s="46">
        <f t="shared" si="6043"/>
        <v>0.1388888888888889</v>
      </c>
      <c r="BB342" s="46">
        <f t="shared" si="6044"/>
        <v>0</v>
      </c>
      <c r="BC342" s="95">
        <f t="shared" si="6004"/>
        <v>9.5416666666666661</v>
      </c>
      <c r="BD342" s="46">
        <f t="shared" si="6005"/>
        <v>1</v>
      </c>
      <c r="BE342" s="96">
        <f t="shared" si="6006"/>
        <v>0</v>
      </c>
      <c r="BF342" s="96">
        <f t="shared" si="6007"/>
        <v>0.24074074074074073</v>
      </c>
      <c r="BG342" s="96">
        <f t="shared" si="6008"/>
        <v>0.62037037037037035</v>
      </c>
      <c r="BH342" s="96">
        <f t="shared" si="6009"/>
        <v>0.1388888888888889</v>
      </c>
      <c r="BI342" s="96">
        <f t="shared" si="6010"/>
        <v>0</v>
      </c>
      <c r="BJ342" s="97">
        <v>9.5416666666666661</v>
      </c>
      <c r="BM342" s="46">
        <v>229</v>
      </c>
      <c r="BN342" s="46">
        <f t="shared" si="6045"/>
        <v>0</v>
      </c>
      <c r="BO342" s="46">
        <f t="shared" si="6046"/>
        <v>0.13114754098360656</v>
      </c>
      <c r="BP342" s="46">
        <f t="shared" si="6047"/>
        <v>0.69672131147540983</v>
      </c>
      <c r="BQ342" s="46">
        <f t="shared" si="6048"/>
        <v>0.15573770491803279</v>
      </c>
      <c r="BR342" s="46">
        <f t="shared" si="6049"/>
        <v>0</v>
      </c>
      <c r="BS342" s="95">
        <f t="shared" si="6011"/>
        <v>9.5416666666666661</v>
      </c>
      <c r="BT342" s="46">
        <f t="shared" si="6012"/>
        <v>0.98360655737704916</v>
      </c>
      <c r="BU342" s="96">
        <f t="shared" si="6013"/>
        <v>0</v>
      </c>
      <c r="BV342" s="96">
        <f t="shared" si="6014"/>
        <v>0.13333333333333333</v>
      </c>
      <c r="BW342" s="96">
        <f t="shared" si="6015"/>
        <v>0.70833333333333337</v>
      </c>
      <c r="BX342" s="96">
        <f t="shared" si="6016"/>
        <v>0.15833333333333335</v>
      </c>
      <c r="BY342" s="96">
        <f t="shared" si="6017"/>
        <v>0</v>
      </c>
      <c r="BZ342" s="97">
        <v>9.5416666666666661</v>
      </c>
      <c r="CC342" s="46">
        <v>229</v>
      </c>
      <c r="CD342" s="46">
        <f t="shared" si="6050"/>
        <v>0</v>
      </c>
      <c r="CE342" s="46">
        <f t="shared" si="6051"/>
        <v>0.18566775244299674</v>
      </c>
      <c r="CF342" s="46">
        <f t="shared" si="6052"/>
        <v>0.79153094462540718</v>
      </c>
      <c r="CG342" s="46">
        <f t="shared" si="6053"/>
        <v>2.2801302931596091E-2</v>
      </c>
      <c r="CH342" s="46">
        <f t="shared" si="6054"/>
        <v>0</v>
      </c>
      <c r="CI342" s="95">
        <f t="shared" si="6018"/>
        <v>9.5416666666666661</v>
      </c>
      <c r="CJ342" s="46">
        <f t="shared" si="6019"/>
        <v>1</v>
      </c>
      <c r="CK342" s="96">
        <f t="shared" si="6020"/>
        <v>0</v>
      </c>
      <c r="CL342" s="96">
        <f t="shared" si="6021"/>
        <v>0.18566775244299674</v>
      </c>
      <c r="CM342" s="96">
        <f t="shared" si="6022"/>
        <v>0.79153094462540718</v>
      </c>
      <c r="CN342" s="96">
        <f t="shared" si="6023"/>
        <v>2.2801302931596091E-2</v>
      </c>
      <c r="CO342" s="96">
        <f t="shared" si="6024"/>
        <v>0</v>
      </c>
      <c r="CP342" s="97">
        <v>9.5416666666666661</v>
      </c>
    </row>
    <row r="343" spans="1:94" x14ac:dyDescent="0.3">
      <c r="A343" s="46">
        <v>230</v>
      </c>
      <c r="B343" s="46">
        <f t="shared" si="6025"/>
        <v>0</v>
      </c>
      <c r="C343" s="46">
        <f t="shared" si="6026"/>
        <v>3.3834586466165412E-2</v>
      </c>
      <c r="D343" s="46">
        <f t="shared" si="6027"/>
        <v>0.8571428571428571</v>
      </c>
      <c r="E343" s="46">
        <f t="shared" si="6028"/>
        <v>0.10902255639097744</v>
      </c>
      <c r="F343" s="46">
        <f t="shared" si="6029"/>
        <v>0</v>
      </c>
      <c r="G343" s="95">
        <f t="shared" si="5983"/>
        <v>9.5833333333333339</v>
      </c>
      <c r="H343" s="46">
        <f>SUM(B343:F343)</f>
        <v>1</v>
      </c>
      <c r="I343" s="96">
        <f t="shared" si="5985"/>
        <v>0</v>
      </c>
      <c r="J343" s="96">
        <f t="shared" si="5986"/>
        <v>3.3834586466165412E-2</v>
      </c>
      <c r="K343" s="96">
        <f t="shared" si="5987"/>
        <v>0.8571428571428571</v>
      </c>
      <c r="L343" s="96">
        <f t="shared" si="5988"/>
        <v>0.10902255639097744</v>
      </c>
      <c r="M343" s="96">
        <f t="shared" si="5989"/>
        <v>0</v>
      </c>
      <c r="N343" s="97">
        <v>9.5833333333333339</v>
      </c>
      <c r="Q343" s="46">
        <v>230</v>
      </c>
      <c r="R343" s="46">
        <f t="shared" si="6030"/>
        <v>0</v>
      </c>
      <c r="S343" s="46">
        <f t="shared" si="6031"/>
        <v>0.15068493150684931</v>
      </c>
      <c r="T343" s="46">
        <f t="shared" si="6032"/>
        <v>0.63013698630136983</v>
      </c>
      <c r="U343" s="46">
        <f t="shared" si="6033"/>
        <v>0.21917808219178081</v>
      </c>
      <c r="V343" s="46">
        <f t="shared" si="6034"/>
        <v>0</v>
      </c>
      <c r="W343" s="95">
        <f t="shared" si="5990"/>
        <v>9.5833333333333339</v>
      </c>
      <c r="X343" s="46">
        <f>SUM(R343:V343)</f>
        <v>1</v>
      </c>
      <c r="Y343" s="96">
        <f t="shared" si="5992"/>
        <v>0</v>
      </c>
      <c r="Z343" s="96">
        <f t="shared" si="5993"/>
        <v>0.15068493150684931</v>
      </c>
      <c r="AA343" s="96">
        <f t="shared" si="5994"/>
        <v>0.63013698630136983</v>
      </c>
      <c r="AB343" s="96">
        <f t="shared" si="5995"/>
        <v>0.21917808219178081</v>
      </c>
      <c r="AC343" s="96">
        <f t="shared" si="5996"/>
        <v>0</v>
      </c>
      <c r="AD343" s="97">
        <v>9.5833333333333339</v>
      </c>
      <c r="AG343" s="46">
        <v>230</v>
      </c>
      <c r="AH343" s="46">
        <f t="shared" si="6035"/>
        <v>0</v>
      </c>
      <c r="AI343" s="46">
        <f t="shared" si="6036"/>
        <v>2.9411764705882353E-2</v>
      </c>
      <c r="AJ343" s="46">
        <f t="shared" si="6037"/>
        <v>0.67647058823529416</v>
      </c>
      <c r="AK343" s="46">
        <f t="shared" si="6038"/>
        <v>0.29411764705882354</v>
      </c>
      <c r="AL343" s="46">
        <f t="shared" si="6039"/>
        <v>0</v>
      </c>
      <c r="AM343" s="95">
        <f t="shared" si="5997"/>
        <v>9.5833333333333339</v>
      </c>
      <c r="AN343" s="46">
        <f>SUM(AH343:AL343)</f>
        <v>1</v>
      </c>
      <c r="AO343" s="96">
        <f t="shared" si="5999"/>
        <v>0</v>
      </c>
      <c r="AP343" s="96">
        <f t="shared" si="6000"/>
        <v>2.9411764705882353E-2</v>
      </c>
      <c r="AQ343" s="96">
        <f t="shared" si="6001"/>
        <v>0.67647058823529416</v>
      </c>
      <c r="AR343" s="96">
        <f t="shared" si="6002"/>
        <v>0.29411764705882354</v>
      </c>
      <c r="AS343" s="96">
        <f t="shared" si="6003"/>
        <v>0</v>
      </c>
      <c r="AT343" s="97">
        <v>9.5833333333333339</v>
      </c>
      <c r="AW343" s="46">
        <v>230</v>
      </c>
      <c r="AX343" s="46">
        <f t="shared" si="6040"/>
        <v>0</v>
      </c>
      <c r="AY343" s="46">
        <f t="shared" si="6041"/>
        <v>0.24074074074074073</v>
      </c>
      <c r="AZ343" s="46">
        <f t="shared" si="6042"/>
        <v>0.62037037037037035</v>
      </c>
      <c r="BA343" s="46">
        <f t="shared" si="6043"/>
        <v>0.1388888888888889</v>
      </c>
      <c r="BB343" s="46">
        <f t="shared" si="6044"/>
        <v>0</v>
      </c>
      <c r="BC343" s="95">
        <f t="shared" si="6004"/>
        <v>9.5833333333333339</v>
      </c>
      <c r="BD343" s="46">
        <f>SUM(AX343:BB343)</f>
        <v>1</v>
      </c>
      <c r="BE343" s="96">
        <f t="shared" si="6006"/>
        <v>0</v>
      </c>
      <c r="BF343" s="96">
        <f t="shared" si="6007"/>
        <v>0.24074074074074073</v>
      </c>
      <c r="BG343" s="96">
        <f t="shared" si="6008"/>
        <v>0.62037037037037035</v>
      </c>
      <c r="BH343" s="96">
        <f t="shared" si="6009"/>
        <v>0.1388888888888889</v>
      </c>
      <c r="BI343" s="96">
        <f t="shared" si="6010"/>
        <v>0</v>
      </c>
      <c r="BJ343" s="97">
        <v>9.5833333333333339</v>
      </c>
      <c r="BM343" s="46">
        <v>230</v>
      </c>
      <c r="BN343" s="46">
        <f t="shared" si="6045"/>
        <v>0</v>
      </c>
      <c r="BO343" s="46">
        <f t="shared" si="6046"/>
        <v>0.13114754098360656</v>
      </c>
      <c r="BP343" s="46">
        <f t="shared" si="6047"/>
        <v>0.69672131147540983</v>
      </c>
      <c r="BQ343" s="46">
        <f t="shared" si="6048"/>
        <v>0.15573770491803279</v>
      </c>
      <c r="BR343" s="46">
        <f t="shared" si="6049"/>
        <v>0</v>
      </c>
      <c r="BS343" s="95">
        <f t="shared" si="6011"/>
        <v>9.5833333333333339</v>
      </c>
      <c r="BT343" s="46">
        <f>SUM(BN343:BR343)</f>
        <v>0.98360655737704916</v>
      </c>
      <c r="BU343" s="96">
        <f t="shared" si="6013"/>
        <v>0</v>
      </c>
      <c r="BV343" s="96">
        <f t="shared" si="6014"/>
        <v>0.13333333333333333</v>
      </c>
      <c r="BW343" s="96">
        <f t="shared" si="6015"/>
        <v>0.70833333333333337</v>
      </c>
      <c r="BX343" s="96">
        <f t="shared" si="6016"/>
        <v>0.15833333333333335</v>
      </c>
      <c r="BY343" s="96">
        <f t="shared" si="6017"/>
        <v>0</v>
      </c>
      <c r="BZ343" s="97">
        <v>9.5833333333333339</v>
      </c>
      <c r="CC343" s="46">
        <v>230</v>
      </c>
      <c r="CD343" s="46">
        <f t="shared" si="6050"/>
        <v>0</v>
      </c>
      <c r="CE343" s="46">
        <f t="shared" si="6051"/>
        <v>0.18566775244299674</v>
      </c>
      <c r="CF343" s="46">
        <f t="shared" si="6052"/>
        <v>0.79153094462540718</v>
      </c>
      <c r="CG343" s="46">
        <f t="shared" si="6053"/>
        <v>2.2801302931596091E-2</v>
      </c>
      <c r="CH343" s="46">
        <f t="shared" si="6054"/>
        <v>0</v>
      </c>
      <c r="CI343" s="95">
        <f t="shared" si="6018"/>
        <v>9.5833333333333339</v>
      </c>
      <c r="CJ343" s="46">
        <f>SUM(CD343:CH343)</f>
        <v>1</v>
      </c>
      <c r="CK343" s="96">
        <f t="shared" si="6020"/>
        <v>0</v>
      </c>
      <c r="CL343" s="96">
        <f t="shared" si="6021"/>
        <v>0.18566775244299674</v>
      </c>
      <c r="CM343" s="96">
        <f t="shared" si="6022"/>
        <v>0.79153094462540718</v>
      </c>
      <c r="CN343" s="96">
        <f t="shared" si="6023"/>
        <v>2.2801302931596091E-2</v>
      </c>
      <c r="CO343" s="96">
        <f t="shared" si="6024"/>
        <v>0</v>
      </c>
      <c r="CP343" s="97">
        <v>9.5833333333333339</v>
      </c>
    </row>
    <row r="344" spans="1:94" x14ac:dyDescent="0.3">
      <c r="A344" s="46">
        <v>231</v>
      </c>
      <c r="B344" s="46">
        <f t="shared" si="6025"/>
        <v>0</v>
      </c>
      <c r="C344" s="46">
        <f t="shared" si="6026"/>
        <v>3.3834586466165412E-2</v>
      </c>
      <c r="D344" s="46">
        <f t="shared" si="6027"/>
        <v>0.8571428571428571</v>
      </c>
      <c r="E344" s="46">
        <f t="shared" si="6028"/>
        <v>0.10902255639097744</v>
      </c>
      <c r="F344" s="46">
        <f t="shared" si="6029"/>
        <v>0</v>
      </c>
      <c r="G344" s="95">
        <f t="shared" si="5983"/>
        <v>9.625</v>
      </c>
      <c r="H344" s="46">
        <f t="shared" si="5984"/>
        <v>1</v>
      </c>
      <c r="I344" s="96">
        <f t="shared" si="5985"/>
        <v>0</v>
      </c>
      <c r="J344" s="96">
        <f t="shared" si="5986"/>
        <v>3.3834586466165412E-2</v>
      </c>
      <c r="K344" s="96">
        <f t="shared" si="5987"/>
        <v>0.8571428571428571</v>
      </c>
      <c r="L344" s="96">
        <f t="shared" si="5988"/>
        <v>0.10902255639097744</v>
      </c>
      <c r="M344" s="96">
        <f t="shared" si="5989"/>
        <v>0</v>
      </c>
      <c r="N344" s="97">
        <v>9.625</v>
      </c>
      <c r="Q344" s="46">
        <v>231</v>
      </c>
      <c r="R344" s="46">
        <f t="shared" si="6030"/>
        <v>0</v>
      </c>
      <c r="S344" s="46">
        <f t="shared" si="6031"/>
        <v>0.15068493150684931</v>
      </c>
      <c r="T344" s="46">
        <f t="shared" si="6032"/>
        <v>0.63013698630136983</v>
      </c>
      <c r="U344" s="46">
        <f t="shared" si="6033"/>
        <v>0.21917808219178081</v>
      </c>
      <c r="V344" s="46">
        <f t="shared" si="6034"/>
        <v>0</v>
      </c>
      <c r="W344" s="95">
        <f t="shared" si="5990"/>
        <v>9.625</v>
      </c>
      <c r="X344" s="46">
        <f t="shared" ref="X344:X353" si="6055">SUM(R344:V344)</f>
        <v>1</v>
      </c>
      <c r="Y344" s="96">
        <f t="shared" si="5992"/>
        <v>0</v>
      </c>
      <c r="Z344" s="96">
        <f t="shared" si="5993"/>
        <v>0.15068493150684931</v>
      </c>
      <c r="AA344" s="96">
        <f t="shared" si="5994"/>
        <v>0.63013698630136983</v>
      </c>
      <c r="AB344" s="96">
        <f t="shared" si="5995"/>
        <v>0.21917808219178081</v>
      </c>
      <c r="AC344" s="96">
        <f t="shared" si="5996"/>
        <v>0</v>
      </c>
      <c r="AD344" s="97">
        <v>9.625</v>
      </c>
      <c r="AG344" s="46">
        <v>231</v>
      </c>
      <c r="AH344" s="46">
        <f t="shared" si="6035"/>
        <v>0</v>
      </c>
      <c r="AI344" s="46">
        <f t="shared" si="6036"/>
        <v>2.9411764705882353E-2</v>
      </c>
      <c r="AJ344" s="46">
        <f t="shared" si="6037"/>
        <v>0.67647058823529416</v>
      </c>
      <c r="AK344" s="46">
        <f t="shared" si="6038"/>
        <v>0.29411764705882354</v>
      </c>
      <c r="AL344" s="46">
        <f t="shared" si="6039"/>
        <v>0</v>
      </c>
      <c r="AM344" s="95">
        <f t="shared" si="5997"/>
        <v>9.625</v>
      </c>
      <c r="AN344" s="46">
        <f t="shared" ref="AN344:AN353" si="6056">SUM(AH344:AL344)</f>
        <v>1</v>
      </c>
      <c r="AO344" s="96">
        <f t="shared" si="5999"/>
        <v>0</v>
      </c>
      <c r="AP344" s="96">
        <f t="shared" si="6000"/>
        <v>2.9411764705882353E-2</v>
      </c>
      <c r="AQ344" s="96">
        <f t="shared" si="6001"/>
        <v>0.67647058823529416</v>
      </c>
      <c r="AR344" s="96">
        <f t="shared" si="6002"/>
        <v>0.29411764705882354</v>
      </c>
      <c r="AS344" s="96">
        <f t="shared" si="6003"/>
        <v>0</v>
      </c>
      <c r="AT344" s="97">
        <v>9.625</v>
      </c>
      <c r="AW344" s="46">
        <v>231</v>
      </c>
      <c r="AX344" s="46">
        <f t="shared" si="6040"/>
        <v>0</v>
      </c>
      <c r="AY344" s="46">
        <f t="shared" si="6041"/>
        <v>0.24074074074074073</v>
      </c>
      <c r="AZ344" s="46">
        <f t="shared" si="6042"/>
        <v>0.62037037037037035</v>
      </c>
      <c r="BA344" s="46">
        <f t="shared" si="6043"/>
        <v>0.1388888888888889</v>
      </c>
      <c r="BB344" s="46">
        <f t="shared" si="6044"/>
        <v>0</v>
      </c>
      <c r="BC344" s="95">
        <f t="shared" si="6004"/>
        <v>9.625</v>
      </c>
      <c r="BD344" s="46">
        <f t="shared" ref="BD344:BD353" si="6057">SUM(AX344:BB344)</f>
        <v>1</v>
      </c>
      <c r="BE344" s="96">
        <f t="shared" si="6006"/>
        <v>0</v>
      </c>
      <c r="BF344" s="96">
        <f t="shared" si="6007"/>
        <v>0.24074074074074073</v>
      </c>
      <c r="BG344" s="96">
        <f t="shared" si="6008"/>
        <v>0.62037037037037035</v>
      </c>
      <c r="BH344" s="96">
        <f t="shared" si="6009"/>
        <v>0.1388888888888889</v>
      </c>
      <c r="BI344" s="96">
        <f t="shared" si="6010"/>
        <v>0</v>
      </c>
      <c r="BJ344" s="97">
        <v>9.625</v>
      </c>
      <c r="BM344" s="46">
        <v>231</v>
      </c>
      <c r="BN344" s="46">
        <f t="shared" si="6045"/>
        <v>0</v>
      </c>
      <c r="BO344" s="46">
        <f t="shared" si="6046"/>
        <v>0.13114754098360656</v>
      </c>
      <c r="BP344" s="46">
        <f t="shared" si="6047"/>
        <v>0.69672131147540983</v>
      </c>
      <c r="BQ344" s="46">
        <f t="shared" si="6048"/>
        <v>0.15573770491803279</v>
      </c>
      <c r="BR344" s="46">
        <f t="shared" si="6049"/>
        <v>0</v>
      </c>
      <c r="BS344" s="95">
        <f t="shared" si="6011"/>
        <v>9.625</v>
      </c>
      <c r="BT344" s="46">
        <f t="shared" ref="BT344:BT353" si="6058">SUM(BN344:BR344)</f>
        <v>0.98360655737704916</v>
      </c>
      <c r="BU344" s="96">
        <f t="shared" si="6013"/>
        <v>0</v>
      </c>
      <c r="BV344" s="96">
        <f t="shared" si="6014"/>
        <v>0.13333333333333333</v>
      </c>
      <c r="BW344" s="96">
        <f t="shared" si="6015"/>
        <v>0.70833333333333337</v>
      </c>
      <c r="BX344" s="96">
        <f t="shared" si="6016"/>
        <v>0.15833333333333335</v>
      </c>
      <c r="BY344" s="96">
        <f t="shared" si="6017"/>
        <v>0</v>
      </c>
      <c r="BZ344" s="97">
        <v>9.625</v>
      </c>
      <c r="CC344" s="46">
        <v>231</v>
      </c>
      <c r="CD344" s="46">
        <f t="shared" si="6050"/>
        <v>0</v>
      </c>
      <c r="CE344" s="46">
        <f t="shared" si="6051"/>
        <v>0.18566775244299674</v>
      </c>
      <c r="CF344" s="46">
        <f t="shared" si="6052"/>
        <v>0.79153094462540718</v>
      </c>
      <c r="CG344" s="46">
        <f t="shared" si="6053"/>
        <v>2.2801302931596091E-2</v>
      </c>
      <c r="CH344" s="46">
        <f t="shared" si="6054"/>
        <v>0</v>
      </c>
      <c r="CI344" s="95">
        <f t="shared" si="6018"/>
        <v>9.625</v>
      </c>
      <c r="CJ344" s="46">
        <f t="shared" ref="CJ344:CJ353" si="6059">SUM(CD344:CH344)</f>
        <v>1</v>
      </c>
      <c r="CK344" s="96">
        <f t="shared" si="6020"/>
        <v>0</v>
      </c>
      <c r="CL344" s="96">
        <f t="shared" si="6021"/>
        <v>0.18566775244299674</v>
      </c>
      <c r="CM344" s="96">
        <f t="shared" si="6022"/>
        <v>0.79153094462540718</v>
      </c>
      <c r="CN344" s="96">
        <f t="shared" si="6023"/>
        <v>2.2801302931596091E-2</v>
      </c>
      <c r="CO344" s="96">
        <f t="shared" si="6024"/>
        <v>0</v>
      </c>
      <c r="CP344" s="97">
        <v>9.625</v>
      </c>
    </row>
    <row r="345" spans="1:94" x14ac:dyDescent="0.3">
      <c r="A345" s="46">
        <v>232</v>
      </c>
      <c r="B345" s="46">
        <f t="shared" si="6025"/>
        <v>0</v>
      </c>
      <c r="C345" s="46">
        <f t="shared" si="6026"/>
        <v>3.3834586466165412E-2</v>
      </c>
      <c r="D345" s="46">
        <f t="shared" si="6027"/>
        <v>0.8571428571428571</v>
      </c>
      <c r="E345" s="46">
        <f t="shared" si="6028"/>
        <v>0.10902255639097744</v>
      </c>
      <c r="F345" s="46">
        <f t="shared" si="6029"/>
        <v>0</v>
      </c>
      <c r="G345" s="95">
        <f t="shared" si="5983"/>
        <v>9.6666666666666661</v>
      </c>
      <c r="H345" s="46">
        <f t="shared" si="5984"/>
        <v>1</v>
      </c>
      <c r="I345" s="96">
        <f t="shared" si="5985"/>
        <v>0</v>
      </c>
      <c r="J345" s="96">
        <f t="shared" si="5986"/>
        <v>3.3834586466165412E-2</v>
      </c>
      <c r="K345" s="96">
        <f t="shared" si="5987"/>
        <v>0.8571428571428571</v>
      </c>
      <c r="L345" s="96">
        <f t="shared" si="5988"/>
        <v>0.10902255639097744</v>
      </c>
      <c r="M345" s="96">
        <f t="shared" si="5989"/>
        <v>0</v>
      </c>
      <c r="N345" s="97">
        <v>9.6666666666666661</v>
      </c>
      <c r="Q345" s="46">
        <v>232</v>
      </c>
      <c r="R345" s="46">
        <f t="shared" si="6030"/>
        <v>0</v>
      </c>
      <c r="S345" s="46">
        <f t="shared" si="6031"/>
        <v>0.15068493150684931</v>
      </c>
      <c r="T345" s="46">
        <f t="shared" si="6032"/>
        <v>0.63013698630136983</v>
      </c>
      <c r="U345" s="46">
        <f t="shared" si="6033"/>
        <v>0.21917808219178081</v>
      </c>
      <c r="V345" s="46">
        <f t="shared" si="6034"/>
        <v>0</v>
      </c>
      <c r="W345" s="95">
        <f t="shared" si="5990"/>
        <v>9.6666666666666661</v>
      </c>
      <c r="X345" s="46">
        <f t="shared" si="6055"/>
        <v>1</v>
      </c>
      <c r="Y345" s="96">
        <f t="shared" si="5992"/>
        <v>0</v>
      </c>
      <c r="Z345" s="96">
        <f t="shared" si="5993"/>
        <v>0.15068493150684931</v>
      </c>
      <c r="AA345" s="96">
        <f t="shared" si="5994"/>
        <v>0.63013698630136983</v>
      </c>
      <c r="AB345" s="96">
        <f t="shared" si="5995"/>
        <v>0.21917808219178081</v>
      </c>
      <c r="AC345" s="96">
        <f t="shared" si="5996"/>
        <v>0</v>
      </c>
      <c r="AD345" s="97">
        <v>9.6666666666666661</v>
      </c>
      <c r="AG345" s="46">
        <v>232</v>
      </c>
      <c r="AH345" s="46">
        <f t="shared" si="6035"/>
        <v>0</v>
      </c>
      <c r="AI345" s="46">
        <f t="shared" si="6036"/>
        <v>2.9411764705882353E-2</v>
      </c>
      <c r="AJ345" s="46">
        <f t="shared" si="6037"/>
        <v>0.67647058823529416</v>
      </c>
      <c r="AK345" s="46">
        <f t="shared" si="6038"/>
        <v>0.29411764705882354</v>
      </c>
      <c r="AL345" s="46">
        <f t="shared" si="6039"/>
        <v>0</v>
      </c>
      <c r="AM345" s="95">
        <f t="shared" si="5997"/>
        <v>9.6666666666666661</v>
      </c>
      <c r="AN345" s="46">
        <f t="shared" si="6056"/>
        <v>1</v>
      </c>
      <c r="AO345" s="96">
        <f t="shared" si="5999"/>
        <v>0</v>
      </c>
      <c r="AP345" s="96">
        <f t="shared" si="6000"/>
        <v>2.9411764705882353E-2</v>
      </c>
      <c r="AQ345" s="96">
        <f t="shared" si="6001"/>
        <v>0.67647058823529416</v>
      </c>
      <c r="AR345" s="96">
        <f t="shared" si="6002"/>
        <v>0.29411764705882354</v>
      </c>
      <c r="AS345" s="96">
        <f t="shared" si="6003"/>
        <v>0</v>
      </c>
      <c r="AT345" s="97">
        <v>9.6666666666666661</v>
      </c>
      <c r="AW345" s="46">
        <v>232</v>
      </c>
      <c r="AX345" s="46">
        <f t="shared" si="6040"/>
        <v>0</v>
      </c>
      <c r="AY345" s="46">
        <f t="shared" si="6041"/>
        <v>0.24074074074074073</v>
      </c>
      <c r="AZ345" s="46">
        <f t="shared" si="6042"/>
        <v>0.62037037037037035</v>
      </c>
      <c r="BA345" s="46">
        <f t="shared" si="6043"/>
        <v>0.1388888888888889</v>
      </c>
      <c r="BB345" s="46">
        <f t="shared" si="6044"/>
        <v>0</v>
      </c>
      <c r="BC345" s="95">
        <f t="shared" si="6004"/>
        <v>9.6666666666666661</v>
      </c>
      <c r="BD345" s="46">
        <f t="shared" si="6057"/>
        <v>1</v>
      </c>
      <c r="BE345" s="96">
        <f t="shared" si="6006"/>
        <v>0</v>
      </c>
      <c r="BF345" s="96">
        <f t="shared" si="6007"/>
        <v>0.24074074074074073</v>
      </c>
      <c r="BG345" s="96">
        <f t="shared" si="6008"/>
        <v>0.62037037037037035</v>
      </c>
      <c r="BH345" s="96">
        <f t="shared" si="6009"/>
        <v>0.1388888888888889</v>
      </c>
      <c r="BI345" s="96">
        <f t="shared" si="6010"/>
        <v>0</v>
      </c>
      <c r="BJ345" s="97">
        <v>9.6666666666666661</v>
      </c>
      <c r="BM345" s="46">
        <v>232</v>
      </c>
      <c r="BN345" s="46">
        <f t="shared" si="6045"/>
        <v>0</v>
      </c>
      <c r="BO345" s="46">
        <f t="shared" si="6046"/>
        <v>0.13114754098360656</v>
      </c>
      <c r="BP345" s="46">
        <f t="shared" si="6047"/>
        <v>0.69672131147540983</v>
      </c>
      <c r="BQ345" s="46">
        <f t="shared" si="6048"/>
        <v>0.15573770491803279</v>
      </c>
      <c r="BR345" s="46">
        <f t="shared" si="6049"/>
        <v>0</v>
      </c>
      <c r="BS345" s="95">
        <f t="shared" si="6011"/>
        <v>9.6666666666666661</v>
      </c>
      <c r="BT345" s="46">
        <f t="shared" si="6058"/>
        <v>0.98360655737704916</v>
      </c>
      <c r="BU345" s="96">
        <f t="shared" si="6013"/>
        <v>0</v>
      </c>
      <c r="BV345" s="96">
        <f t="shared" si="6014"/>
        <v>0.13333333333333333</v>
      </c>
      <c r="BW345" s="96">
        <f t="shared" si="6015"/>
        <v>0.70833333333333337</v>
      </c>
      <c r="BX345" s="96">
        <f t="shared" si="6016"/>
        <v>0.15833333333333335</v>
      </c>
      <c r="BY345" s="96">
        <f t="shared" si="6017"/>
        <v>0</v>
      </c>
      <c r="BZ345" s="97">
        <v>9.6666666666666661</v>
      </c>
      <c r="CC345" s="46">
        <v>232</v>
      </c>
      <c r="CD345" s="46">
        <f t="shared" si="6050"/>
        <v>0</v>
      </c>
      <c r="CE345" s="46">
        <f t="shared" si="6051"/>
        <v>0.18566775244299674</v>
      </c>
      <c r="CF345" s="46">
        <f t="shared" si="6052"/>
        <v>0.79153094462540718</v>
      </c>
      <c r="CG345" s="46">
        <f t="shared" si="6053"/>
        <v>2.2801302931596091E-2</v>
      </c>
      <c r="CH345" s="46">
        <f t="shared" si="6054"/>
        <v>0</v>
      </c>
      <c r="CI345" s="95">
        <f t="shared" si="6018"/>
        <v>9.6666666666666661</v>
      </c>
      <c r="CJ345" s="46">
        <f t="shared" si="6059"/>
        <v>1</v>
      </c>
      <c r="CK345" s="96">
        <f t="shared" si="6020"/>
        <v>0</v>
      </c>
      <c r="CL345" s="96">
        <f t="shared" si="6021"/>
        <v>0.18566775244299674</v>
      </c>
      <c r="CM345" s="96">
        <f t="shared" si="6022"/>
        <v>0.79153094462540718</v>
      </c>
      <c r="CN345" s="96">
        <f t="shared" si="6023"/>
        <v>2.2801302931596091E-2</v>
      </c>
      <c r="CO345" s="96">
        <f t="shared" si="6024"/>
        <v>0</v>
      </c>
      <c r="CP345" s="97">
        <v>9.6666666666666661</v>
      </c>
    </row>
    <row r="346" spans="1:94" x14ac:dyDescent="0.3">
      <c r="A346" s="46">
        <v>233</v>
      </c>
      <c r="B346" s="46">
        <f t="shared" si="6025"/>
        <v>0</v>
      </c>
      <c r="C346" s="46">
        <f t="shared" si="6026"/>
        <v>3.3834586466165412E-2</v>
      </c>
      <c r="D346" s="46">
        <f t="shared" si="6027"/>
        <v>0.8571428571428571</v>
      </c>
      <c r="E346" s="46">
        <f t="shared" si="6028"/>
        <v>0.10902255639097744</v>
      </c>
      <c r="F346" s="46">
        <f t="shared" si="6029"/>
        <v>0</v>
      </c>
      <c r="G346" s="95">
        <f t="shared" si="5983"/>
        <v>9.7083333333333339</v>
      </c>
      <c r="H346" s="46">
        <f t="shared" si="5984"/>
        <v>1</v>
      </c>
      <c r="I346" s="96">
        <f t="shared" si="5985"/>
        <v>0</v>
      </c>
      <c r="J346" s="96">
        <f t="shared" si="5986"/>
        <v>3.3834586466165412E-2</v>
      </c>
      <c r="K346" s="96">
        <f t="shared" si="5987"/>
        <v>0.8571428571428571</v>
      </c>
      <c r="L346" s="96">
        <f t="shared" si="5988"/>
        <v>0.10902255639097744</v>
      </c>
      <c r="M346" s="96">
        <f t="shared" si="5989"/>
        <v>0</v>
      </c>
      <c r="N346" s="97">
        <v>9.7083333333333339</v>
      </c>
      <c r="Q346" s="46">
        <v>233</v>
      </c>
      <c r="R346" s="46">
        <f t="shared" si="6030"/>
        <v>0</v>
      </c>
      <c r="S346" s="46">
        <f t="shared" si="6031"/>
        <v>0.15068493150684931</v>
      </c>
      <c r="T346" s="46">
        <f t="shared" si="6032"/>
        <v>0.63013698630136983</v>
      </c>
      <c r="U346" s="46">
        <f t="shared" si="6033"/>
        <v>0.21917808219178081</v>
      </c>
      <c r="V346" s="46">
        <f t="shared" si="6034"/>
        <v>0</v>
      </c>
      <c r="W346" s="95">
        <f t="shared" si="5990"/>
        <v>9.7083333333333339</v>
      </c>
      <c r="X346" s="46">
        <f t="shared" si="6055"/>
        <v>1</v>
      </c>
      <c r="Y346" s="96">
        <f t="shared" si="5992"/>
        <v>0</v>
      </c>
      <c r="Z346" s="96">
        <f t="shared" si="5993"/>
        <v>0.15068493150684931</v>
      </c>
      <c r="AA346" s="96">
        <f t="shared" si="5994"/>
        <v>0.63013698630136983</v>
      </c>
      <c r="AB346" s="96">
        <f t="shared" si="5995"/>
        <v>0.21917808219178081</v>
      </c>
      <c r="AC346" s="96">
        <f t="shared" si="5996"/>
        <v>0</v>
      </c>
      <c r="AD346" s="97">
        <v>9.7083333333333339</v>
      </c>
      <c r="AG346" s="46">
        <v>233</v>
      </c>
      <c r="AH346" s="46">
        <f t="shared" si="6035"/>
        <v>0</v>
      </c>
      <c r="AI346" s="46">
        <f t="shared" si="6036"/>
        <v>2.9411764705882353E-2</v>
      </c>
      <c r="AJ346" s="46">
        <f t="shared" si="6037"/>
        <v>0.67647058823529416</v>
      </c>
      <c r="AK346" s="46">
        <f t="shared" si="6038"/>
        <v>0.29411764705882354</v>
      </c>
      <c r="AL346" s="46">
        <f t="shared" si="6039"/>
        <v>0</v>
      </c>
      <c r="AM346" s="95">
        <f t="shared" si="5997"/>
        <v>9.7083333333333339</v>
      </c>
      <c r="AN346" s="46">
        <f t="shared" si="6056"/>
        <v>1</v>
      </c>
      <c r="AO346" s="96">
        <f t="shared" si="5999"/>
        <v>0</v>
      </c>
      <c r="AP346" s="96">
        <f t="shared" si="6000"/>
        <v>2.9411764705882353E-2</v>
      </c>
      <c r="AQ346" s="96">
        <f t="shared" si="6001"/>
        <v>0.67647058823529416</v>
      </c>
      <c r="AR346" s="96">
        <f t="shared" si="6002"/>
        <v>0.29411764705882354</v>
      </c>
      <c r="AS346" s="96">
        <f t="shared" si="6003"/>
        <v>0</v>
      </c>
      <c r="AT346" s="97">
        <v>9.7083333333333339</v>
      </c>
      <c r="AW346" s="46">
        <v>233</v>
      </c>
      <c r="AX346" s="46">
        <f t="shared" si="6040"/>
        <v>0</v>
      </c>
      <c r="AY346" s="46">
        <f t="shared" si="6041"/>
        <v>0.24074074074074073</v>
      </c>
      <c r="AZ346" s="46">
        <f t="shared" si="6042"/>
        <v>0.62037037037037035</v>
      </c>
      <c r="BA346" s="46">
        <f t="shared" si="6043"/>
        <v>0.1388888888888889</v>
      </c>
      <c r="BB346" s="46">
        <f t="shared" si="6044"/>
        <v>0</v>
      </c>
      <c r="BC346" s="95">
        <f t="shared" si="6004"/>
        <v>9.7083333333333339</v>
      </c>
      <c r="BD346" s="46">
        <f t="shared" si="6057"/>
        <v>1</v>
      </c>
      <c r="BE346" s="96">
        <f t="shared" si="6006"/>
        <v>0</v>
      </c>
      <c r="BF346" s="96">
        <f t="shared" si="6007"/>
        <v>0.24074074074074073</v>
      </c>
      <c r="BG346" s="96">
        <f t="shared" si="6008"/>
        <v>0.62037037037037035</v>
      </c>
      <c r="BH346" s="96">
        <f t="shared" si="6009"/>
        <v>0.1388888888888889</v>
      </c>
      <c r="BI346" s="96">
        <f t="shared" si="6010"/>
        <v>0</v>
      </c>
      <c r="BJ346" s="97">
        <v>9.7083333333333339</v>
      </c>
      <c r="BM346" s="46">
        <v>233</v>
      </c>
      <c r="BN346" s="46">
        <f t="shared" si="6045"/>
        <v>1.6393442622950821E-2</v>
      </c>
      <c r="BO346" s="46">
        <f t="shared" si="6046"/>
        <v>0.13114754098360656</v>
      </c>
      <c r="BP346" s="46">
        <f t="shared" si="6047"/>
        <v>0.69672131147540983</v>
      </c>
      <c r="BQ346" s="46">
        <f t="shared" si="6048"/>
        <v>0.15573770491803279</v>
      </c>
      <c r="BR346" s="46">
        <f t="shared" si="6049"/>
        <v>0</v>
      </c>
      <c r="BS346" s="95">
        <f t="shared" si="6011"/>
        <v>9.7083333333333339</v>
      </c>
      <c r="BT346" s="46">
        <f t="shared" si="6058"/>
        <v>1</v>
      </c>
      <c r="BU346" s="96">
        <f t="shared" si="6013"/>
        <v>1.6393442622950821E-2</v>
      </c>
      <c r="BV346" s="96">
        <f t="shared" si="6014"/>
        <v>0.13114754098360656</v>
      </c>
      <c r="BW346" s="96">
        <f t="shared" si="6015"/>
        <v>0.69672131147540983</v>
      </c>
      <c r="BX346" s="96">
        <f t="shared" si="6016"/>
        <v>0.15573770491803279</v>
      </c>
      <c r="BY346" s="96">
        <f t="shared" si="6017"/>
        <v>0</v>
      </c>
      <c r="BZ346" s="97">
        <v>9.7083333333333339</v>
      </c>
      <c r="CC346" s="46">
        <v>233</v>
      </c>
      <c r="CD346" s="46">
        <f t="shared" si="6050"/>
        <v>0</v>
      </c>
      <c r="CE346" s="46">
        <f t="shared" si="6051"/>
        <v>0.18566775244299674</v>
      </c>
      <c r="CF346" s="46">
        <f t="shared" si="6052"/>
        <v>0.79153094462540718</v>
      </c>
      <c r="CG346" s="46">
        <f t="shared" si="6053"/>
        <v>2.2801302931596091E-2</v>
      </c>
      <c r="CH346" s="46">
        <f t="shared" si="6054"/>
        <v>0</v>
      </c>
      <c r="CI346" s="95">
        <f t="shared" si="6018"/>
        <v>9.7083333333333339</v>
      </c>
      <c r="CJ346" s="46">
        <f t="shared" si="6059"/>
        <v>1</v>
      </c>
      <c r="CK346" s="96">
        <f t="shared" si="6020"/>
        <v>0</v>
      </c>
      <c r="CL346" s="96">
        <f t="shared" si="6021"/>
        <v>0.18566775244299674</v>
      </c>
      <c r="CM346" s="96">
        <f t="shared" si="6022"/>
        <v>0.79153094462540718</v>
      </c>
      <c r="CN346" s="96">
        <f t="shared" si="6023"/>
        <v>2.2801302931596091E-2</v>
      </c>
      <c r="CO346" s="96">
        <f t="shared" si="6024"/>
        <v>0</v>
      </c>
      <c r="CP346" s="97">
        <v>9.7083333333333339</v>
      </c>
    </row>
    <row r="347" spans="1:94" x14ac:dyDescent="0.3">
      <c r="A347" s="46">
        <v>234</v>
      </c>
      <c r="B347" s="46">
        <f t="shared" si="6025"/>
        <v>0</v>
      </c>
      <c r="C347" s="46">
        <f t="shared" si="6026"/>
        <v>3.3834586466165412E-2</v>
      </c>
      <c r="D347" s="46">
        <f t="shared" si="6027"/>
        <v>0.8571428571428571</v>
      </c>
      <c r="E347" s="46">
        <f t="shared" si="6028"/>
        <v>0.10902255639097744</v>
      </c>
      <c r="F347" s="46">
        <f t="shared" si="6029"/>
        <v>0</v>
      </c>
      <c r="G347" s="95">
        <f t="shared" si="5983"/>
        <v>9.75</v>
      </c>
      <c r="H347" s="46">
        <f t="shared" si="5984"/>
        <v>1</v>
      </c>
      <c r="I347" s="96">
        <f t="shared" si="5985"/>
        <v>0</v>
      </c>
      <c r="J347" s="96">
        <f t="shared" si="5986"/>
        <v>3.3834586466165412E-2</v>
      </c>
      <c r="K347" s="96">
        <f t="shared" si="5987"/>
        <v>0.8571428571428571</v>
      </c>
      <c r="L347" s="96">
        <f t="shared" si="5988"/>
        <v>0.10902255639097744</v>
      </c>
      <c r="M347" s="96">
        <f t="shared" si="5989"/>
        <v>0</v>
      </c>
      <c r="N347" s="97">
        <v>9.75</v>
      </c>
      <c r="Q347" s="46">
        <v>234</v>
      </c>
      <c r="R347" s="46">
        <f t="shared" si="6030"/>
        <v>0</v>
      </c>
      <c r="S347" s="46">
        <f t="shared" si="6031"/>
        <v>0.15068493150684931</v>
      </c>
      <c r="T347" s="46">
        <f t="shared" si="6032"/>
        <v>0.63013698630136983</v>
      </c>
      <c r="U347" s="46">
        <f t="shared" si="6033"/>
        <v>0.21917808219178081</v>
      </c>
      <c r="V347" s="46">
        <f t="shared" si="6034"/>
        <v>0</v>
      </c>
      <c r="W347" s="95">
        <f t="shared" si="5990"/>
        <v>9.75</v>
      </c>
      <c r="X347" s="46">
        <f t="shared" si="6055"/>
        <v>1</v>
      </c>
      <c r="Y347" s="96">
        <f t="shared" si="5992"/>
        <v>0</v>
      </c>
      <c r="Z347" s="96">
        <f t="shared" si="5993"/>
        <v>0.15068493150684931</v>
      </c>
      <c r="AA347" s="96">
        <f t="shared" si="5994"/>
        <v>0.63013698630136983</v>
      </c>
      <c r="AB347" s="96">
        <f t="shared" si="5995"/>
        <v>0.21917808219178081</v>
      </c>
      <c r="AC347" s="96">
        <f t="shared" si="5996"/>
        <v>0</v>
      </c>
      <c r="AD347" s="97">
        <v>9.75</v>
      </c>
      <c r="AG347" s="46">
        <v>234</v>
      </c>
      <c r="AH347" s="46">
        <f t="shared" si="6035"/>
        <v>0</v>
      </c>
      <c r="AI347" s="46">
        <f t="shared" si="6036"/>
        <v>2.9411764705882353E-2</v>
      </c>
      <c r="AJ347" s="46">
        <f t="shared" si="6037"/>
        <v>0.67647058823529416</v>
      </c>
      <c r="AK347" s="46">
        <f t="shared" si="6038"/>
        <v>0.29411764705882354</v>
      </c>
      <c r="AL347" s="46">
        <f t="shared" si="6039"/>
        <v>0</v>
      </c>
      <c r="AM347" s="95">
        <f t="shared" si="5997"/>
        <v>9.75</v>
      </c>
      <c r="AN347" s="46">
        <f t="shared" si="6056"/>
        <v>1</v>
      </c>
      <c r="AO347" s="96">
        <f t="shared" si="5999"/>
        <v>0</v>
      </c>
      <c r="AP347" s="96">
        <f t="shared" si="6000"/>
        <v>2.9411764705882353E-2</v>
      </c>
      <c r="AQ347" s="96">
        <f t="shared" si="6001"/>
        <v>0.67647058823529416</v>
      </c>
      <c r="AR347" s="96">
        <f t="shared" si="6002"/>
        <v>0.29411764705882354</v>
      </c>
      <c r="AS347" s="96">
        <f t="shared" si="6003"/>
        <v>0</v>
      </c>
      <c r="AT347" s="97">
        <v>9.75</v>
      </c>
      <c r="AW347" s="46">
        <v>234</v>
      </c>
      <c r="AX347" s="46">
        <f t="shared" si="6040"/>
        <v>0</v>
      </c>
      <c r="AY347" s="46">
        <f t="shared" si="6041"/>
        <v>0.24074074074074073</v>
      </c>
      <c r="AZ347" s="46">
        <f t="shared" si="6042"/>
        <v>0.62037037037037035</v>
      </c>
      <c r="BA347" s="46">
        <f t="shared" si="6043"/>
        <v>0.1388888888888889</v>
      </c>
      <c r="BB347" s="46">
        <f t="shared" si="6044"/>
        <v>0</v>
      </c>
      <c r="BC347" s="95">
        <f t="shared" si="6004"/>
        <v>9.75</v>
      </c>
      <c r="BD347" s="46">
        <f t="shared" si="6057"/>
        <v>1</v>
      </c>
      <c r="BE347" s="96">
        <f t="shared" si="6006"/>
        <v>0</v>
      </c>
      <c r="BF347" s="96">
        <f t="shared" si="6007"/>
        <v>0.24074074074074073</v>
      </c>
      <c r="BG347" s="96">
        <f t="shared" si="6008"/>
        <v>0.62037037037037035</v>
      </c>
      <c r="BH347" s="96">
        <f t="shared" si="6009"/>
        <v>0.1388888888888889</v>
      </c>
      <c r="BI347" s="96">
        <f t="shared" si="6010"/>
        <v>0</v>
      </c>
      <c r="BJ347" s="97">
        <v>9.75</v>
      </c>
      <c r="BM347" s="46">
        <v>234</v>
      </c>
      <c r="BN347" s="46">
        <f t="shared" si="6045"/>
        <v>1.6393442622950821E-2</v>
      </c>
      <c r="BO347" s="46">
        <f t="shared" si="6046"/>
        <v>0.13114754098360656</v>
      </c>
      <c r="BP347" s="46">
        <f t="shared" si="6047"/>
        <v>0.69672131147540983</v>
      </c>
      <c r="BQ347" s="46">
        <f t="shared" si="6048"/>
        <v>0.15573770491803279</v>
      </c>
      <c r="BR347" s="46">
        <f t="shared" si="6049"/>
        <v>0</v>
      </c>
      <c r="BS347" s="95">
        <f t="shared" si="6011"/>
        <v>9.75</v>
      </c>
      <c r="BT347" s="46">
        <f t="shared" si="6058"/>
        <v>1</v>
      </c>
      <c r="BU347" s="96">
        <f t="shared" si="6013"/>
        <v>1.6393442622950821E-2</v>
      </c>
      <c r="BV347" s="96">
        <f t="shared" si="6014"/>
        <v>0.13114754098360656</v>
      </c>
      <c r="BW347" s="96">
        <f t="shared" si="6015"/>
        <v>0.69672131147540983</v>
      </c>
      <c r="BX347" s="96">
        <f t="shared" si="6016"/>
        <v>0.15573770491803279</v>
      </c>
      <c r="BY347" s="96">
        <f t="shared" si="6017"/>
        <v>0</v>
      </c>
      <c r="BZ347" s="97">
        <v>9.75</v>
      </c>
      <c r="CC347" s="46">
        <v>234</v>
      </c>
      <c r="CD347" s="46">
        <f t="shared" si="6050"/>
        <v>0</v>
      </c>
      <c r="CE347" s="46">
        <f t="shared" si="6051"/>
        <v>0.18566775244299674</v>
      </c>
      <c r="CF347" s="46">
        <f t="shared" si="6052"/>
        <v>0.79153094462540718</v>
      </c>
      <c r="CG347" s="46">
        <f t="shared" si="6053"/>
        <v>2.2801302931596091E-2</v>
      </c>
      <c r="CH347" s="46">
        <f t="shared" si="6054"/>
        <v>0</v>
      </c>
      <c r="CI347" s="95">
        <f t="shared" si="6018"/>
        <v>9.75</v>
      </c>
      <c r="CJ347" s="46">
        <f t="shared" si="6059"/>
        <v>1</v>
      </c>
      <c r="CK347" s="96">
        <f t="shared" si="6020"/>
        <v>0</v>
      </c>
      <c r="CL347" s="96">
        <f t="shared" si="6021"/>
        <v>0.18566775244299674</v>
      </c>
      <c r="CM347" s="96">
        <f t="shared" si="6022"/>
        <v>0.79153094462540718</v>
      </c>
      <c r="CN347" s="96">
        <f t="shared" si="6023"/>
        <v>2.2801302931596091E-2</v>
      </c>
      <c r="CO347" s="96">
        <f t="shared" si="6024"/>
        <v>0</v>
      </c>
      <c r="CP347" s="97">
        <v>9.75</v>
      </c>
    </row>
    <row r="348" spans="1:94" x14ac:dyDescent="0.3">
      <c r="A348" s="46">
        <v>235</v>
      </c>
      <c r="B348" s="46">
        <f t="shared" si="6025"/>
        <v>0</v>
      </c>
      <c r="C348" s="46">
        <f t="shared" si="6026"/>
        <v>3.3834586466165412E-2</v>
      </c>
      <c r="D348" s="46">
        <f t="shared" si="6027"/>
        <v>0.8571428571428571</v>
      </c>
      <c r="E348" s="46">
        <f t="shared" si="6028"/>
        <v>0.10902255639097744</v>
      </c>
      <c r="F348" s="46">
        <f t="shared" si="6029"/>
        <v>0</v>
      </c>
      <c r="G348" s="95">
        <f t="shared" si="5983"/>
        <v>9.7916666666666661</v>
      </c>
      <c r="H348" s="46">
        <f t="shared" si="5984"/>
        <v>1</v>
      </c>
      <c r="I348" s="96">
        <f t="shared" si="5985"/>
        <v>0</v>
      </c>
      <c r="J348" s="96">
        <f t="shared" si="5986"/>
        <v>3.3834586466165412E-2</v>
      </c>
      <c r="K348" s="96">
        <f t="shared" si="5987"/>
        <v>0.8571428571428571</v>
      </c>
      <c r="L348" s="96">
        <f t="shared" si="5988"/>
        <v>0.10902255639097744</v>
      </c>
      <c r="M348" s="96">
        <f t="shared" si="5989"/>
        <v>0</v>
      </c>
      <c r="N348" s="97">
        <v>9.7916666666666661</v>
      </c>
      <c r="Q348" s="46">
        <v>235</v>
      </c>
      <c r="R348" s="46">
        <f t="shared" si="6030"/>
        <v>0</v>
      </c>
      <c r="S348" s="46">
        <f t="shared" si="6031"/>
        <v>0.15068493150684931</v>
      </c>
      <c r="T348" s="46">
        <f t="shared" si="6032"/>
        <v>0.63013698630136983</v>
      </c>
      <c r="U348" s="46">
        <f t="shared" si="6033"/>
        <v>0.21917808219178081</v>
      </c>
      <c r="V348" s="46">
        <f t="shared" si="6034"/>
        <v>0</v>
      </c>
      <c r="W348" s="95">
        <f t="shared" si="5990"/>
        <v>9.7916666666666661</v>
      </c>
      <c r="X348" s="46">
        <f t="shared" si="6055"/>
        <v>1</v>
      </c>
      <c r="Y348" s="96">
        <f t="shared" si="5992"/>
        <v>0</v>
      </c>
      <c r="Z348" s="96">
        <f t="shared" si="5993"/>
        <v>0.15068493150684931</v>
      </c>
      <c r="AA348" s="96">
        <f t="shared" si="5994"/>
        <v>0.63013698630136983</v>
      </c>
      <c r="AB348" s="96">
        <f t="shared" si="5995"/>
        <v>0.21917808219178081</v>
      </c>
      <c r="AC348" s="96">
        <f t="shared" si="5996"/>
        <v>0</v>
      </c>
      <c r="AD348" s="97">
        <v>9.7916666666666661</v>
      </c>
      <c r="AG348" s="46">
        <v>235</v>
      </c>
      <c r="AH348" s="46">
        <f t="shared" si="6035"/>
        <v>0</v>
      </c>
      <c r="AI348" s="46">
        <f t="shared" si="6036"/>
        <v>2.9411764705882353E-2</v>
      </c>
      <c r="AJ348" s="46">
        <f t="shared" si="6037"/>
        <v>0.67647058823529416</v>
      </c>
      <c r="AK348" s="46">
        <f t="shared" si="6038"/>
        <v>0.29411764705882354</v>
      </c>
      <c r="AL348" s="46">
        <f t="shared" si="6039"/>
        <v>0</v>
      </c>
      <c r="AM348" s="95">
        <f t="shared" si="5997"/>
        <v>9.7916666666666661</v>
      </c>
      <c r="AN348" s="46">
        <f t="shared" si="6056"/>
        <v>1</v>
      </c>
      <c r="AO348" s="96">
        <f t="shared" si="5999"/>
        <v>0</v>
      </c>
      <c r="AP348" s="96">
        <f t="shared" si="6000"/>
        <v>2.9411764705882353E-2</v>
      </c>
      <c r="AQ348" s="96">
        <f t="shared" si="6001"/>
        <v>0.67647058823529416</v>
      </c>
      <c r="AR348" s="96">
        <f t="shared" si="6002"/>
        <v>0.29411764705882354</v>
      </c>
      <c r="AS348" s="96">
        <f t="shared" si="6003"/>
        <v>0</v>
      </c>
      <c r="AT348" s="97">
        <v>9.7916666666666661</v>
      </c>
      <c r="AW348" s="46">
        <v>235</v>
      </c>
      <c r="AX348" s="46">
        <f t="shared" si="6040"/>
        <v>0</v>
      </c>
      <c r="AY348" s="46">
        <f t="shared" si="6041"/>
        <v>0.24074074074074073</v>
      </c>
      <c r="AZ348" s="46">
        <f t="shared" si="6042"/>
        <v>0.62037037037037035</v>
      </c>
      <c r="BA348" s="46">
        <f t="shared" si="6043"/>
        <v>0.1388888888888889</v>
      </c>
      <c r="BB348" s="46">
        <f t="shared" si="6044"/>
        <v>0</v>
      </c>
      <c r="BC348" s="95">
        <f t="shared" si="6004"/>
        <v>9.7916666666666661</v>
      </c>
      <c r="BD348" s="46">
        <f t="shared" si="6057"/>
        <v>1</v>
      </c>
      <c r="BE348" s="96">
        <f t="shared" si="6006"/>
        <v>0</v>
      </c>
      <c r="BF348" s="96">
        <f t="shared" si="6007"/>
        <v>0.24074074074074073</v>
      </c>
      <c r="BG348" s="96">
        <f t="shared" si="6008"/>
        <v>0.62037037037037035</v>
      </c>
      <c r="BH348" s="96">
        <f t="shared" si="6009"/>
        <v>0.1388888888888889</v>
      </c>
      <c r="BI348" s="96">
        <f t="shared" si="6010"/>
        <v>0</v>
      </c>
      <c r="BJ348" s="97">
        <v>9.7916666666666661</v>
      </c>
      <c r="BM348" s="46">
        <v>235</v>
      </c>
      <c r="BN348" s="46">
        <f t="shared" si="6045"/>
        <v>1.6393442622950821E-2</v>
      </c>
      <c r="BO348" s="46">
        <f t="shared" si="6046"/>
        <v>0.13114754098360656</v>
      </c>
      <c r="BP348" s="46">
        <f t="shared" si="6047"/>
        <v>0.69672131147540983</v>
      </c>
      <c r="BQ348" s="46">
        <f t="shared" si="6048"/>
        <v>0.15573770491803279</v>
      </c>
      <c r="BR348" s="46">
        <f t="shared" si="6049"/>
        <v>0</v>
      </c>
      <c r="BS348" s="95">
        <f t="shared" si="6011"/>
        <v>9.7916666666666661</v>
      </c>
      <c r="BT348" s="46">
        <f t="shared" si="6058"/>
        <v>1</v>
      </c>
      <c r="BU348" s="96">
        <f t="shared" si="6013"/>
        <v>1.6393442622950821E-2</v>
      </c>
      <c r="BV348" s="96">
        <f t="shared" si="6014"/>
        <v>0.13114754098360656</v>
      </c>
      <c r="BW348" s="96">
        <f t="shared" si="6015"/>
        <v>0.69672131147540983</v>
      </c>
      <c r="BX348" s="96">
        <f t="shared" si="6016"/>
        <v>0.15573770491803279</v>
      </c>
      <c r="BY348" s="96">
        <f t="shared" si="6017"/>
        <v>0</v>
      </c>
      <c r="BZ348" s="97">
        <v>9.7916666666666661</v>
      </c>
      <c r="CC348" s="46">
        <v>235</v>
      </c>
      <c r="CD348" s="46">
        <f t="shared" si="6050"/>
        <v>0</v>
      </c>
      <c r="CE348" s="46">
        <f t="shared" si="6051"/>
        <v>0.18566775244299674</v>
      </c>
      <c r="CF348" s="46">
        <f t="shared" si="6052"/>
        <v>0.79153094462540718</v>
      </c>
      <c r="CG348" s="46">
        <f t="shared" si="6053"/>
        <v>2.2801302931596091E-2</v>
      </c>
      <c r="CH348" s="46">
        <f t="shared" si="6054"/>
        <v>0</v>
      </c>
      <c r="CI348" s="95">
        <f t="shared" si="6018"/>
        <v>9.7916666666666661</v>
      </c>
      <c r="CJ348" s="46">
        <f t="shared" si="6059"/>
        <v>1</v>
      </c>
      <c r="CK348" s="96">
        <f t="shared" si="6020"/>
        <v>0</v>
      </c>
      <c r="CL348" s="96">
        <f t="shared" si="6021"/>
        <v>0.18566775244299674</v>
      </c>
      <c r="CM348" s="96">
        <f t="shared" si="6022"/>
        <v>0.79153094462540718</v>
      </c>
      <c r="CN348" s="96">
        <f t="shared" si="6023"/>
        <v>2.2801302931596091E-2</v>
      </c>
      <c r="CO348" s="96">
        <f t="shared" si="6024"/>
        <v>0</v>
      </c>
      <c r="CP348" s="97">
        <v>9.7916666666666661</v>
      </c>
    </row>
    <row r="349" spans="1:94" x14ac:dyDescent="0.3">
      <c r="A349" s="46">
        <v>236</v>
      </c>
      <c r="B349" s="46">
        <f t="shared" si="6025"/>
        <v>0</v>
      </c>
      <c r="C349" s="46">
        <f t="shared" si="6026"/>
        <v>3.3834586466165412E-2</v>
      </c>
      <c r="D349" s="46">
        <f t="shared" si="6027"/>
        <v>0.8571428571428571</v>
      </c>
      <c r="E349" s="46">
        <f t="shared" si="6028"/>
        <v>0.10902255639097744</v>
      </c>
      <c r="F349" s="46">
        <f t="shared" si="6029"/>
        <v>0</v>
      </c>
      <c r="G349" s="95">
        <f t="shared" si="5983"/>
        <v>9.8333333333333339</v>
      </c>
      <c r="H349" s="46">
        <f t="shared" si="5984"/>
        <v>1</v>
      </c>
      <c r="I349" s="96">
        <f t="shared" si="5985"/>
        <v>0</v>
      </c>
      <c r="J349" s="96">
        <f t="shared" si="5986"/>
        <v>3.3834586466165412E-2</v>
      </c>
      <c r="K349" s="96">
        <f t="shared" si="5987"/>
        <v>0.8571428571428571</v>
      </c>
      <c r="L349" s="96">
        <f t="shared" si="5988"/>
        <v>0.10902255639097744</v>
      </c>
      <c r="M349" s="96">
        <f t="shared" si="5989"/>
        <v>0</v>
      </c>
      <c r="N349" s="97">
        <v>9.8333333333333339</v>
      </c>
      <c r="Q349" s="46">
        <v>236</v>
      </c>
      <c r="R349" s="46">
        <f t="shared" si="6030"/>
        <v>0</v>
      </c>
      <c r="S349" s="46">
        <f t="shared" si="6031"/>
        <v>0.15068493150684931</v>
      </c>
      <c r="T349" s="46">
        <f t="shared" si="6032"/>
        <v>0.63013698630136983</v>
      </c>
      <c r="U349" s="46">
        <f t="shared" si="6033"/>
        <v>0.21917808219178081</v>
      </c>
      <c r="V349" s="46">
        <f t="shared" si="6034"/>
        <v>0</v>
      </c>
      <c r="W349" s="95">
        <f t="shared" si="5990"/>
        <v>9.8333333333333339</v>
      </c>
      <c r="X349" s="46">
        <f t="shared" si="6055"/>
        <v>1</v>
      </c>
      <c r="Y349" s="96">
        <f t="shared" si="5992"/>
        <v>0</v>
      </c>
      <c r="Z349" s="96">
        <f t="shared" si="5993"/>
        <v>0.15068493150684931</v>
      </c>
      <c r="AA349" s="96">
        <f t="shared" si="5994"/>
        <v>0.63013698630136983</v>
      </c>
      <c r="AB349" s="96">
        <f t="shared" si="5995"/>
        <v>0.21917808219178081</v>
      </c>
      <c r="AC349" s="96">
        <f t="shared" si="5996"/>
        <v>0</v>
      </c>
      <c r="AD349" s="97">
        <v>9.8333333333333339</v>
      </c>
      <c r="AG349" s="46">
        <v>236</v>
      </c>
      <c r="AH349" s="46">
        <f t="shared" si="6035"/>
        <v>0</v>
      </c>
      <c r="AI349" s="46">
        <f t="shared" si="6036"/>
        <v>2.9411764705882353E-2</v>
      </c>
      <c r="AJ349" s="46">
        <f t="shared" si="6037"/>
        <v>0.67647058823529416</v>
      </c>
      <c r="AK349" s="46">
        <f t="shared" si="6038"/>
        <v>0.29411764705882354</v>
      </c>
      <c r="AL349" s="46">
        <f t="shared" si="6039"/>
        <v>0</v>
      </c>
      <c r="AM349" s="95">
        <f t="shared" si="5997"/>
        <v>9.8333333333333339</v>
      </c>
      <c r="AN349" s="46">
        <f t="shared" si="6056"/>
        <v>1</v>
      </c>
      <c r="AO349" s="96">
        <f t="shared" si="5999"/>
        <v>0</v>
      </c>
      <c r="AP349" s="96">
        <f t="shared" si="6000"/>
        <v>2.9411764705882353E-2</v>
      </c>
      <c r="AQ349" s="96">
        <f t="shared" si="6001"/>
        <v>0.67647058823529416</v>
      </c>
      <c r="AR349" s="96">
        <f t="shared" si="6002"/>
        <v>0.29411764705882354</v>
      </c>
      <c r="AS349" s="96">
        <f t="shared" si="6003"/>
        <v>0</v>
      </c>
      <c r="AT349" s="97">
        <v>9.8333333333333339</v>
      </c>
      <c r="AW349" s="46">
        <v>236</v>
      </c>
      <c r="AX349" s="46">
        <f t="shared" si="6040"/>
        <v>0</v>
      </c>
      <c r="AY349" s="46">
        <f t="shared" si="6041"/>
        <v>0.24074074074074073</v>
      </c>
      <c r="AZ349" s="46">
        <f t="shared" si="6042"/>
        <v>0.62037037037037035</v>
      </c>
      <c r="BA349" s="46">
        <f t="shared" si="6043"/>
        <v>0.1388888888888889</v>
      </c>
      <c r="BB349" s="46">
        <f t="shared" si="6044"/>
        <v>0</v>
      </c>
      <c r="BC349" s="95">
        <f t="shared" si="6004"/>
        <v>9.8333333333333339</v>
      </c>
      <c r="BD349" s="46">
        <f t="shared" si="6057"/>
        <v>1</v>
      </c>
      <c r="BE349" s="96">
        <f t="shared" si="6006"/>
        <v>0</v>
      </c>
      <c r="BF349" s="96">
        <f t="shared" si="6007"/>
        <v>0.24074074074074073</v>
      </c>
      <c r="BG349" s="96">
        <f t="shared" si="6008"/>
        <v>0.62037037037037035</v>
      </c>
      <c r="BH349" s="96">
        <f t="shared" si="6009"/>
        <v>0.1388888888888889</v>
      </c>
      <c r="BI349" s="96">
        <f t="shared" si="6010"/>
        <v>0</v>
      </c>
      <c r="BJ349" s="97">
        <v>9.8333333333333339</v>
      </c>
      <c r="BM349" s="46">
        <v>236</v>
      </c>
      <c r="BN349" s="46">
        <f t="shared" si="6045"/>
        <v>1.6393442622950821E-2</v>
      </c>
      <c r="BO349" s="46">
        <f t="shared" si="6046"/>
        <v>0.13114754098360656</v>
      </c>
      <c r="BP349" s="46">
        <f t="shared" si="6047"/>
        <v>0.69672131147540983</v>
      </c>
      <c r="BQ349" s="46">
        <f t="shared" si="6048"/>
        <v>0.15573770491803279</v>
      </c>
      <c r="BR349" s="46">
        <f t="shared" si="6049"/>
        <v>0</v>
      </c>
      <c r="BS349" s="95">
        <f t="shared" si="6011"/>
        <v>9.8333333333333339</v>
      </c>
      <c r="BT349" s="46">
        <f t="shared" si="6058"/>
        <v>1</v>
      </c>
      <c r="BU349" s="96">
        <f t="shared" si="6013"/>
        <v>1.6393442622950821E-2</v>
      </c>
      <c r="BV349" s="96">
        <f t="shared" si="6014"/>
        <v>0.13114754098360656</v>
      </c>
      <c r="BW349" s="96">
        <f t="shared" si="6015"/>
        <v>0.69672131147540983</v>
      </c>
      <c r="BX349" s="96">
        <f t="shared" si="6016"/>
        <v>0.15573770491803279</v>
      </c>
      <c r="BY349" s="96">
        <f t="shared" si="6017"/>
        <v>0</v>
      </c>
      <c r="BZ349" s="97">
        <v>9.8333333333333339</v>
      </c>
      <c r="CC349" s="46">
        <v>236</v>
      </c>
      <c r="CD349" s="46">
        <f t="shared" si="6050"/>
        <v>0</v>
      </c>
      <c r="CE349" s="46">
        <f t="shared" si="6051"/>
        <v>0.18566775244299674</v>
      </c>
      <c r="CF349" s="46">
        <f t="shared" si="6052"/>
        <v>0.79153094462540718</v>
      </c>
      <c r="CG349" s="46">
        <f t="shared" si="6053"/>
        <v>2.2801302931596091E-2</v>
      </c>
      <c r="CH349" s="46">
        <f t="shared" si="6054"/>
        <v>0</v>
      </c>
      <c r="CI349" s="95">
        <f t="shared" si="6018"/>
        <v>9.8333333333333339</v>
      </c>
      <c r="CJ349" s="46">
        <f t="shared" si="6059"/>
        <v>1</v>
      </c>
      <c r="CK349" s="96">
        <f t="shared" si="6020"/>
        <v>0</v>
      </c>
      <c r="CL349" s="96">
        <f t="shared" si="6021"/>
        <v>0.18566775244299674</v>
      </c>
      <c r="CM349" s="96">
        <f t="shared" si="6022"/>
        <v>0.79153094462540718</v>
      </c>
      <c r="CN349" s="96">
        <f t="shared" si="6023"/>
        <v>2.2801302931596091E-2</v>
      </c>
      <c r="CO349" s="96">
        <f t="shared" si="6024"/>
        <v>0</v>
      </c>
      <c r="CP349" s="97">
        <v>9.8333333333333339</v>
      </c>
    </row>
    <row r="350" spans="1:94" x14ac:dyDescent="0.3">
      <c r="A350" s="46">
        <v>237</v>
      </c>
      <c r="B350" s="46">
        <f t="shared" si="6025"/>
        <v>0</v>
      </c>
      <c r="C350" s="46">
        <f t="shared" si="6026"/>
        <v>3.3834586466165412E-2</v>
      </c>
      <c r="D350" s="46">
        <f t="shared" si="6027"/>
        <v>0.8571428571428571</v>
      </c>
      <c r="E350" s="46">
        <f t="shared" si="6028"/>
        <v>0.10902255639097744</v>
      </c>
      <c r="F350" s="46">
        <f t="shared" si="6029"/>
        <v>0</v>
      </c>
      <c r="G350" s="95">
        <f t="shared" si="5983"/>
        <v>9.875</v>
      </c>
      <c r="H350" s="46">
        <f t="shared" si="5984"/>
        <v>1</v>
      </c>
      <c r="I350" s="96">
        <f t="shared" si="5985"/>
        <v>0</v>
      </c>
      <c r="J350" s="96">
        <f t="shared" si="5986"/>
        <v>3.3834586466165412E-2</v>
      </c>
      <c r="K350" s="96">
        <f t="shared" si="5987"/>
        <v>0.8571428571428571</v>
      </c>
      <c r="L350" s="96">
        <f t="shared" si="5988"/>
        <v>0.10902255639097744</v>
      </c>
      <c r="M350" s="96">
        <f t="shared" si="5989"/>
        <v>0</v>
      </c>
      <c r="N350" s="97">
        <v>9.875</v>
      </c>
      <c r="Q350" s="46">
        <v>237</v>
      </c>
      <c r="R350" s="46">
        <f t="shared" si="6030"/>
        <v>0</v>
      </c>
      <c r="S350" s="46">
        <f t="shared" si="6031"/>
        <v>0.15068493150684931</v>
      </c>
      <c r="T350" s="46">
        <f t="shared" si="6032"/>
        <v>0.63013698630136983</v>
      </c>
      <c r="U350" s="46">
        <f t="shared" si="6033"/>
        <v>0.21917808219178081</v>
      </c>
      <c r="V350" s="46">
        <f t="shared" si="6034"/>
        <v>0</v>
      </c>
      <c r="W350" s="95">
        <f t="shared" si="5990"/>
        <v>9.875</v>
      </c>
      <c r="X350" s="46">
        <f t="shared" si="6055"/>
        <v>1</v>
      </c>
      <c r="Y350" s="96">
        <f t="shared" si="5992"/>
        <v>0</v>
      </c>
      <c r="Z350" s="96">
        <f t="shared" si="5993"/>
        <v>0.15068493150684931</v>
      </c>
      <c r="AA350" s="96">
        <f t="shared" si="5994"/>
        <v>0.63013698630136983</v>
      </c>
      <c r="AB350" s="96">
        <f t="shared" si="5995"/>
        <v>0.21917808219178081</v>
      </c>
      <c r="AC350" s="96">
        <f t="shared" si="5996"/>
        <v>0</v>
      </c>
      <c r="AD350" s="97">
        <v>9.875</v>
      </c>
      <c r="AG350" s="46">
        <v>237</v>
      </c>
      <c r="AH350" s="46">
        <f t="shared" si="6035"/>
        <v>0</v>
      </c>
      <c r="AI350" s="46">
        <f t="shared" si="6036"/>
        <v>2.9411764705882353E-2</v>
      </c>
      <c r="AJ350" s="46">
        <f t="shared" si="6037"/>
        <v>0.67647058823529416</v>
      </c>
      <c r="AK350" s="46">
        <f t="shared" si="6038"/>
        <v>0.29411764705882354</v>
      </c>
      <c r="AL350" s="46">
        <f t="shared" si="6039"/>
        <v>0</v>
      </c>
      <c r="AM350" s="95">
        <f t="shared" si="5997"/>
        <v>9.875</v>
      </c>
      <c r="AN350" s="46">
        <f t="shared" si="6056"/>
        <v>1</v>
      </c>
      <c r="AO350" s="96">
        <f t="shared" si="5999"/>
        <v>0</v>
      </c>
      <c r="AP350" s="96">
        <f t="shared" si="6000"/>
        <v>2.9411764705882353E-2</v>
      </c>
      <c r="AQ350" s="96">
        <f t="shared" si="6001"/>
        <v>0.67647058823529416</v>
      </c>
      <c r="AR350" s="96">
        <f t="shared" si="6002"/>
        <v>0.29411764705882354</v>
      </c>
      <c r="AS350" s="96">
        <f t="shared" si="6003"/>
        <v>0</v>
      </c>
      <c r="AT350" s="97">
        <v>9.875</v>
      </c>
      <c r="AW350" s="46">
        <v>237</v>
      </c>
      <c r="AX350" s="46">
        <f t="shared" si="6040"/>
        <v>0</v>
      </c>
      <c r="AY350" s="46">
        <f t="shared" si="6041"/>
        <v>0.24074074074074073</v>
      </c>
      <c r="AZ350" s="46">
        <f t="shared" si="6042"/>
        <v>0.62037037037037035</v>
      </c>
      <c r="BA350" s="46">
        <f t="shared" si="6043"/>
        <v>0.1388888888888889</v>
      </c>
      <c r="BB350" s="46">
        <f t="shared" si="6044"/>
        <v>0</v>
      </c>
      <c r="BC350" s="95">
        <f t="shared" si="6004"/>
        <v>9.875</v>
      </c>
      <c r="BD350" s="46">
        <f t="shared" si="6057"/>
        <v>1</v>
      </c>
      <c r="BE350" s="96">
        <f t="shared" si="6006"/>
        <v>0</v>
      </c>
      <c r="BF350" s="96">
        <f t="shared" si="6007"/>
        <v>0.24074074074074073</v>
      </c>
      <c r="BG350" s="96">
        <f t="shared" si="6008"/>
        <v>0.62037037037037035</v>
      </c>
      <c r="BH350" s="96">
        <f t="shared" si="6009"/>
        <v>0.1388888888888889</v>
      </c>
      <c r="BI350" s="96">
        <f t="shared" si="6010"/>
        <v>0</v>
      </c>
      <c r="BJ350" s="97">
        <v>9.875</v>
      </c>
      <c r="BM350" s="46">
        <v>237</v>
      </c>
      <c r="BN350" s="46">
        <f t="shared" si="6045"/>
        <v>1.6393442622950821E-2</v>
      </c>
      <c r="BO350" s="46">
        <f t="shared" si="6046"/>
        <v>0.13114754098360656</v>
      </c>
      <c r="BP350" s="46">
        <f t="shared" si="6047"/>
        <v>0.69672131147540983</v>
      </c>
      <c r="BQ350" s="46">
        <f t="shared" si="6048"/>
        <v>0.15573770491803279</v>
      </c>
      <c r="BR350" s="46">
        <f t="shared" si="6049"/>
        <v>0</v>
      </c>
      <c r="BS350" s="95">
        <f t="shared" si="6011"/>
        <v>9.875</v>
      </c>
      <c r="BT350" s="46">
        <f t="shared" si="6058"/>
        <v>1</v>
      </c>
      <c r="BU350" s="96">
        <f t="shared" si="6013"/>
        <v>1.6393442622950821E-2</v>
      </c>
      <c r="BV350" s="96">
        <f t="shared" si="6014"/>
        <v>0.13114754098360656</v>
      </c>
      <c r="BW350" s="96">
        <f t="shared" si="6015"/>
        <v>0.69672131147540983</v>
      </c>
      <c r="BX350" s="96">
        <f t="shared" si="6016"/>
        <v>0.15573770491803279</v>
      </c>
      <c r="BY350" s="96">
        <f t="shared" si="6017"/>
        <v>0</v>
      </c>
      <c r="BZ350" s="97">
        <v>9.875</v>
      </c>
      <c r="CC350" s="46">
        <v>237</v>
      </c>
      <c r="CD350" s="46">
        <f t="shared" si="6050"/>
        <v>0</v>
      </c>
      <c r="CE350" s="46">
        <f t="shared" si="6051"/>
        <v>0.18566775244299674</v>
      </c>
      <c r="CF350" s="46">
        <f t="shared" si="6052"/>
        <v>0.79153094462540718</v>
      </c>
      <c r="CG350" s="46">
        <f t="shared" si="6053"/>
        <v>2.2801302931596091E-2</v>
      </c>
      <c r="CH350" s="46">
        <f t="shared" si="6054"/>
        <v>0</v>
      </c>
      <c r="CI350" s="95">
        <f t="shared" si="6018"/>
        <v>9.875</v>
      </c>
      <c r="CJ350" s="46">
        <f t="shared" si="6059"/>
        <v>1</v>
      </c>
      <c r="CK350" s="96">
        <f t="shared" si="6020"/>
        <v>0</v>
      </c>
      <c r="CL350" s="96">
        <f t="shared" si="6021"/>
        <v>0.18566775244299674</v>
      </c>
      <c r="CM350" s="96">
        <f t="shared" si="6022"/>
        <v>0.79153094462540718</v>
      </c>
      <c r="CN350" s="96">
        <f t="shared" si="6023"/>
        <v>2.2801302931596091E-2</v>
      </c>
      <c r="CO350" s="96">
        <f t="shared" si="6024"/>
        <v>0</v>
      </c>
      <c r="CP350" s="97">
        <v>9.875</v>
      </c>
    </row>
    <row r="351" spans="1:94" x14ac:dyDescent="0.3">
      <c r="A351" s="46">
        <v>238</v>
      </c>
      <c r="B351" s="46">
        <f t="shared" si="6025"/>
        <v>0</v>
      </c>
      <c r="C351" s="46">
        <f t="shared" si="6026"/>
        <v>3.3834586466165412E-2</v>
      </c>
      <c r="D351" s="46">
        <f t="shared" si="6027"/>
        <v>0.8571428571428571</v>
      </c>
      <c r="E351" s="46">
        <f t="shared" si="6028"/>
        <v>0.10902255639097744</v>
      </c>
      <c r="F351" s="46">
        <f t="shared" si="6029"/>
        <v>0</v>
      </c>
      <c r="G351" s="95">
        <f t="shared" si="5983"/>
        <v>9.9166666666666661</v>
      </c>
      <c r="H351" s="46">
        <f t="shared" si="5984"/>
        <v>1</v>
      </c>
      <c r="I351" s="96">
        <f t="shared" si="5985"/>
        <v>0</v>
      </c>
      <c r="J351" s="96">
        <f t="shared" si="5986"/>
        <v>3.3834586466165412E-2</v>
      </c>
      <c r="K351" s="96">
        <f t="shared" si="5987"/>
        <v>0.8571428571428571</v>
      </c>
      <c r="L351" s="96">
        <f t="shared" si="5988"/>
        <v>0.10902255639097744</v>
      </c>
      <c r="M351" s="96">
        <f t="shared" si="5989"/>
        <v>0</v>
      </c>
      <c r="N351" s="97">
        <v>9.9166666666666661</v>
      </c>
      <c r="Q351" s="46">
        <v>238</v>
      </c>
      <c r="R351" s="46">
        <f t="shared" si="6030"/>
        <v>0</v>
      </c>
      <c r="S351" s="46">
        <f t="shared" si="6031"/>
        <v>0.15068493150684931</v>
      </c>
      <c r="T351" s="46">
        <f t="shared" si="6032"/>
        <v>0.63013698630136983</v>
      </c>
      <c r="U351" s="46">
        <f t="shared" si="6033"/>
        <v>0.21917808219178081</v>
      </c>
      <c r="V351" s="46">
        <f t="shared" si="6034"/>
        <v>0</v>
      </c>
      <c r="W351" s="95">
        <f t="shared" si="5990"/>
        <v>9.9166666666666661</v>
      </c>
      <c r="X351" s="46">
        <f t="shared" si="6055"/>
        <v>1</v>
      </c>
      <c r="Y351" s="96">
        <f t="shared" si="5992"/>
        <v>0</v>
      </c>
      <c r="Z351" s="96">
        <f t="shared" si="5993"/>
        <v>0.15068493150684931</v>
      </c>
      <c r="AA351" s="96">
        <f t="shared" si="5994"/>
        <v>0.63013698630136983</v>
      </c>
      <c r="AB351" s="96">
        <f t="shared" si="5995"/>
        <v>0.21917808219178081</v>
      </c>
      <c r="AC351" s="96">
        <f t="shared" si="5996"/>
        <v>0</v>
      </c>
      <c r="AD351" s="97">
        <v>9.9166666666666661</v>
      </c>
      <c r="AG351" s="46">
        <v>238</v>
      </c>
      <c r="AH351" s="46">
        <f t="shared" si="6035"/>
        <v>0</v>
      </c>
      <c r="AI351" s="46">
        <f t="shared" si="6036"/>
        <v>2.9411764705882353E-2</v>
      </c>
      <c r="AJ351" s="46">
        <f t="shared" si="6037"/>
        <v>0.67647058823529416</v>
      </c>
      <c r="AK351" s="46">
        <f t="shared" si="6038"/>
        <v>0.29411764705882354</v>
      </c>
      <c r="AL351" s="46">
        <f t="shared" si="6039"/>
        <v>0</v>
      </c>
      <c r="AM351" s="95">
        <f t="shared" si="5997"/>
        <v>9.9166666666666661</v>
      </c>
      <c r="AN351" s="46">
        <f t="shared" si="6056"/>
        <v>1</v>
      </c>
      <c r="AO351" s="96">
        <f t="shared" si="5999"/>
        <v>0</v>
      </c>
      <c r="AP351" s="96">
        <f t="shared" si="6000"/>
        <v>2.9411764705882353E-2</v>
      </c>
      <c r="AQ351" s="96">
        <f t="shared" si="6001"/>
        <v>0.67647058823529416</v>
      </c>
      <c r="AR351" s="96">
        <f t="shared" si="6002"/>
        <v>0.29411764705882354</v>
      </c>
      <c r="AS351" s="96">
        <f t="shared" si="6003"/>
        <v>0</v>
      </c>
      <c r="AT351" s="97">
        <v>9.9166666666666661</v>
      </c>
      <c r="AW351" s="46">
        <v>238</v>
      </c>
      <c r="AX351" s="46">
        <f t="shared" si="6040"/>
        <v>0</v>
      </c>
      <c r="AY351" s="46">
        <f t="shared" si="6041"/>
        <v>0.24074074074074073</v>
      </c>
      <c r="AZ351" s="46">
        <f t="shared" si="6042"/>
        <v>0.62037037037037035</v>
      </c>
      <c r="BA351" s="46">
        <f t="shared" si="6043"/>
        <v>0.1388888888888889</v>
      </c>
      <c r="BB351" s="46">
        <f t="shared" si="6044"/>
        <v>0</v>
      </c>
      <c r="BC351" s="95">
        <f t="shared" si="6004"/>
        <v>9.9166666666666661</v>
      </c>
      <c r="BD351" s="46">
        <f t="shared" si="6057"/>
        <v>1</v>
      </c>
      <c r="BE351" s="96">
        <f t="shared" si="6006"/>
        <v>0</v>
      </c>
      <c r="BF351" s="96">
        <f t="shared" si="6007"/>
        <v>0.24074074074074073</v>
      </c>
      <c r="BG351" s="96">
        <f t="shared" si="6008"/>
        <v>0.62037037037037035</v>
      </c>
      <c r="BH351" s="96">
        <f t="shared" si="6009"/>
        <v>0.1388888888888889</v>
      </c>
      <c r="BI351" s="96">
        <f t="shared" si="6010"/>
        <v>0</v>
      </c>
      <c r="BJ351" s="97">
        <v>9.9166666666666661</v>
      </c>
      <c r="BM351" s="46">
        <v>238</v>
      </c>
      <c r="BN351" s="46">
        <f t="shared" si="6045"/>
        <v>1.6393442622950821E-2</v>
      </c>
      <c r="BO351" s="46">
        <f t="shared" si="6046"/>
        <v>0.13114754098360656</v>
      </c>
      <c r="BP351" s="46">
        <f t="shared" si="6047"/>
        <v>0.69672131147540983</v>
      </c>
      <c r="BQ351" s="46">
        <f t="shared" si="6048"/>
        <v>0</v>
      </c>
      <c r="BR351" s="46">
        <f t="shared" si="6049"/>
        <v>0</v>
      </c>
      <c r="BS351" s="95">
        <f t="shared" si="6011"/>
        <v>9.9166666666666661</v>
      </c>
      <c r="BT351" s="46">
        <f t="shared" si="6058"/>
        <v>0.84426229508196715</v>
      </c>
      <c r="BU351" s="96">
        <f t="shared" si="6013"/>
        <v>1.9417475728155342E-2</v>
      </c>
      <c r="BV351" s="96">
        <f t="shared" si="6014"/>
        <v>0.15533980582524273</v>
      </c>
      <c r="BW351" s="96">
        <f t="shared" si="6015"/>
        <v>0.82524271844660202</v>
      </c>
      <c r="BX351" s="96">
        <f t="shared" si="6016"/>
        <v>0</v>
      </c>
      <c r="BY351" s="96">
        <f t="shared" si="6017"/>
        <v>0</v>
      </c>
      <c r="BZ351" s="97">
        <v>9.9166666666666661</v>
      </c>
      <c r="CC351" s="46">
        <v>238</v>
      </c>
      <c r="CD351" s="46">
        <f t="shared" si="6050"/>
        <v>0</v>
      </c>
      <c r="CE351" s="46">
        <f t="shared" si="6051"/>
        <v>0.18566775244299674</v>
      </c>
      <c r="CF351" s="46">
        <f t="shared" si="6052"/>
        <v>0.79153094462540718</v>
      </c>
      <c r="CG351" s="46">
        <f t="shared" si="6053"/>
        <v>2.2801302931596091E-2</v>
      </c>
      <c r="CH351" s="46">
        <f t="shared" si="6054"/>
        <v>0</v>
      </c>
      <c r="CI351" s="95">
        <f t="shared" si="6018"/>
        <v>9.9166666666666661</v>
      </c>
      <c r="CJ351" s="46">
        <f t="shared" si="6059"/>
        <v>1</v>
      </c>
      <c r="CK351" s="96">
        <f t="shared" si="6020"/>
        <v>0</v>
      </c>
      <c r="CL351" s="96">
        <f t="shared" si="6021"/>
        <v>0.18566775244299674</v>
      </c>
      <c r="CM351" s="96">
        <f t="shared" si="6022"/>
        <v>0.79153094462540718</v>
      </c>
      <c r="CN351" s="96">
        <f t="shared" si="6023"/>
        <v>2.2801302931596091E-2</v>
      </c>
      <c r="CO351" s="96">
        <f t="shared" si="6024"/>
        <v>0</v>
      </c>
      <c r="CP351" s="97">
        <v>9.9166666666666661</v>
      </c>
    </row>
    <row r="352" spans="1:94" x14ac:dyDescent="0.3">
      <c r="A352" s="47">
        <v>239</v>
      </c>
      <c r="B352" s="47">
        <f t="shared" si="6025"/>
        <v>0</v>
      </c>
      <c r="C352" s="47">
        <f t="shared" si="6026"/>
        <v>3.3834586466165412E-2</v>
      </c>
      <c r="D352" s="47">
        <f t="shared" si="6027"/>
        <v>0.8571428571428571</v>
      </c>
      <c r="E352" s="47">
        <f t="shared" si="6028"/>
        <v>0</v>
      </c>
      <c r="F352" s="47">
        <f t="shared" si="6029"/>
        <v>0</v>
      </c>
      <c r="G352" s="99">
        <f t="shared" si="5983"/>
        <v>9.9583333333333339</v>
      </c>
      <c r="H352" s="47">
        <f t="shared" si="5984"/>
        <v>0.89097744360902253</v>
      </c>
      <c r="I352" s="100">
        <f t="shared" si="5985"/>
        <v>0</v>
      </c>
      <c r="J352" s="100">
        <f t="shared" si="5986"/>
        <v>3.7974683544303799E-2</v>
      </c>
      <c r="K352" s="100">
        <f t="shared" si="5987"/>
        <v>0.96202531645569622</v>
      </c>
      <c r="L352" s="100">
        <f t="shared" si="5988"/>
        <v>0</v>
      </c>
      <c r="M352" s="100">
        <f t="shared" si="5989"/>
        <v>0</v>
      </c>
      <c r="N352" s="101">
        <v>9.9583333333333339</v>
      </c>
      <c r="Q352" s="47">
        <v>239</v>
      </c>
      <c r="R352" s="47">
        <f t="shared" si="6030"/>
        <v>0</v>
      </c>
      <c r="S352" s="47">
        <f t="shared" si="6031"/>
        <v>0.15068493150684931</v>
      </c>
      <c r="T352" s="47">
        <f t="shared" si="6032"/>
        <v>0.63013698630136983</v>
      </c>
      <c r="U352" s="47">
        <f t="shared" si="6033"/>
        <v>0.21917808219178081</v>
      </c>
      <c r="V352" s="47">
        <f t="shared" si="6034"/>
        <v>0</v>
      </c>
      <c r="W352" s="99">
        <f t="shared" si="5990"/>
        <v>9.9583333333333339</v>
      </c>
      <c r="X352" s="47">
        <f t="shared" si="6055"/>
        <v>1</v>
      </c>
      <c r="Y352" s="100">
        <f t="shared" si="5992"/>
        <v>0</v>
      </c>
      <c r="Z352" s="100">
        <f t="shared" si="5993"/>
        <v>0.15068493150684931</v>
      </c>
      <c r="AA352" s="100">
        <f t="shared" si="5994"/>
        <v>0.63013698630136983</v>
      </c>
      <c r="AB352" s="100">
        <f t="shared" si="5995"/>
        <v>0.21917808219178081</v>
      </c>
      <c r="AC352" s="100">
        <f t="shared" si="5996"/>
        <v>0</v>
      </c>
      <c r="AD352" s="101">
        <v>9.9583333333333339</v>
      </c>
      <c r="AG352" s="47">
        <v>239</v>
      </c>
      <c r="AH352" s="47">
        <f t="shared" si="6035"/>
        <v>0</v>
      </c>
      <c r="AI352" s="47">
        <f t="shared" si="6036"/>
        <v>2.9411764705882353E-2</v>
      </c>
      <c r="AJ352" s="47">
        <f t="shared" si="6037"/>
        <v>0.67647058823529416</v>
      </c>
      <c r="AK352" s="47">
        <f t="shared" si="6038"/>
        <v>0.29411764705882354</v>
      </c>
      <c r="AL352" s="47">
        <f t="shared" si="6039"/>
        <v>0</v>
      </c>
      <c r="AM352" s="99">
        <f t="shared" si="5997"/>
        <v>9.9583333333333339</v>
      </c>
      <c r="AN352" s="47">
        <f t="shared" si="6056"/>
        <v>1</v>
      </c>
      <c r="AO352" s="100">
        <f t="shared" si="5999"/>
        <v>0</v>
      </c>
      <c r="AP352" s="100">
        <f t="shared" si="6000"/>
        <v>2.9411764705882353E-2</v>
      </c>
      <c r="AQ352" s="100">
        <f t="shared" si="6001"/>
        <v>0.67647058823529416</v>
      </c>
      <c r="AR352" s="100">
        <f t="shared" si="6002"/>
        <v>0.29411764705882354</v>
      </c>
      <c r="AS352" s="100">
        <f t="shared" si="6003"/>
        <v>0</v>
      </c>
      <c r="AT352" s="101">
        <v>9.9583333333333339</v>
      </c>
      <c r="AW352" s="47">
        <v>239</v>
      </c>
      <c r="AX352" s="47">
        <f t="shared" si="6040"/>
        <v>0</v>
      </c>
      <c r="AY352" s="47">
        <f t="shared" si="6041"/>
        <v>0.24074074074074073</v>
      </c>
      <c r="AZ352" s="47">
        <f t="shared" si="6042"/>
        <v>0.62037037037037035</v>
      </c>
      <c r="BA352" s="47">
        <f t="shared" si="6043"/>
        <v>0.1388888888888889</v>
      </c>
      <c r="BB352" s="47">
        <f t="shared" si="6044"/>
        <v>0</v>
      </c>
      <c r="BC352" s="99">
        <f t="shared" si="6004"/>
        <v>9.9583333333333339</v>
      </c>
      <c r="BD352" s="47">
        <f t="shared" si="6057"/>
        <v>1</v>
      </c>
      <c r="BE352" s="100">
        <f t="shared" si="6006"/>
        <v>0</v>
      </c>
      <c r="BF352" s="100">
        <f t="shared" si="6007"/>
        <v>0.24074074074074073</v>
      </c>
      <c r="BG352" s="100">
        <f t="shared" si="6008"/>
        <v>0.62037037037037035</v>
      </c>
      <c r="BH352" s="100">
        <f t="shared" si="6009"/>
        <v>0.1388888888888889</v>
      </c>
      <c r="BI352" s="100">
        <f t="shared" si="6010"/>
        <v>0</v>
      </c>
      <c r="BJ352" s="101">
        <v>9.9583333333333339</v>
      </c>
      <c r="BM352" s="47">
        <v>239</v>
      </c>
      <c r="BN352" s="47">
        <f t="shared" si="6045"/>
        <v>1.6393442622950821E-2</v>
      </c>
      <c r="BO352" s="47">
        <f t="shared" si="6046"/>
        <v>0.13114754098360656</v>
      </c>
      <c r="BP352" s="47">
        <f t="shared" si="6047"/>
        <v>0.69672131147540983</v>
      </c>
      <c r="BQ352" s="47">
        <f t="shared" si="6048"/>
        <v>0</v>
      </c>
      <c r="BR352" s="47">
        <f t="shared" si="6049"/>
        <v>0</v>
      </c>
      <c r="BS352" s="99">
        <f t="shared" si="6011"/>
        <v>9.9583333333333339</v>
      </c>
      <c r="BT352" s="47">
        <f t="shared" si="6058"/>
        <v>0.84426229508196715</v>
      </c>
      <c r="BU352" s="100">
        <f t="shared" si="6013"/>
        <v>1.9417475728155342E-2</v>
      </c>
      <c r="BV352" s="100">
        <f t="shared" si="6014"/>
        <v>0.15533980582524273</v>
      </c>
      <c r="BW352" s="100">
        <f t="shared" si="6015"/>
        <v>0.82524271844660202</v>
      </c>
      <c r="BX352" s="100">
        <f t="shared" si="6016"/>
        <v>0</v>
      </c>
      <c r="BY352" s="100">
        <f t="shared" si="6017"/>
        <v>0</v>
      </c>
      <c r="BZ352" s="101">
        <v>9.9583333333333339</v>
      </c>
      <c r="CC352" s="47">
        <v>239</v>
      </c>
      <c r="CD352" s="46">
        <f t="shared" si="6050"/>
        <v>0</v>
      </c>
      <c r="CE352" s="46">
        <f t="shared" si="6051"/>
        <v>0.18566775244299674</v>
      </c>
      <c r="CF352" s="46">
        <f t="shared" si="6052"/>
        <v>0.79153094462540718</v>
      </c>
      <c r="CG352" s="46">
        <f t="shared" si="6053"/>
        <v>2.2801302931596091E-2</v>
      </c>
      <c r="CH352" s="46">
        <f t="shared" si="6054"/>
        <v>0</v>
      </c>
      <c r="CI352" s="99">
        <f t="shared" si="6018"/>
        <v>9.9583333333333339</v>
      </c>
      <c r="CJ352" s="47">
        <f t="shared" si="6059"/>
        <v>1</v>
      </c>
      <c r="CK352" s="100">
        <f t="shared" si="6020"/>
        <v>0</v>
      </c>
      <c r="CL352" s="100">
        <f t="shared" si="6021"/>
        <v>0.18566775244299674</v>
      </c>
      <c r="CM352" s="100">
        <f t="shared" si="6022"/>
        <v>0.79153094462540718</v>
      </c>
      <c r="CN352" s="100">
        <f t="shared" si="6023"/>
        <v>2.2801302931596091E-2</v>
      </c>
      <c r="CO352" s="100">
        <f t="shared" si="6024"/>
        <v>0</v>
      </c>
      <c r="CP352" s="101">
        <v>9.9583333333333339</v>
      </c>
    </row>
    <row r="353" spans="1:94" x14ac:dyDescent="0.3">
      <c r="A353" s="46">
        <v>240</v>
      </c>
      <c r="B353" s="46">
        <f t="shared" si="6025"/>
        <v>0</v>
      </c>
      <c r="C353" s="46">
        <f t="shared" si="6026"/>
        <v>3.3834586466165412E-2</v>
      </c>
      <c r="D353" s="46">
        <f t="shared" si="6027"/>
        <v>0.8571428571428571</v>
      </c>
      <c r="E353" s="46">
        <f t="shared" si="6028"/>
        <v>0</v>
      </c>
      <c r="F353" s="46">
        <f t="shared" si="6029"/>
        <v>0</v>
      </c>
      <c r="G353" s="95">
        <f t="shared" si="5983"/>
        <v>10</v>
      </c>
      <c r="H353" s="46">
        <f t="shared" si="5984"/>
        <v>0.89097744360902253</v>
      </c>
      <c r="I353" s="96">
        <f t="shared" si="5985"/>
        <v>0</v>
      </c>
      <c r="J353" s="96">
        <f t="shared" si="5986"/>
        <v>3.7974683544303799E-2</v>
      </c>
      <c r="K353" s="96">
        <f t="shared" si="5987"/>
        <v>0.96202531645569622</v>
      </c>
      <c r="L353" s="96">
        <f t="shared" si="5988"/>
        <v>0</v>
      </c>
      <c r="M353" s="96">
        <f t="shared" si="5989"/>
        <v>0</v>
      </c>
      <c r="N353" s="97">
        <v>10</v>
      </c>
      <c r="Q353" s="46">
        <v>240</v>
      </c>
      <c r="R353" s="46">
        <f t="shared" si="6030"/>
        <v>0</v>
      </c>
      <c r="S353" s="46">
        <f t="shared" si="6031"/>
        <v>0.15068493150684931</v>
      </c>
      <c r="T353" s="46">
        <f t="shared" si="6032"/>
        <v>0.63013698630136983</v>
      </c>
      <c r="U353" s="46">
        <f t="shared" si="6033"/>
        <v>0.21917808219178081</v>
      </c>
      <c r="V353" s="46">
        <f t="shared" si="6034"/>
        <v>0</v>
      </c>
      <c r="W353" s="95">
        <f t="shared" si="5990"/>
        <v>10</v>
      </c>
      <c r="X353" s="46">
        <f t="shared" si="6055"/>
        <v>1</v>
      </c>
      <c r="Y353" s="96">
        <f t="shared" si="5992"/>
        <v>0</v>
      </c>
      <c r="Z353" s="96">
        <f t="shared" si="5993"/>
        <v>0.15068493150684931</v>
      </c>
      <c r="AA353" s="96">
        <f t="shared" si="5994"/>
        <v>0.63013698630136983</v>
      </c>
      <c r="AB353" s="96">
        <f t="shared" si="5995"/>
        <v>0.21917808219178081</v>
      </c>
      <c r="AC353" s="96">
        <f t="shared" si="5996"/>
        <v>0</v>
      </c>
      <c r="AD353" s="97">
        <v>10</v>
      </c>
      <c r="AG353" s="46">
        <v>240</v>
      </c>
      <c r="AH353" s="46">
        <f t="shared" si="6035"/>
        <v>0</v>
      </c>
      <c r="AI353" s="46">
        <f t="shared" si="6036"/>
        <v>2.9411764705882353E-2</v>
      </c>
      <c r="AJ353" s="46">
        <f t="shared" si="6037"/>
        <v>0.67647058823529416</v>
      </c>
      <c r="AK353" s="46">
        <f t="shared" si="6038"/>
        <v>0</v>
      </c>
      <c r="AL353" s="46">
        <f t="shared" si="6039"/>
        <v>0</v>
      </c>
      <c r="AM353" s="95">
        <f t="shared" si="5997"/>
        <v>10</v>
      </c>
      <c r="AN353" s="46">
        <f t="shared" si="6056"/>
        <v>0.70588235294117652</v>
      </c>
      <c r="AO353" s="96">
        <f t="shared" si="5999"/>
        <v>0</v>
      </c>
      <c r="AP353" s="96">
        <f t="shared" si="6000"/>
        <v>4.1666666666666664E-2</v>
      </c>
      <c r="AQ353" s="96">
        <f t="shared" si="6001"/>
        <v>0.95833333333333337</v>
      </c>
      <c r="AR353" s="96">
        <f t="shared" si="6002"/>
        <v>0</v>
      </c>
      <c r="AS353" s="96">
        <f t="shared" si="6003"/>
        <v>0</v>
      </c>
      <c r="AT353" s="97">
        <v>10</v>
      </c>
      <c r="AW353" s="46">
        <v>240</v>
      </c>
      <c r="AX353" s="46">
        <f t="shared" si="6040"/>
        <v>0</v>
      </c>
      <c r="AY353" s="46">
        <f t="shared" si="6041"/>
        <v>0.24074074074074073</v>
      </c>
      <c r="AZ353" s="46">
        <f t="shared" si="6042"/>
        <v>0.62037037037037035</v>
      </c>
      <c r="BA353" s="46">
        <f t="shared" si="6043"/>
        <v>0.1388888888888889</v>
      </c>
      <c r="BB353" s="46">
        <f t="shared" si="6044"/>
        <v>0</v>
      </c>
      <c r="BC353" s="95">
        <f t="shared" si="6004"/>
        <v>10</v>
      </c>
      <c r="BD353" s="46">
        <f t="shared" si="6057"/>
        <v>1</v>
      </c>
      <c r="BE353" s="96">
        <f t="shared" si="6006"/>
        <v>0</v>
      </c>
      <c r="BF353" s="96">
        <f t="shared" si="6007"/>
        <v>0.24074074074074073</v>
      </c>
      <c r="BG353" s="96">
        <f t="shared" si="6008"/>
        <v>0.62037037037037035</v>
      </c>
      <c r="BH353" s="96">
        <f t="shared" si="6009"/>
        <v>0.1388888888888889</v>
      </c>
      <c r="BI353" s="96">
        <f t="shared" si="6010"/>
        <v>0</v>
      </c>
      <c r="BJ353" s="97">
        <v>10</v>
      </c>
      <c r="BM353" s="46">
        <v>240</v>
      </c>
      <c r="BN353" s="46">
        <f t="shared" si="6045"/>
        <v>1.6393442622950821E-2</v>
      </c>
      <c r="BO353" s="46">
        <f t="shared" si="6046"/>
        <v>0.13114754098360656</v>
      </c>
      <c r="BP353" s="46">
        <f t="shared" si="6047"/>
        <v>0.69672131147540983</v>
      </c>
      <c r="BQ353" s="46">
        <f t="shared" si="6048"/>
        <v>0</v>
      </c>
      <c r="BR353" s="46">
        <f t="shared" si="6049"/>
        <v>0</v>
      </c>
      <c r="BS353" s="95">
        <f t="shared" si="6011"/>
        <v>10</v>
      </c>
      <c r="BT353" s="46">
        <f t="shared" si="6058"/>
        <v>0.84426229508196715</v>
      </c>
      <c r="BU353" s="96">
        <f t="shared" si="6013"/>
        <v>1.9417475728155342E-2</v>
      </c>
      <c r="BV353" s="96">
        <f t="shared" si="6014"/>
        <v>0.15533980582524273</v>
      </c>
      <c r="BW353" s="96">
        <f t="shared" si="6015"/>
        <v>0.82524271844660202</v>
      </c>
      <c r="BX353" s="96">
        <f t="shared" si="6016"/>
        <v>0</v>
      </c>
      <c r="BY353" s="96">
        <f t="shared" si="6017"/>
        <v>0</v>
      </c>
      <c r="BZ353" s="97">
        <v>10</v>
      </c>
      <c r="CC353" s="46">
        <v>240</v>
      </c>
      <c r="CD353" s="46">
        <f t="shared" si="6050"/>
        <v>0</v>
      </c>
      <c r="CE353" s="46">
        <f t="shared" si="6051"/>
        <v>0.18566775244299674</v>
      </c>
      <c r="CF353" s="46">
        <f t="shared" si="6052"/>
        <v>0.79153094462540718</v>
      </c>
      <c r="CG353" s="46">
        <f t="shared" si="6053"/>
        <v>2.2801302931596091E-2</v>
      </c>
      <c r="CH353" s="46">
        <f t="shared" si="6054"/>
        <v>0</v>
      </c>
      <c r="CI353" s="95">
        <f t="shared" si="6018"/>
        <v>10</v>
      </c>
      <c r="CJ353" s="46">
        <f t="shared" si="6059"/>
        <v>1</v>
      </c>
      <c r="CK353" s="96">
        <f t="shared" si="6020"/>
        <v>0</v>
      </c>
      <c r="CL353" s="96">
        <f t="shared" si="6021"/>
        <v>0.18566775244299674</v>
      </c>
      <c r="CM353" s="96">
        <f t="shared" si="6022"/>
        <v>0.79153094462540718</v>
      </c>
      <c r="CN353" s="96">
        <f t="shared" si="6023"/>
        <v>2.2801302931596091E-2</v>
      </c>
      <c r="CO353" s="96">
        <f t="shared" si="6024"/>
        <v>0</v>
      </c>
      <c r="CP353" s="97">
        <v>10</v>
      </c>
    </row>
    <row r="354" spans="1:94" x14ac:dyDescent="0.3">
      <c r="A354" s="46">
        <v>241</v>
      </c>
      <c r="B354" s="46">
        <f t="shared" si="6025"/>
        <v>0</v>
      </c>
      <c r="C354" s="46">
        <f t="shared" si="6026"/>
        <v>3.3834586466165412E-2</v>
      </c>
      <c r="D354" s="46">
        <f t="shared" si="6027"/>
        <v>0.8571428571428571</v>
      </c>
      <c r="E354" s="46">
        <f t="shared" si="6028"/>
        <v>0</v>
      </c>
      <c r="F354" s="46">
        <f t="shared" si="6029"/>
        <v>0</v>
      </c>
      <c r="G354" s="95">
        <f t="shared" si="5983"/>
        <v>10.041666666666666</v>
      </c>
      <c r="H354" s="46">
        <f>SUM(B354:F354)</f>
        <v>0.89097744360902253</v>
      </c>
      <c r="I354" s="96">
        <f t="shared" si="5985"/>
        <v>0</v>
      </c>
      <c r="J354" s="96">
        <f t="shared" si="5986"/>
        <v>3.7974683544303799E-2</v>
      </c>
      <c r="K354" s="96">
        <f t="shared" si="5987"/>
        <v>0.96202531645569622</v>
      </c>
      <c r="L354" s="96">
        <f t="shared" si="5988"/>
        <v>0</v>
      </c>
      <c r="M354" s="96">
        <f t="shared" si="5989"/>
        <v>0</v>
      </c>
      <c r="N354" s="97">
        <v>10.041666666666666</v>
      </c>
      <c r="Q354" s="46">
        <v>241</v>
      </c>
      <c r="R354" s="46">
        <f t="shared" si="6030"/>
        <v>0</v>
      </c>
      <c r="S354" s="46">
        <f t="shared" si="6031"/>
        <v>0.15068493150684931</v>
      </c>
      <c r="T354" s="46">
        <f t="shared" si="6032"/>
        <v>0.63013698630136983</v>
      </c>
      <c r="U354" s="46">
        <f t="shared" si="6033"/>
        <v>0.21917808219178081</v>
      </c>
      <c r="V354" s="46">
        <f t="shared" si="6034"/>
        <v>0</v>
      </c>
      <c r="W354" s="95">
        <f t="shared" si="5990"/>
        <v>10.041666666666666</v>
      </c>
      <c r="X354" s="46">
        <f>SUM(R354:V354)</f>
        <v>1</v>
      </c>
      <c r="Y354" s="96">
        <f t="shared" si="5992"/>
        <v>0</v>
      </c>
      <c r="Z354" s="96">
        <f t="shared" si="5993"/>
        <v>0.15068493150684931</v>
      </c>
      <c r="AA354" s="96">
        <f t="shared" si="5994"/>
        <v>0.63013698630136983</v>
      </c>
      <c r="AB354" s="96">
        <f t="shared" si="5995"/>
        <v>0.21917808219178081</v>
      </c>
      <c r="AC354" s="96">
        <f t="shared" si="5996"/>
        <v>0</v>
      </c>
      <c r="AD354" s="97">
        <v>10.041666666666666</v>
      </c>
      <c r="AG354" s="46">
        <v>241</v>
      </c>
      <c r="AH354" s="46">
        <f t="shared" si="6035"/>
        <v>0</v>
      </c>
      <c r="AI354" s="46">
        <f t="shared" si="6036"/>
        <v>2.9411764705882353E-2</v>
      </c>
      <c r="AJ354" s="46">
        <f t="shared" si="6037"/>
        <v>0.67647058823529416</v>
      </c>
      <c r="AK354" s="46">
        <f t="shared" si="6038"/>
        <v>0</v>
      </c>
      <c r="AL354" s="46">
        <f t="shared" si="6039"/>
        <v>0</v>
      </c>
      <c r="AM354" s="95">
        <f t="shared" si="5997"/>
        <v>10.041666666666666</v>
      </c>
      <c r="AN354" s="46">
        <f>SUM(AH354:AL354)</f>
        <v>0.70588235294117652</v>
      </c>
      <c r="AO354" s="96">
        <f t="shared" si="5999"/>
        <v>0</v>
      </c>
      <c r="AP354" s="96">
        <f t="shared" si="6000"/>
        <v>4.1666666666666664E-2</v>
      </c>
      <c r="AQ354" s="96">
        <f t="shared" si="6001"/>
        <v>0.95833333333333337</v>
      </c>
      <c r="AR354" s="96">
        <f t="shared" si="6002"/>
        <v>0</v>
      </c>
      <c r="AS354" s="96">
        <f t="shared" si="6003"/>
        <v>0</v>
      </c>
      <c r="AT354" s="97">
        <v>10.041666666666666</v>
      </c>
      <c r="AW354" s="46">
        <v>241</v>
      </c>
      <c r="AX354" s="46">
        <f t="shared" si="6040"/>
        <v>0</v>
      </c>
      <c r="AY354" s="46">
        <f t="shared" si="6041"/>
        <v>0.24074074074074073</v>
      </c>
      <c r="AZ354" s="46">
        <f t="shared" si="6042"/>
        <v>0.62037037037037035</v>
      </c>
      <c r="BA354" s="46">
        <f t="shared" si="6043"/>
        <v>0.1388888888888889</v>
      </c>
      <c r="BB354" s="46">
        <f t="shared" si="6044"/>
        <v>0</v>
      </c>
      <c r="BC354" s="95">
        <f t="shared" si="6004"/>
        <v>10.041666666666666</v>
      </c>
      <c r="BD354" s="46">
        <f>SUM(AX354:BB354)</f>
        <v>1</v>
      </c>
      <c r="BE354" s="96">
        <f t="shared" si="6006"/>
        <v>0</v>
      </c>
      <c r="BF354" s="96">
        <f t="shared" si="6007"/>
        <v>0.24074074074074073</v>
      </c>
      <c r="BG354" s="96">
        <f t="shared" si="6008"/>
        <v>0.62037037037037035</v>
      </c>
      <c r="BH354" s="96">
        <f t="shared" si="6009"/>
        <v>0.1388888888888889</v>
      </c>
      <c r="BI354" s="96">
        <f t="shared" si="6010"/>
        <v>0</v>
      </c>
      <c r="BJ354" s="97">
        <v>10.041666666666666</v>
      </c>
      <c r="BM354" s="46">
        <v>241</v>
      </c>
      <c r="BN354" s="46">
        <f t="shared" si="6045"/>
        <v>1.6393442622950821E-2</v>
      </c>
      <c r="BO354" s="46">
        <f t="shared" si="6046"/>
        <v>0.13114754098360656</v>
      </c>
      <c r="BP354" s="46">
        <f t="shared" si="6047"/>
        <v>0.69672131147540983</v>
      </c>
      <c r="BQ354" s="46">
        <f t="shared" si="6048"/>
        <v>0</v>
      </c>
      <c r="BR354" s="46">
        <f t="shared" si="6049"/>
        <v>0</v>
      </c>
      <c r="BS354" s="95">
        <f t="shared" si="6011"/>
        <v>10.041666666666666</v>
      </c>
      <c r="BT354" s="46">
        <f>SUM(BN354:BR354)</f>
        <v>0.84426229508196715</v>
      </c>
      <c r="BU354" s="96">
        <f t="shared" si="6013"/>
        <v>1.9417475728155342E-2</v>
      </c>
      <c r="BV354" s="96">
        <f t="shared" si="6014"/>
        <v>0.15533980582524273</v>
      </c>
      <c r="BW354" s="96">
        <f t="shared" si="6015"/>
        <v>0.82524271844660202</v>
      </c>
      <c r="BX354" s="96">
        <f t="shared" si="6016"/>
        <v>0</v>
      </c>
      <c r="BY354" s="96">
        <f t="shared" si="6017"/>
        <v>0</v>
      </c>
      <c r="BZ354" s="97">
        <v>10.041666666666666</v>
      </c>
      <c r="CC354" s="46">
        <v>241</v>
      </c>
      <c r="CD354" s="46">
        <f t="shared" si="6050"/>
        <v>0</v>
      </c>
      <c r="CE354" s="46">
        <f t="shared" si="6051"/>
        <v>0.18566775244299674</v>
      </c>
      <c r="CF354" s="46">
        <f t="shared" si="6052"/>
        <v>0.79153094462540718</v>
      </c>
      <c r="CG354" s="46">
        <f t="shared" si="6053"/>
        <v>2.2801302931596091E-2</v>
      </c>
      <c r="CH354" s="46">
        <f t="shared" si="6054"/>
        <v>0</v>
      </c>
      <c r="CI354" s="95">
        <f t="shared" si="6018"/>
        <v>10.041666666666666</v>
      </c>
      <c r="CJ354" s="46">
        <f>SUM(CD354:CH354)</f>
        <v>1</v>
      </c>
      <c r="CK354" s="96">
        <f t="shared" si="6020"/>
        <v>0</v>
      </c>
      <c r="CL354" s="96">
        <f t="shared" si="6021"/>
        <v>0.18566775244299674</v>
      </c>
      <c r="CM354" s="96">
        <f t="shared" si="6022"/>
        <v>0.79153094462540718</v>
      </c>
      <c r="CN354" s="96">
        <f t="shared" si="6023"/>
        <v>2.2801302931596091E-2</v>
      </c>
      <c r="CO354" s="96">
        <f t="shared" si="6024"/>
        <v>0</v>
      </c>
      <c r="CP354" s="97">
        <v>10.041666666666666</v>
      </c>
    </row>
    <row r="355" spans="1:94" x14ac:dyDescent="0.3">
      <c r="A355" s="46">
        <v>242</v>
      </c>
      <c r="B355" s="46">
        <f t="shared" si="6025"/>
        <v>0</v>
      </c>
      <c r="C355" s="46">
        <f t="shared" si="6026"/>
        <v>3.3834586466165412E-2</v>
      </c>
      <c r="D355" s="46">
        <f t="shared" si="6027"/>
        <v>0.8571428571428571</v>
      </c>
      <c r="E355" s="46">
        <f t="shared" si="6028"/>
        <v>0</v>
      </c>
      <c r="F355" s="46">
        <f t="shared" si="6029"/>
        <v>0</v>
      </c>
      <c r="G355" s="95">
        <f t="shared" si="5983"/>
        <v>10.083333333333334</v>
      </c>
      <c r="H355" s="46">
        <f t="shared" si="5984"/>
        <v>0.89097744360902253</v>
      </c>
      <c r="I355" s="96">
        <f t="shared" si="5985"/>
        <v>0</v>
      </c>
      <c r="J355" s="96">
        <f t="shared" si="5986"/>
        <v>3.7974683544303799E-2</v>
      </c>
      <c r="K355" s="96">
        <f t="shared" si="5987"/>
        <v>0.96202531645569622</v>
      </c>
      <c r="L355" s="96">
        <f t="shared" si="5988"/>
        <v>0</v>
      </c>
      <c r="M355" s="96">
        <f t="shared" si="5989"/>
        <v>0</v>
      </c>
      <c r="N355" s="97">
        <v>10.083333333333334</v>
      </c>
      <c r="Q355" s="46">
        <v>242</v>
      </c>
      <c r="R355" s="46">
        <f t="shared" si="6030"/>
        <v>0</v>
      </c>
      <c r="S355" s="46">
        <f t="shared" si="6031"/>
        <v>0.15068493150684931</v>
      </c>
      <c r="T355" s="46">
        <f t="shared" si="6032"/>
        <v>0.63013698630136983</v>
      </c>
      <c r="U355" s="46">
        <f t="shared" si="6033"/>
        <v>0.21917808219178081</v>
      </c>
      <c r="V355" s="46">
        <f t="shared" si="6034"/>
        <v>0</v>
      </c>
      <c r="W355" s="95">
        <f t="shared" si="5990"/>
        <v>10.083333333333334</v>
      </c>
      <c r="X355" s="46">
        <f t="shared" ref="X355:X369" si="6060">SUM(R355:V355)</f>
        <v>1</v>
      </c>
      <c r="Y355" s="96">
        <f t="shared" si="5992"/>
        <v>0</v>
      </c>
      <c r="Z355" s="96">
        <f t="shared" si="5993"/>
        <v>0.15068493150684931</v>
      </c>
      <c r="AA355" s="96">
        <f t="shared" si="5994"/>
        <v>0.63013698630136983</v>
      </c>
      <c r="AB355" s="96">
        <f t="shared" si="5995"/>
        <v>0.21917808219178081</v>
      </c>
      <c r="AC355" s="96">
        <f t="shared" si="5996"/>
        <v>0</v>
      </c>
      <c r="AD355" s="97">
        <v>10.083333333333334</v>
      </c>
      <c r="AG355" s="46">
        <v>242</v>
      </c>
      <c r="AH355" s="46">
        <f t="shared" si="6035"/>
        <v>0</v>
      </c>
      <c r="AI355" s="46">
        <f t="shared" si="6036"/>
        <v>2.9411764705882353E-2</v>
      </c>
      <c r="AJ355" s="46">
        <f t="shared" si="6037"/>
        <v>0.67647058823529416</v>
      </c>
      <c r="AK355" s="46">
        <f t="shared" si="6038"/>
        <v>0</v>
      </c>
      <c r="AL355" s="46">
        <f t="shared" si="6039"/>
        <v>0</v>
      </c>
      <c r="AM355" s="95">
        <f t="shared" si="5997"/>
        <v>10.083333333333334</v>
      </c>
      <c r="AN355" s="46">
        <f t="shared" ref="AN355:AN369" si="6061">SUM(AH355:AL355)</f>
        <v>0.70588235294117652</v>
      </c>
      <c r="AO355" s="96">
        <f t="shared" si="5999"/>
        <v>0</v>
      </c>
      <c r="AP355" s="96">
        <f t="shared" si="6000"/>
        <v>4.1666666666666664E-2</v>
      </c>
      <c r="AQ355" s="96">
        <f t="shared" si="6001"/>
        <v>0.95833333333333337</v>
      </c>
      <c r="AR355" s="96">
        <f t="shared" si="6002"/>
        <v>0</v>
      </c>
      <c r="AS355" s="96">
        <f t="shared" si="6003"/>
        <v>0</v>
      </c>
      <c r="AT355" s="97">
        <v>10.083333333333334</v>
      </c>
      <c r="AW355" s="46">
        <v>242</v>
      </c>
      <c r="AX355" s="46">
        <f t="shared" si="6040"/>
        <v>0</v>
      </c>
      <c r="AY355" s="46">
        <f t="shared" si="6041"/>
        <v>0.24074074074074073</v>
      </c>
      <c r="AZ355" s="46">
        <f t="shared" si="6042"/>
        <v>0.62037037037037035</v>
      </c>
      <c r="BA355" s="46">
        <f t="shared" si="6043"/>
        <v>0.1388888888888889</v>
      </c>
      <c r="BB355" s="46">
        <f t="shared" si="6044"/>
        <v>0</v>
      </c>
      <c r="BC355" s="95">
        <f t="shared" si="6004"/>
        <v>10.083333333333334</v>
      </c>
      <c r="BD355" s="46">
        <f t="shared" ref="BD355:BD369" si="6062">SUM(AX355:BB355)</f>
        <v>1</v>
      </c>
      <c r="BE355" s="96">
        <f t="shared" si="6006"/>
        <v>0</v>
      </c>
      <c r="BF355" s="96">
        <f t="shared" si="6007"/>
        <v>0.24074074074074073</v>
      </c>
      <c r="BG355" s="96">
        <f t="shared" si="6008"/>
        <v>0.62037037037037035</v>
      </c>
      <c r="BH355" s="96">
        <f t="shared" si="6009"/>
        <v>0.1388888888888889</v>
      </c>
      <c r="BI355" s="96">
        <f t="shared" si="6010"/>
        <v>0</v>
      </c>
      <c r="BJ355" s="97">
        <v>10.083333333333334</v>
      </c>
      <c r="BM355" s="46">
        <v>242</v>
      </c>
      <c r="BN355" s="46">
        <f t="shared" si="6045"/>
        <v>1.6393442622950821E-2</v>
      </c>
      <c r="BO355" s="46">
        <f t="shared" si="6046"/>
        <v>0.13114754098360656</v>
      </c>
      <c r="BP355" s="46">
        <f t="shared" si="6047"/>
        <v>0.69672131147540983</v>
      </c>
      <c r="BQ355" s="46">
        <f t="shared" si="6048"/>
        <v>0</v>
      </c>
      <c r="BR355" s="46">
        <f t="shared" si="6049"/>
        <v>0</v>
      </c>
      <c r="BS355" s="95">
        <f t="shared" si="6011"/>
        <v>10.083333333333334</v>
      </c>
      <c r="BT355" s="46">
        <f t="shared" ref="BT355:BT369" si="6063">SUM(BN355:BR355)</f>
        <v>0.84426229508196715</v>
      </c>
      <c r="BU355" s="96">
        <f t="shared" si="6013"/>
        <v>1.9417475728155342E-2</v>
      </c>
      <c r="BV355" s="96">
        <f t="shared" si="6014"/>
        <v>0.15533980582524273</v>
      </c>
      <c r="BW355" s="96">
        <f t="shared" si="6015"/>
        <v>0.82524271844660202</v>
      </c>
      <c r="BX355" s="96">
        <f t="shared" si="6016"/>
        <v>0</v>
      </c>
      <c r="BY355" s="96">
        <f t="shared" si="6017"/>
        <v>0</v>
      </c>
      <c r="BZ355" s="97">
        <v>10.083333333333334</v>
      </c>
      <c r="CC355" s="46">
        <v>242</v>
      </c>
      <c r="CD355" s="46">
        <f t="shared" si="6050"/>
        <v>0</v>
      </c>
      <c r="CE355" s="46">
        <f t="shared" si="6051"/>
        <v>0.18566775244299674</v>
      </c>
      <c r="CF355" s="46">
        <f t="shared" si="6052"/>
        <v>0.79153094462540718</v>
      </c>
      <c r="CG355" s="46">
        <f t="shared" si="6053"/>
        <v>2.2801302931596091E-2</v>
      </c>
      <c r="CH355" s="46">
        <f t="shared" si="6054"/>
        <v>0</v>
      </c>
      <c r="CI355" s="95">
        <f t="shared" si="6018"/>
        <v>10.083333333333334</v>
      </c>
      <c r="CJ355" s="46">
        <f t="shared" ref="CJ355:CJ369" si="6064">SUM(CD355:CH355)</f>
        <v>1</v>
      </c>
      <c r="CK355" s="96">
        <f t="shared" si="6020"/>
        <v>0</v>
      </c>
      <c r="CL355" s="96">
        <f t="shared" si="6021"/>
        <v>0.18566775244299674</v>
      </c>
      <c r="CM355" s="96">
        <f t="shared" si="6022"/>
        <v>0.79153094462540718</v>
      </c>
      <c r="CN355" s="96">
        <f t="shared" si="6023"/>
        <v>2.2801302931596091E-2</v>
      </c>
      <c r="CO355" s="96">
        <f t="shared" si="6024"/>
        <v>0</v>
      </c>
      <c r="CP355" s="97">
        <v>10.083333333333334</v>
      </c>
    </row>
    <row r="356" spans="1:94" x14ac:dyDescent="0.3">
      <c r="A356" s="46">
        <v>243</v>
      </c>
      <c r="B356" s="46">
        <f t="shared" si="6025"/>
        <v>0</v>
      </c>
      <c r="C356" s="46">
        <f t="shared" si="6026"/>
        <v>3.3834586466165412E-2</v>
      </c>
      <c r="D356" s="46">
        <f t="shared" si="6027"/>
        <v>0.8571428571428571</v>
      </c>
      <c r="E356" s="46">
        <f t="shared" si="6028"/>
        <v>0</v>
      </c>
      <c r="F356" s="46">
        <f t="shared" si="6029"/>
        <v>0</v>
      </c>
      <c r="G356" s="95">
        <f t="shared" si="5983"/>
        <v>10.125</v>
      </c>
      <c r="H356" s="46">
        <f t="shared" si="5984"/>
        <v>0.89097744360902253</v>
      </c>
      <c r="I356" s="96">
        <f t="shared" si="5985"/>
        <v>0</v>
      </c>
      <c r="J356" s="96">
        <f t="shared" si="5986"/>
        <v>3.7974683544303799E-2</v>
      </c>
      <c r="K356" s="96">
        <f t="shared" si="5987"/>
        <v>0.96202531645569622</v>
      </c>
      <c r="L356" s="96">
        <f t="shared" si="5988"/>
        <v>0</v>
      </c>
      <c r="M356" s="96">
        <f t="shared" si="5989"/>
        <v>0</v>
      </c>
      <c r="N356" s="97">
        <v>10.125</v>
      </c>
      <c r="Q356" s="46">
        <v>243</v>
      </c>
      <c r="R356" s="46">
        <f t="shared" si="6030"/>
        <v>0</v>
      </c>
      <c r="S356" s="46">
        <f t="shared" si="6031"/>
        <v>0.15068493150684931</v>
      </c>
      <c r="T356" s="46">
        <f t="shared" si="6032"/>
        <v>0.63013698630136983</v>
      </c>
      <c r="U356" s="46">
        <f t="shared" si="6033"/>
        <v>0.21917808219178081</v>
      </c>
      <c r="V356" s="46">
        <f t="shared" si="6034"/>
        <v>0</v>
      </c>
      <c r="W356" s="95">
        <f t="shared" si="5990"/>
        <v>10.125</v>
      </c>
      <c r="X356" s="46">
        <f t="shared" si="6060"/>
        <v>1</v>
      </c>
      <c r="Y356" s="96">
        <f t="shared" si="5992"/>
        <v>0</v>
      </c>
      <c r="Z356" s="96">
        <f t="shared" si="5993"/>
        <v>0.15068493150684931</v>
      </c>
      <c r="AA356" s="96">
        <f t="shared" si="5994"/>
        <v>0.63013698630136983</v>
      </c>
      <c r="AB356" s="96">
        <f t="shared" si="5995"/>
        <v>0.21917808219178081</v>
      </c>
      <c r="AC356" s="96">
        <f t="shared" si="5996"/>
        <v>0</v>
      </c>
      <c r="AD356" s="97">
        <v>10.125</v>
      </c>
      <c r="AG356" s="46">
        <v>243</v>
      </c>
      <c r="AH356" s="46">
        <f t="shared" si="6035"/>
        <v>0</v>
      </c>
      <c r="AI356" s="46">
        <f t="shared" si="6036"/>
        <v>2.9411764705882353E-2</v>
      </c>
      <c r="AJ356" s="46">
        <f t="shared" si="6037"/>
        <v>0.67647058823529416</v>
      </c>
      <c r="AK356" s="46">
        <f t="shared" si="6038"/>
        <v>0</v>
      </c>
      <c r="AL356" s="46">
        <f t="shared" si="6039"/>
        <v>0</v>
      </c>
      <c r="AM356" s="95">
        <f t="shared" si="5997"/>
        <v>10.125</v>
      </c>
      <c r="AN356" s="46">
        <f t="shared" si="6061"/>
        <v>0.70588235294117652</v>
      </c>
      <c r="AO356" s="96">
        <f t="shared" si="5999"/>
        <v>0</v>
      </c>
      <c r="AP356" s="96">
        <f t="shared" si="6000"/>
        <v>4.1666666666666664E-2</v>
      </c>
      <c r="AQ356" s="96">
        <f t="shared" si="6001"/>
        <v>0.95833333333333337</v>
      </c>
      <c r="AR356" s="96">
        <f t="shared" si="6002"/>
        <v>0</v>
      </c>
      <c r="AS356" s="96">
        <f t="shared" si="6003"/>
        <v>0</v>
      </c>
      <c r="AT356" s="97">
        <v>10.125</v>
      </c>
      <c r="AW356" s="46">
        <v>243</v>
      </c>
      <c r="AX356" s="46">
        <f t="shared" si="6040"/>
        <v>0</v>
      </c>
      <c r="AY356" s="46">
        <f t="shared" si="6041"/>
        <v>0.24074074074074073</v>
      </c>
      <c r="AZ356" s="46">
        <f t="shared" si="6042"/>
        <v>0.62037037037037035</v>
      </c>
      <c r="BA356" s="46">
        <f t="shared" si="6043"/>
        <v>0.1388888888888889</v>
      </c>
      <c r="BB356" s="46">
        <f t="shared" si="6044"/>
        <v>0</v>
      </c>
      <c r="BC356" s="95">
        <f t="shared" si="6004"/>
        <v>10.125</v>
      </c>
      <c r="BD356" s="46">
        <f t="shared" si="6062"/>
        <v>1</v>
      </c>
      <c r="BE356" s="96">
        <f t="shared" si="6006"/>
        <v>0</v>
      </c>
      <c r="BF356" s="96">
        <f t="shared" si="6007"/>
        <v>0.24074074074074073</v>
      </c>
      <c r="BG356" s="96">
        <f t="shared" si="6008"/>
        <v>0.62037037037037035</v>
      </c>
      <c r="BH356" s="96">
        <f t="shared" si="6009"/>
        <v>0.1388888888888889</v>
      </c>
      <c r="BI356" s="96">
        <f t="shared" si="6010"/>
        <v>0</v>
      </c>
      <c r="BJ356" s="97">
        <v>10.125</v>
      </c>
      <c r="BM356" s="46">
        <v>243</v>
      </c>
      <c r="BN356" s="46">
        <f t="shared" si="6045"/>
        <v>1.6393442622950821E-2</v>
      </c>
      <c r="BO356" s="46">
        <f t="shared" si="6046"/>
        <v>0.13114754098360656</v>
      </c>
      <c r="BP356" s="46">
        <f t="shared" si="6047"/>
        <v>0.69672131147540983</v>
      </c>
      <c r="BQ356" s="46">
        <f t="shared" si="6048"/>
        <v>0</v>
      </c>
      <c r="BR356" s="46">
        <f t="shared" si="6049"/>
        <v>0</v>
      </c>
      <c r="BS356" s="95">
        <f t="shared" si="6011"/>
        <v>10.125</v>
      </c>
      <c r="BT356" s="46">
        <f t="shared" si="6063"/>
        <v>0.84426229508196715</v>
      </c>
      <c r="BU356" s="96">
        <f t="shared" si="6013"/>
        <v>1.9417475728155342E-2</v>
      </c>
      <c r="BV356" s="96">
        <f t="shared" si="6014"/>
        <v>0.15533980582524273</v>
      </c>
      <c r="BW356" s="96">
        <f t="shared" si="6015"/>
        <v>0.82524271844660202</v>
      </c>
      <c r="BX356" s="96">
        <f t="shared" si="6016"/>
        <v>0</v>
      </c>
      <c r="BY356" s="96">
        <f t="shared" si="6017"/>
        <v>0</v>
      </c>
      <c r="BZ356" s="97">
        <v>10.125</v>
      </c>
      <c r="CC356" s="46">
        <v>243</v>
      </c>
      <c r="CD356" s="46">
        <f t="shared" si="6050"/>
        <v>0</v>
      </c>
      <c r="CE356" s="46">
        <f t="shared" si="6051"/>
        <v>0.18566775244299674</v>
      </c>
      <c r="CF356" s="46">
        <f t="shared" si="6052"/>
        <v>0.79153094462540718</v>
      </c>
      <c r="CG356" s="46">
        <f t="shared" si="6053"/>
        <v>2.2801302931596091E-2</v>
      </c>
      <c r="CH356" s="46">
        <f t="shared" si="6054"/>
        <v>0</v>
      </c>
      <c r="CI356" s="95">
        <f t="shared" si="6018"/>
        <v>10.125</v>
      </c>
      <c r="CJ356" s="46">
        <f t="shared" si="6064"/>
        <v>1</v>
      </c>
      <c r="CK356" s="96">
        <f t="shared" si="6020"/>
        <v>0</v>
      </c>
      <c r="CL356" s="96">
        <f t="shared" si="6021"/>
        <v>0.18566775244299674</v>
      </c>
      <c r="CM356" s="96">
        <f t="shared" si="6022"/>
        <v>0.79153094462540718</v>
      </c>
      <c r="CN356" s="96">
        <f t="shared" si="6023"/>
        <v>2.2801302931596091E-2</v>
      </c>
      <c r="CO356" s="96">
        <f t="shared" si="6024"/>
        <v>0</v>
      </c>
      <c r="CP356" s="97">
        <v>10.125</v>
      </c>
    </row>
    <row r="357" spans="1:94" x14ac:dyDescent="0.3">
      <c r="A357" s="46">
        <v>244</v>
      </c>
      <c r="B357" s="46">
        <f t="shared" si="6025"/>
        <v>0</v>
      </c>
      <c r="C357" s="46">
        <f t="shared" si="6026"/>
        <v>3.3834586466165412E-2</v>
      </c>
      <c r="D357" s="46">
        <f t="shared" si="6027"/>
        <v>0.8571428571428571</v>
      </c>
      <c r="E357" s="46">
        <f t="shared" si="6028"/>
        <v>0</v>
      </c>
      <c r="F357" s="46">
        <f t="shared" si="6029"/>
        <v>0</v>
      </c>
      <c r="G357" s="95">
        <f t="shared" si="5983"/>
        <v>10.166666666666666</v>
      </c>
      <c r="H357" s="46">
        <f t="shared" si="5984"/>
        <v>0.89097744360902253</v>
      </c>
      <c r="I357" s="96">
        <f t="shared" si="5985"/>
        <v>0</v>
      </c>
      <c r="J357" s="96">
        <f t="shared" si="5986"/>
        <v>3.7974683544303799E-2</v>
      </c>
      <c r="K357" s="96">
        <f t="shared" si="5987"/>
        <v>0.96202531645569622</v>
      </c>
      <c r="L357" s="96">
        <f t="shared" si="5988"/>
        <v>0</v>
      </c>
      <c r="M357" s="96">
        <f t="shared" si="5989"/>
        <v>0</v>
      </c>
      <c r="N357" s="97">
        <v>10.166666666666666</v>
      </c>
      <c r="Q357" s="46">
        <v>244</v>
      </c>
      <c r="R357" s="46">
        <f t="shared" si="6030"/>
        <v>0</v>
      </c>
      <c r="S357" s="46">
        <f t="shared" si="6031"/>
        <v>0.15068493150684931</v>
      </c>
      <c r="T357" s="46">
        <f t="shared" si="6032"/>
        <v>0.63013698630136983</v>
      </c>
      <c r="U357" s="46">
        <f t="shared" si="6033"/>
        <v>0.21917808219178081</v>
      </c>
      <c r="V357" s="46">
        <f t="shared" si="6034"/>
        <v>0</v>
      </c>
      <c r="W357" s="95">
        <f t="shared" si="5990"/>
        <v>10.166666666666666</v>
      </c>
      <c r="X357" s="46">
        <f t="shared" si="6060"/>
        <v>1</v>
      </c>
      <c r="Y357" s="96">
        <f t="shared" si="5992"/>
        <v>0</v>
      </c>
      <c r="Z357" s="96">
        <f t="shared" si="5993"/>
        <v>0.15068493150684931</v>
      </c>
      <c r="AA357" s="96">
        <f t="shared" si="5994"/>
        <v>0.63013698630136983</v>
      </c>
      <c r="AB357" s="96">
        <f t="shared" si="5995"/>
        <v>0.21917808219178081</v>
      </c>
      <c r="AC357" s="96">
        <f t="shared" si="5996"/>
        <v>0</v>
      </c>
      <c r="AD357" s="97">
        <v>10.166666666666666</v>
      </c>
      <c r="AG357" s="46">
        <v>244</v>
      </c>
      <c r="AH357" s="46">
        <f t="shared" si="6035"/>
        <v>0</v>
      </c>
      <c r="AI357" s="46">
        <f t="shared" si="6036"/>
        <v>2.9411764705882353E-2</v>
      </c>
      <c r="AJ357" s="46">
        <f t="shared" si="6037"/>
        <v>0.67647058823529416</v>
      </c>
      <c r="AK357" s="46">
        <f t="shared" si="6038"/>
        <v>0</v>
      </c>
      <c r="AL357" s="46">
        <f t="shared" si="6039"/>
        <v>0</v>
      </c>
      <c r="AM357" s="95">
        <f t="shared" si="5997"/>
        <v>10.166666666666666</v>
      </c>
      <c r="AN357" s="46">
        <f t="shared" si="6061"/>
        <v>0.70588235294117652</v>
      </c>
      <c r="AO357" s="96">
        <f t="shared" si="5999"/>
        <v>0</v>
      </c>
      <c r="AP357" s="96">
        <f t="shared" si="6000"/>
        <v>4.1666666666666664E-2</v>
      </c>
      <c r="AQ357" s="96">
        <f t="shared" si="6001"/>
        <v>0.95833333333333337</v>
      </c>
      <c r="AR357" s="96">
        <f t="shared" si="6002"/>
        <v>0</v>
      </c>
      <c r="AS357" s="96">
        <f t="shared" si="6003"/>
        <v>0</v>
      </c>
      <c r="AT357" s="97">
        <v>10.166666666666666</v>
      </c>
      <c r="AW357" s="46">
        <v>244</v>
      </c>
      <c r="AX357" s="46">
        <f t="shared" si="6040"/>
        <v>0</v>
      </c>
      <c r="AY357" s="46">
        <f t="shared" si="6041"/>
        <v>0.24074074074074073</v>
      </c>
      <c r="AZ357" s="46">
        <f t="shared" si="6042"/>
        <v>0.62037037037037035</v>
      </c>
      <c r="BA357" s="46">
        <f t="shared" si="6043"/>
        <v>0.1388888888888889</v>
      </c>
      <c r="BB357" s="46">
        <f t="shared" si="6044"/>
        <v>0</v>
      </c>
      <c r="BC357" s="95">
        <f t="shared" si="6004"/>
        <v>10.166666666666666</v>
      </c>
      <c r="BD357" s="46">
        <f t="shared" si="6062"/>
        <v>1</v>
      </c>
      <c r="BE357" s="96">
        <f t="shared" si="6006"/>
        <v>0</v>
      </c>
      <c r="BF357" s="96">
        <f t="shared" si="6007"/>
        <v>0.24074074074074073</v>
      </c>
      <c r="BG357" s="96">
        <f t="shared" si="6008"/>
        <v>0.62037037037037035</v>
      </c>
      <c r="BH357" s="96">
        <f t="shared" si="6009"/>
        <v>0.1388888888888889</v>
      </c>
      <c r="BI357" s="96">
        <f t="shared" si="6010"/>
        <v>0</v>
      </c>
      <c r="BJ357" s="97">
        <v>10.166666666666666</v>
      </c>
      <c r="BM357" s="46">
        <v>244</v>
      </c>
      <c r="BN357" s="46">
        <f t="shared" si="6045"/>
        <v>1.6393442622950821E-2</v>
      </c>
      <c r="BO357" s="46">
        <f t="shared" si="6046"/>
        <v>0.13114754098360656</v>
      </c>
      <c r="BP357" s="46">
        <f t="shared" si="6047"/>
        <v>0.69672131147540983</v>
      </c>
      <c r="BQ357" s="46">
        <f t="shared" si="6048"/>
        <v>0</v>
      </c>
      <c r="BR357" s="46">
        <f t="shared" si="6049"/>
        <v>0</v>
      </c>
      <c r="BS357" s="95">
        <f t="shared" si="6011"/>
        <v>10.166666666666666</v>
      </c>
      <c r="BT357" s="46">
        <f t="shared" si="6063"/>
        <v>0.84426229508196715</v>
      </c>
      <c r="BU357" s="96">
        <f t="shared" si="6013"/>
        <v>1.9417475728155342E-2</v>
      </c>
      <c r="BV357" s="96">
        <f t="shared" si="6014"/>
        <v>0.15533980582524273</v>
      </c>
      <c r="BW357" s="96">
        <f t="shared" si="6015"/>
        <v>0.82524271844660202</v>
      </c>
      <c r="BX357" s="96">
        <f t="shared" si="6016"/>
        <v>0</v>
      </c>
      <c r="BY357" s="96">
        <f t="shared" si="6017"/>
        <v>0</v>
      </c>
      <c r="BZ357" s="97">
        <v>10.166666666666666</v>
      </c>
      <c r="CC357" s="46">
        <v>244</v>
      </c>
      <c r="CD357" s="46">
        <f t="shared" si="6050"/>
        <v>0</v>
      </c>
      <c r="CE357" s="46">
        <f t="shared" si="6051"/>
        <v>0.18566775244299674</v>
      </c>
      <c r="CF357" s="46">
        <f t="shared" si="6052"/>
        <v>0.79153094462540718</v>
      </c>
      <c r="CG357" s="46">
        <f t="shared" si="6053"/>
        <v>2.2801302931596091E-2</v>
      </c>
      <c r="CH357" s="46">
        <f t="shared" si="6054"/>
        <v>0</v>
      </c>
      <c r="CI357" s="95">
        <f t="shared" si="6018"/>
        <v>10.166666666666666</v>
      </c>
      <c r="CJ357" s="46">
        <f t="shared" si="6064"/>
        <v>1</v>
      </c>
      <c r="CK357" s="96">
        <f t="shared" si="6020"/>
        <v>0</v>
      </c>
      <c r="CL357" s="96">
        <f t="shared" si="6021"/>
        <v>0.18566775244299674</v>
      </c>
      <c r="CM357" s="96">
        <f t="shared" si="6022"/>
        <v>0.79153094462540718</v>
      </c>
      <c r="CN357" s="96">
        <f t="shared" si="6023"/>
        <v>2.2801302931596091E-2</v>
      </c>
      <c r="CO357" s="96">
        <f t="shared" si="6024"/>
        <v>0</v>
      </c>
      <c r="CP357" s="97">
        <v>10.166666666666666</v>
      </c>
    </row>
    <row r="358" spans="1:94" x14ac:dyDescent="0.3">
      <c r="A358" s="46">
        <v>245</v>
      </c>
      <c r="B358" s="46">
        <f t="shared" si="6025"/>
        <v>0</v>
      </c>
      <c r="C358" s="46">
        <f t="shared" si="6026"/>
        <v>3.3834586466165412E-2</v>
      </c>
      <c r="D358" s="46">
        <f t="shared" si="6027"/>
        <v>0.8571428571428571</v>
      </c>
      <c r="E358" s="46">
        <f t="shared" si="6028"/>
        <v>0</v>
      </c>
      <c r="F358" s="46">
        <f t="shared" si="6029"/>
        <v>0</v>
      </c>
      <c r="G358" s="95">
        <f t="shared" si="5983"/>
        <v>10.208333333333334</v>
      </c>
      <c r="H358" s="46">
        <f t="shared" si="5984"/>
        <v>0.89097744360902253</v>
      </c>
      <c r="I358" s="96">
        <f t="shared" si="5985"/>
        <v>0</v>
      </c>
      <c r="J358" s="96">
        <f t="shared" si="5986"/>
        <v>3.7974683544303799E-2</v>
      </c>
      <c r="K358" s="96">
        <f t="shared" si="5987"/>
        <v>0.96202531645569622</v>
      </c>
      <c r="L358" s="96">
        <f t="shared" si="5988"/>
        <v>0</v>
      </c>
      <c r="M358" s="96">
        <f t="shared" si="5989"/>
        <v>0</v>
      </c>
      <c r="N358" s="97">
        <v>10.208333333333334</v>
      </c>
      <c r="Q358" s="46">
        <v>245</v>
      </c>
      <c r="R358" s="46">
        <f t="shared" si="6030"/>
        <v>0</v>
      </c>
      <c r="S358" s="46">
        <f t="shared" si="6031"/>
        <v>0.15068493150684931</v>
      </c>
      <c r="T358" s="46">
        <f t="shared" si="6032"/>
        <v>0.63013698630136983</v>
      </c>
      <c r="U358" s="46">
        <f t="shared" si="6033"/>
        <v>0.21917808219178081</v>
      </c>
      <c r="V358" s="46">
        <f t="shared" si="6034"/>
        <v>0</v>
      </c>
      <c r="W358" s="95">
        <f t="shared" si="5990"/>
        <v>10.208333333333334</v>
      </c>
      <c r="X358" s="46">
        <f t="shared" si="6060"/>
        <v>1</v>
      </c>
      <c r="Y358" s="96">
        <f t="shared" si="5992"/>
        <v>0</v>
      </c>
      <c r="Z358" s="96">
        <f t="shared" si="5993"/>
        <v>0.15068493150684931</v>
      </c>
      <c r="AA358" s="96">
        <f t="shared" si="5994"/>
        <v>0.63013698630136983</v>
      </c>
      <c r="AB358" s="96">
        <f t="shared" si="5995"/>
        <v>0.21917808219178081</v>
      </c>
      <c r="AC358" s="96">
        <f t="shared" si="5996"/>
        <v>0</v>
      </c>
      <c r="AD358" s="97">
        <v>10.208333333333334</v>
      </c>
      <c r="AG358" s="46">
        <v>245</v>
      </c>
      <c r="AH358" s="46">
        <f t="shared" si="6035"/>
        <v>0</v>
      </c>
      <c r="AI358" s="46">
        <f t="shared" si="6036"/>
        <v>2.9411764705882353E-2</v>
      </c>
      <c r="AJ358" s="46">
        <f t="shared" si="6037"/>
        <v>0.67647058823529416</v>
      </c>
      <c r="AK358" s="46">
        <f t="shared" si="6038"/>
        <v>0</v>
      </c>
      <c r="AL358" s="46">
        <f t="shared" si="6039"/>
        <v>0</v>
      </c>
      <c r="AM358" s="95">
        <f t="shared" si="5997"/>
        <v>10.208333333333334</v>
      </c>
      <c r="AN358" s="46">
        <f t="shared" si="6061"/>
        <v>0.70588235294117652</v>
      </c>
      <c r="AO358" s="96">
        <f t="shared" si="5999"/>
        <v>0</v>
      </c>
      <c r="AP358" s="96">
        <f t="shared" si="6000"/>
        <v>4.1666666666666664E-2</v>
      </c>
      <c r="AQ358" s="96">
        <f t="shared" si="6001"/>
        <v>0.95833333333333337</v>
      </c>
      <c r="AR358" s="96">
        <f t="shared" si="6002"/>
        <v>0</v>
      </c>
      <c r="AS358" s="96">
        <f t="shared" si="6003"/>
        <v>0</v>
      </c>
      <c r="AT358" s="97">
        <v>10.208333333333334</v>
      </c>
      <c r="AW358" s="46">
        <v>245</v>
      </c>
      <c r="AX358" s="46">
        <f t="shared" si="6040"/>
        <v>0</v>
      </c>
      <c r="AY358" s="46">
        <f t="shared" si="6041"/>
        <v>0.24074074074074073</v>
      </c>
      <c r="AZ358" s="46">
        <f t="shared" si="6042"/>
        <v>0.62037037037037035</v>
      </c>
      <c r="BA358" s="46">
        <f t="shared" si="6043"/>
        <v>0.1388888888888889</v>
      </c>
      <c r="BB358" s="46">
        <f t="shared" si="6044"/>
        <v>0</v>
      </c>
      <c r="BC358" s="95">
        <f t="shared" si="6004"/>
        <v>10.208333333333334</v>
      </c>
      <c r="BD358" s="46">
        <f t="shared" si="6062"/>
        <v>1</v>
      </c>
      <c r="BE358" s="96">
        <f t="shared" si="6006"/>
        <v>0</v>
      </c>
      <c r="BF358" s="96">
        <f t="shared" si="6007"/>
        <v>0.24074074074074073</v>
      </c>
      <c r="BG358" s="96">
        <f t="shared" si="6008"/>
        <v>0.62037037037037035</v>
      </c>
      <c r="BH358" s="96">
        <f t="shared" si="6009"/>
        <v>0.1388888888888889</v>
      </c>
      <c r="BI358" s="96">
        <f t="shared" si="6010"/>
        <v>0</v>
      </c>
      <c r="BJ358" s="97">
        <v>10.208333333333334</v>
      </c>
      <c r="BM358" s="46">
        <v>245</v>
      </c>
      <c r="BN358" s="46">
        <f t="shared" si="6045"/>
        <v>1.6393442622950821E-2</v>
      </c>
      <c r="BO358" s="46">
        <f t="shared" si="6046"/>
        <v>0.13114754098360656</v>
      </c>
      <c r="BP358" s="46">
        <f t="shared" si="6047"/>
        <v>0.69672131147540983</v>
      </c>
      <c r="BQ358" s="46">
        <f t="shared" si="6048"/>
        <v>0</v>
      </c>
      <c r="BR358" s="46">
        <f t="shared" si="6049"/>
        <v>0</v>
      </c>
      <c r="BS358" s="95">
        <f t="shared" si="6011"/>
        <v>10.208333333333334</v>
      </c>
      <c r="BT358" s="46">
        <f t="shared" si="6063"/>
        <v>0.84426229508196715</v>
      </c>
      <c r="BU358" s="96">
        <f t="shared" si="6013"/>
        <v>1.9417475728155342E-2</v>
      </c>
      <c r="BV358" s="96">
        <f t="shared" si="6014"/>
        <v>0.15533980582524273</v>
      </c>
      <c r="BW358" s="96">
        <f t="shared" si="6015"/>
        <v>0.82524271844660202</v>
      </c>
      <c r="BX358" s="96">
        <f t="shared" si="6016"/>
        <v>0</v>
      </c>
      <c r="BY358" s="96">
        <f t="shared" si="6017"/>
        <v>0</v>
      </c>
      <c r="BZ358" s="97">
        <v>10.208333333333334</v>
      </c>
      <c r="CC358" s="46">
        <v>245</v>
      </c>
      <c r="CD358" s="46">
        <f t="shared" si="6050"/>
        <v>0</v>
      </c>
      <c r="CE358" s="46">
        <f t="shared" si="6051"/>
        <v>0.18566775244299674</v>
      </c>
      <c r="CF358" s="46">
        <f t="shared" si="6052"/>
        <v>0.79153094462540718</v>
      </c>
      <c r="CG358" s="46">
        <f t="shared" si="6053"/>
        <v>2.2801302931596091E-2</v>
      </c>
      <c r="CH358" s="46">
        <f t="shared" si="6054"/>
        <v>0</v>
      </c>
      <c r="CI358" s="95">
        <f t="shared" si="6018"/>
        <v>10.208333333333334</v>
      </c>
      <c r="CJ358" s="46">
        <f t="shared" si="6064"/>
        <v>1</v>
      </c>
      <c r="CK358" s="96">
        <f t="shared" si="6020"/>
        <v>0</v>
      </c>
      <c r="CL358" s="96">
        <f t="shared" si="6021"/>
        <v>0.18566775244299674</v>
      </c>
      <c r="CM358" s="96">
        <f t="shared" si="6022"/>
        <v>0.79153094462540718</v>
      </c>
      <c r="CN358" s="96">
        <f t="shared" si="6023"/>
        <v>2.2801302931596091E-2</v>
      </c>
      <c r="CO358" s="96">
        <f t="shared" si="6024"/>
        <v>0</v>
      </c>
      <c r="CP358" s="97">
        <v>10.208333333333334</v>
      </c>
    </row>
    <row r="359" spans="1:94" x14ac:dyDescent="0.3">
      <c r="A359" s="46">
        <v>246</v>
      </c>
      <c r="B359" s="46">
        <f t="shared" si="6025"/>
        <v>0</v>
      </c>
      <c r="C359" s="46">
        <f t="shared" si="6026"/>
        <v>3.3834586466165412E-2</v>
      </c>
      <c r="D359" s="46">
        <f t="shared" si="6027"/>
        <v>0.8571428571428571</v>
      </c>
      <c r="E359" s="46">
        <f t="shared" si="6028"/>
        <v>0</v>
      </c>
      <c r="F359" s="46">
        <f t="shared" si="6029"/>
        <v>0</v>
      </c>
      <c r="G359" s="95">
        <f t="shared" si="5983"/>
        <v>10.25</v>
      </c>
      <c r="H359" s="46">
        <f t="shared" si="5984"/>
        <v>0.89097744360902253</v>
      </c>
      <c r="I359" s="96">
        <f t="shared" si="5985"/>
        <v>0</v>
      </c>
      <c r="J359" s="96">
        <f t="shared" si="5986"/>
        <v>3.7974683544303799E-2</v>
      </c>
      <c r="K359" s="96">
        <f t="shared" si="5987"/>
        <v>0.96202531645569622</v>
      </c>
      <c r="L359" s="96">
        <f t="shared" si="5988"/>
        <v>0</v>
      </c>
      <c r="M359" s="96">
        <f t="shared" si="5989"/>
        <v>0</v>
      </c>
      <c r="N359" s="97">
        <v>10.25</v>
      </c>
      <c r="Q359" s="46">
        <v>246</v>
      </c>
      <c r="R359" s="46">
        <f t="shared" si="6030"/>
        <v>0</v>
      </c>
      <c r="S359" s="46">
        <f t="shared" si="6031"/>
        <v>0.15068493150684931</v>
      </c>
      <c r="T359" s="46">
        <f t="shared" si="6032"/>
        <v>0.63013698630136983</v>
      </c>
      <c r="U359" s="46">
        <f t="shared" si="6033"/>
        <v>0.21917808219178081</v>
      </c>
      <c r="V359" s="46">
        <f t="shared" si="6034"/>
        <v>0</v>
      </c>
      <c r="W359" s="95">
        <f t="shared" si="5990"/>
        <v>10.25</v>
      </c>
      <c r="X359" s="46">
        <f t="shared" si="6060"/>
        <v>1</v>
      </c>
      <c r="Y359" s="96">
        <f t="shared" si="5992"/>
        <v>0</v>
      </c>
      <c r="Z359" s="96">
        <f t="shared" si="5993"/>
        <v>0.15068493150684931</v>
      </c>
      <c r="AA359" s="96">
        <f t="shared" si="5994"/>
        <v>0.63013698630136983</v>
      </c>
      <c r="AB359" s="96">
        <f t="shared" si="5995"/>
        <v>0.21917808219178081</v>
      </c>
      <c r="AC359" s="96">
        <f t="shared" si="5996"/>
        <v>0</v>
      </c>
      <c r="AD359" s="97">
        <v>10.25</v>
      </c>
      <c r="AG359" s="46">
        <v>246</v>
      </c>
      <c r="AH359" s="46">
        <f t="shared" si="6035"/>
        <v>0</v>
      </c>
      <c r="AI359" s="46">
        <f t="shared" si="6036"/>
        <v>2.9411764705882353E-2</v>
      </c>
      <c r="AJ359" s="46">
        <f t="shared" si="6037"/>
        <v>0.67647058823529416</v>
      </c>
      <c r="AK359" s="46">
        <f t="shared" si="6038"/>
        <v>0</v>
      </c>
      <c r="AL359" s="46">
        <f t="shared" si="6039"/>
        <v>0</v>
      </c>
      <c r="AM359" s="95">
        <f t="shared" si="5997"/>
        <v>10.25</v>
      </c>
      <c r="AN359" s="46">
        <f t="shared" si="6061"/>
        <v>0.70588235294117652</v>
      </c>
      <c r="AO359" s="96">
        <f t="shared" si="5999"/>
        <v>0</v>
      </c>
      <c r="AP359" s="96">
        <f t="shared" si="6000"/>
        <v>4.1666666666666664E-2</v>
      </c>
      <c r="AQ359" s="96">
        <f t="shared" si="6001"/>
        <v>0.95833333333333337</v>
      </c>
      <c r="AR359" s="96">
        <f t="shared" si="6002"/>
        <v>0</v>
      </c>
      <c r="AS359" s="96">
        <f t="shared" si="6003"/>
        <v>0</v>
      </c>
      <c r="AT359" s="97">
        <v>10.25</v>
      </c>
      <c r="AW359" s="46">
        <v>246</v>
      </c>
      <c r="AX359" s="46">
        <f t="shared" si="6040"/>
        <v>0</v>
      </c>
      <c r="AY359" s="46">
        <f t="shared" si="6041"/>
        <v>0.24074074074074073</v>
      </c>
      <c r="AZ359" s="46">
        <f t="shared" si="6042"/>
        <v>0.62037037037037035</v>
      </c>
      <c r="BA359" s="46">
        <f t="shared" si="6043"/>
        <v>0.1388888888888889</v>
      </c>
      <c r="BB359" s="46">
        <f t="shared" si="6044"/>
        <v>0</v>
      </c>
      <c r="BC359" s="95">
        <f t="shared" si="6004"/>
        <v>10.25</v>
      </c>
      <c r="BD359" s="46">
        <f t="shared" si="6062"/>
        <v>1</v>
      </c>
      <c r="BE359" s="96">
        <f t="shared" si="6006"/>
        <v>0</v>
      </c>
      <c r="BF359" s="96">
        <f t="shared" si="6007"/>
        <v>0.24074074074074073</v>
      </c>
      <c r="BG359" s="96">
        <f t="shared" si="6008"/>
        <v>0.62037037037037035</v>
      </c>
      <c r="BH359" s="96">
        <f t="shared" si="6009"/>
        <v>0.1388888888888889</v>
      </c>
      <c r="BI359" s="96">
        <f t="shared" si="6010"/>
        <v>0</v>
      </c>
      <c r="BJ359" s="97">
        <v>10.25</v>
      </c>
      <c r="BM359" s="46">
        <v>246</v>
      </c>
      <c r="BN359" s="46">
        <f t="shared" si="6045"/>
        <v>1.6393442622950821E-2</v>
      </c>
      <c r="BO359" s="46">
        <f t="shared" si="6046"/>
        <v>0.13114754098360656</v>
      </c>
      <c r="BP359" s="46">
        <f t="shared" si="6047"/>
        <v>0.69672131147540983</v>
      </c>
      <c r="BQ359" s="46">
        <f t="shared" si="6048"/>
        <v>0</v>
      </c>
      <c r="BR359" s="46">
        <f t="shared" si="6049"/>
        <v>0</v>
      </c>
      <c r="BS359" s="95">
        <f t="shared" si="6011"/>
        <v>10.25</v>
      </c>
      <c r="BT359" s="46">
        <f t="shared" si="6063"/>
        <v>0.84426229508196715</v>
      </c>
      <c r="BU359" s="96">
        <f t="shared" si="6013"/>
        <v>1.9417475728155342E-2</v>
      </c>
      <c r="BV359" s="96">
        <f t="shared" si="6014"/>
        <v>0.15533980582524273</v>
      </c>
      <c r="BW359" s="96">
        <f t="shared" si="6015"/>
        <v>0.82524271844660202</v>
      </c>
      <c r="BX359" s="96">
        <f t="shared" si="6016"/>
        <v>0</v>
      </c>
      <c r="BY359" s="96">
        <f t="shared" si="6017"/>
        <v>0</v>
      </c>
      <c r="BZ359" s="97">
        <v>10.25</v>
      </c>
      <c r="CC359" s="46">
        <v>246</v>
      </c>
      <c r="CD359" s="46">
        <f t="shared" si="6050"/>
        <v>0</v>
      </c>
      <c r="CE359" s="46">
        <f t="shared" si="6051"/>
        <v>0.18566775244299674</v>
      </c>
      <c r="CF359" s="46">
        <f t="shared" si="6052"/>
        <v>0.79153094462540718</v>
      </c>
      <c r="CG359" s="46">
        <f t="shared" si="6053"/>
        <v>2.2801302931596091E-2</v>
      </c>
      <c r="CH359" s="46">
        <f t="shared" si="6054"/>
        <v>0</v>
      </c>
      <c r="CI359" s="95">
        <f t="shared" si="6018"/>
        <v>10.25</v>
      </c>
      <c r="CJ359" s="46">
        <f t="shared" si="6064"/>
        <v>1</v>
      </c>
      <c r="CK359" s="96">
        <f t="shared" si="6020"/>
        <v>0</v>
      </c>
      <c r="CL359" s="96">
        <f t="shared" si="6021"/>
        <v>0.18566775244299674</v>
      </c>
      <c r="CM359" s="96">
        <f t="shared" si="6022"/>
        <v>0.79153094462540718</v>
      </c>
      <c r="CN359" s="96">
        <f t="shared" si="6023"/>
        <v>2.2801302931596091E-2</v>
      </c>
      <c r="CO359" s="96">
        <f t="shared" si="6024"/>
        <v>0</v>
      </c>
      <c r="CP359" s="97">
        <v>10.25</v>
      </c>
    </row>
    <row r="360" spans="1:94" x14ac:dyDescent="0.3">
      <c r="A360" s="46">
        <v>247</v>
      </c>
      <c r="B360" s="46">
        <f t="shared" si="6025"/>
        <v>0</v>
      </c>
      <c r="C360" s="46">
        <f t="shared" si="6026"/>
        <v>3.3834586466165412E-2</v>
      </c>
      <c r="D360" s="46">
        <f t="shared" si="6027"/>
        <v>0.8571428571428571</v>
      </c>
      <c r="E360" s="46">
        <f t="shared" si="6028"/>
        <v>0</v>
      </c>
      <c r="F360" s="46">
        <f t="shared" si="6029"/>
        <v>0</v>
      </c>
      <c r="G360" s="95">
        <f t="shared" si="5983"/>
        <v>10.291666666666666</v>
      </c>
      <c r="H360" s="46">
        <f t="shared" si="5984"/>
        <v>0.89097744360902253</v>
      </c>
      <c r="I360" s="96">
        <f t="shared" si="5985"/>
        <v>0</v>
      </c>
      <c r="J360" s="96">
        <f t="shared" si="5986"/>
        <v>3.7974683544303799E-2</v>
      </c>
      <c r="K360" s="96">
        <f t="shared" si="5987"/>
        <v>0.96202531645569622</v>
      </c>
      <c r="L360" s="96">
        <f t="shared" si="5988"/>
        <v>0</v>
      </c>
      <c r="M360" s="96">
        <f t="shared" si="5989"/>
        <v>0</v>
      </c>
      <c r="N360" s="97">
        <v>10.291666666666666</v>
      </c>
      <c r="Q360" s="46">
        <v>247</v>
      </c>
      <c r="R360" s="46">
        <f t="shared" si="6030"/>
        <v>0</v>
      </c>
      <c r="S360" s="46">
        <f t="shared" si="6031"/>
        <v>0.15068493150684931</v>
      </c>
      <c r="T360" s="46">
        <f t="shared" si="6032"/>
        <v>0.63013698630136983</v>
      </c>
      <c r="U360" s="46">
        <f t="shared" si="6033"/>
        <v>0.21917808219178081</v>
      </c>
      <c r="V360" s="46">
        <f t="shared" si="6034"/>
        <v>0</v>
      </c>
      <c r="W360" s="95">
        <f t="shared" si="5990"/>
        <v>10.291666666666666</v>
      </c>
      <c r="X360" s="46">
        <f t="shared" si="6060"/>
        <v>1</v>
      </c>
      <c r="Y360" s="96">
        <f t="shared" si="5992"/>
        <v>0</v>
      </c>
      <c r="Z360" s="96">
        <f t="shared" si="5993"/>
        <v>0.15068493150684931</v>
      </c>
      <c r="AA360" s="96">
        <f t="shared" si="5994"/>
        <v>0.63013698630136983</v>
      </c>
      <c r="AB360" s="96">
        <f t="shared" si="5995"/>
        <v>0.21917808219178081</v>
      </c>
      <c r="AC360" s="96">
        <f t="shared" si="5996"/>
        <v>0</v>
      </c>
      <c r="AD360" s="97">
        <v>10.291666666666666</v>
      </c>
      <c r="AG360" s="46">
        <v>247</v>
      </c>
      <c r="AH360" s="46">
        <f t="shared" si="6035"/>
        <v>0</v>
      </c>
      <c r="AI360" s="46">
        <f t="shared" si="6036"/>
        <v>2.9411764705882353E-2</v>
      </c>
      <c r="AJ360" s="46">
        <f t="shared" si="6037"/>
        <v>0.67647058823529416</v>
      </c>
      <c r="AK360" s="46">
        <f t="shared" si="6038"/>
        <v>0</v>
      </c>
      <c r="AL360" s="46">
        <f t="shared" si="6039"/>
        <v>0</v>
      </c>
      <c r="AM360" s="95">
        <f t="shared" si="5997"/>
        <v>10.291666666666666</v>
      </c>
      <c r="AN360" s="46">
        <f t="shared" si="6061"/>
        <v>0.70588235294117652</v>
      </c>
      <c r="AO360" s="96">
        <f t="shared" si="5999"/>
        <v>0</v>
      </c>
      <c r="AP360" s="96">
        <f t="shared" si="6000"/>
        <v>4.1666666666666664E-2</v>
      </c>
      <c r="AQ360" s="96">
        <f t="shared" si="6001"/>
        <v>0.95833333333333337</v>
      </c>
      <c r="AR360" s="96">
        <f t="shared" si="6002"/>
        <v>0</v>
      </c>
      <c r="AS360" s="96">
        <f t="shared" si="6003"/>
        <v>0</v>
      </c>
      <c r="AT360" s="97">
        <v>10.291666666666666</v>
      </c>
      <c r="AW360" s="46">
        <v>247</v>
      </c>
      <c r="AX360" s="46">
        <f t="shared" si="6040"/>
        <v>0</v>
      </c>
      <c r="AY360" s="46">
        <f t="shared" si="6041"/>
        <v>0.24074074074074073</v>
      </c>
      <c r="AZ360" s="46">
        <f t="shared" si="6042"/>
        <v>0.62037037037037035</v>
      </c>
      <c r="BA360" s="46">
        <f t="shared" si="6043"/>
        <v>0.1388888888888889</v>
      </c>
      <c r="BB360" s="46">
        <f t="shared" si="6044"/>
        <v>0</v>
      </c>
      <c r="BC360" s="95">
        <f t="shared" si="6004"/>
        <v>10.291666666666666</v>
      </c>
      <c r="BD360" s="46">
        <f t="shared" si="6062"/>
        <v>1</v>
      </c>
      <c r="BE360" s="96">
        <f t="shared" si="6006"/>
        <v>0</v>
      </c>
      <c r="BF360" s="96">
        <f t="shared" si="6007"/>
        <v>0.24074074074074073</v>
      </c>
      <c r="BG360" s="96">
        <f t="shared" si="6008"/>
        <v>0.62037037037037035</v>
      </c>
      <c r="BH360" s="96">
        <f t="shared" si="6009"/>
        <v>0.1388888888888889</v>
      </c>
      <c r="BI360" s="96">
        <f t="shared" si="6010"/>
        <v>0</v>
      </c>
      <c r="BJ360" s="97">
        <v>10.291666666666666</v>
      </c>
      <c r="BM360" s="46">
        <v>247</v>
      </c>
      <c r="BN360" s="46">
        <f t="shared" si="6045"/>
        <v>1.6393442622950821E-2</v>
      </c>
      <c r="BO360" s="46">
        <f t="shared" si="6046"/>
        <v>0.13114754098360656</v>
      </c>
      <c r="BP360" s="46">
        <f t="shared" si="6047"/>
        <v>0.69672131147540983</v>
      </c>
      <c r="BQ360" s="46">
        <f t="shared" si="6048"/>
        <v>0</v>
      </c>
      <c r="BR360" s="46">
        <f t="shared" si="6049"/>
        <v>0</v>
      </c>
      <c r="BS360" s="95">
        <f t="shared" si="6011"/>
        <v>10.291666666666666</v>
      </c>
      <c r="BT360" s="46">
        <f t="shared" si="6063"/>
        <v>0.84426229508196715</v>
      </c>
      <c r="BU360" s="96">
        <f t="shared" si="6013"/>
        <v>1.9417475728155342E-2</v>
      </c>
      <c r="BV360" s="96">
        <f t="shared" si="6014"/>
        <v>0.15533980582524273</v>
      </c>
      <c r="BW360" s="96">
        <f t="shared" si="6015"/>
        <v>0.82524271844660202</v>
      </c>
      <c r="BX360" s="96">
        <f t="shared" si="6016"/>
        <v>0</v>
      </c>
      <c r="BY360" s="96">
        <f t="shared" si="6017"/>
        <v>0</v>
      </c>
      <c r="BZ360" s="97">
        <v>10.291666666666666</v>
      </c>
      <c r="CC360" s="46">
        <v>247</v>
      </c>
      <c r="CD360" s="46">
        <f t="shared" si="6050"/>
        <v>0</v>
      </c>
      <c r="CE360" s="46">
        <f t="shared" si="6051"/>
        <v>0.18566775244299674</v>
      </c>
      <c r="CF360" s="46">
        <f t="shared" si="6052"/>
        <v>0.79153094462540718</v>
      </c>
      <c r="CG360" s="46">
        <f t="shared" si="6053"/>
        <v>2.2801302931596091E-2</v>
      </c>
      <c r="CH360" s="46">
        <f t="shared" si="6054"/>
        <v>0</v>
      </c>
      <c r="CI360" s="95">
        <f t="shared" si="6018"/>
        <v>10.291666666666666</v>
      </c>
      <c r="CJ360" s="46">
        <f t="shared" si="6064"/>
        <v>1</v>
      </c>
      <c r="CK360" s="96">
        <f t="shared" si="6020"/>
        <v>0</v>
      </c>
      <c r="CL360" s="96">
        <f t="shared" si="6021"/>
        <v>0.18566775244299674</v>
      </c>
      <c r="CM360" s="96">
        <f t="shared" si="6022"/>
        <v>0.79153094462540718</v>
      </c>
      <c r="CN360" s="96">
        <f t="shared" si="6023"/>
        <v>2.2801302931596091E-2</v>
      </c>
      <c r="CO360" s="96">
        <f t="shared" si="6024"/>
        <v>0</v>
      </c>
      <c r="CP360" s="97">
        <v>10.291666666666666</v>
      </c>
    </row>
    <row r="361" spans="1:94" x14ac:dyDescent="0.3">
      <c r="A361" s="46">
        <v>248</v>
      </c>
      <c r="B361" s="46">
        <f t="shared" si="6025"/>
        <v>0</v>
      </c>
      <c r="C361" s="46">
        <f t="shared" si="6026"/>
        <v>3.3834586466165412E-2</v>
      </c>
      <c r="D361" s="46">
        <f t="shared" si="6027"/>
        <v>0.8571428571428571</v>
      </c>
      <c r="E361" s="46">
        <f t="shared" si="6028"/>
        <v>0</v>
      </c>
      <c r="F361" s="46">
        <f t="shared" si="6029"/>
        <v>0</v>
      </c>
      <c r="G361" s="95">
        <f t="shared" si="5983"/>
        <v>10.333333333333334</v>
      </c>
      <c r="H361" s="46">
        <f t="shared" si="5984"/>
        <v>0.89097744360902253</v>
      </c>
      <c r="I361" s="96">
        <f t="shared" si="5985"/>
        <v>0</v>
      </c>
      <c r="J361" s="96">
        <f t="shared" si="5986"/>
        <v>3.7974683544303799E-2</v>
      </c>
      <c r="K361" s="96">
        <f t="shared" si="5987"/>
        <v>0.96202531645569622</v>
      </c>
      <c r="L361" s="96">
        <f t="shared" si="5988"/>
        <v>0</v>
      </c>
      <c r="M361" s="96">
        <f t="shared" si="5989"/>
        <v>0</v>
      </c>
      <c r="N361" s="97">
        <v>10.333333333333334</v>
      </c>
      <c r="Q361" s="46">
        <v>248</v>
      </c>
      <c r="R361" s="46">
        <f t="shared" si="6030"/>
        <v>0</v>
      </c>
      <c r="S361" s="46">
        <f t="shared" si="6031"/>
        <v>0.15068493150684931</v>
      </c>
      <c r="T361" s="46">
        <f t="shared" si="6032"/>
        <v>0.63013698630136983</v>
      </c>
      <c r="U361" s="46">
        <f t="shared" si="6033"/>
        <v>0.21917808219178081</v>
      </c>
      <c r="V361" s="46">
        <f t="shared" si="6034"/>
        <v>0</v>
      </c>
      <c r="W361" s="95">
        <f t="shared" si="5990"/>
        <v>10.333333333333334</v>
      </c>
      <c r="X361" s="46">
        <f t="shared" si="6060"/>
        <v>1</v>
      </c>
      <c r="Y361" s="96">
        <f t="shared" si="5992"/>
        <v>0</v>
      </c>
      <c r="Z361" s="96">
        <f t="shared" si="5993"/>
        <v>0.15068493150684931</v>
      </c>
      <c r="AA361" s="96">
        <f t="shared" si="5994"/>
        <v>0.63013698630136983</v>
      </c>
      <c r="AB361" s="96">
        <f t="shared" si="5995"/>
        <v>0.21917808219178081</v>
      </c>
      <c r="AC361" s="96">
        <f t="shared" si="5996"/>
        <v>0</v>
      </c>
      <c r="AD361" s="97">
        <v>10.333333333333334</v>
      </c>
      <c r="AG361" s="46">
        <v>248</v>
      </c>
      <c r="AH361" s="46">
        <f t="shared" si="6035"/>
        <v>0</v>
      </c>
      <c r="AI361" s="46">
        <f t="shared" si="6036"/>
        <v>2.9411764705882353E-2</v>
      </c>
      <c r="AJ361" s="46">
        <f t="shared" si="6037"/>
        <v>0.67647058823529416</v>
      </c>
      <c r="AK361" s="46">
        <f t="shared" si="6038"/>
        <v>0</v>
      </c>
      <c r="AL361" s="46">
        <f t="shared" si="6039"/>
        <v>0</v>
      </c>
      <c r="AM361" s="95">
        <f t="shared" si="5997"/>
        <v>10.333333333333334</v>
      </c>
      <c r="AN361" s="46">
        <f t="shared" si="6061"/>
        <v>0.70588235294117652</v>
      </c>
      <c r="AO361" s="96">
        <f t="shared" si="5999"/>
        <v>0</v>
      </c>
      <c r="AP361" s="96">
        <f t="shared" si="6000"/>
        <v>4.1666666666666664E-2</v>
      </c>
      <c r="AQ361" s="96">
        <f t="shared" si="6001"/>
        <v>0.95833333333333337</v>
      </c>
      <c r="AR361" s="96">
        <f t="shared" si="6002"/>
        <v>0</v>
      </c>
      <c r="AS361" s="96">
        <f t="shared" si="6003"/>
        <v>0</v>
      </c>
      <c r="AT361" s="97">
        <v>10.333333333333334</v>
      </c>
      <c r="AW361" s="46">
        <v>248</v>
      </c>
      <c r="AX361" s="46">
        <f t="shared" si="6040"/>
        <v>0</v>
      </c>
      <c r="AY361" s="46">
        <f t="shared" si="6041"/>
        <v>0.24074074074074073</v>
      </c>
      <c r="AZ361" s="46">
        <f t="shared" si="6042"/>
        <v>0.62037037037037035</v>
      </c>
      <c r="BA361" s="46">
        <f t="shared" si="6043"/>
        <v>0.1388888888888889</v>
      </c>
      <c r="BB361" s="46">
        <f t="shared" si="6044"/>
        <v>0</v>
      </c>
      <c r="BC361" s="95">
        <f t="shared" si="6004"/>
        <v>10.333333333333334</v>
      </c>
      <c r="BD361" s="46">
        <f t="shared" si="6062"/>
        <v>1</v>
      </c>
      <c r="BE361" s="96">
        <f t="shared" si="6006"/>
        <v>0</v>
      </c>
      <c r="BF361" s="96">
        <f t="shared" si="6007"/>
        <v>0.24074074074074073</v>
      </c>
      <c r="BG361" s="96">
        <f t="shared" si="6008"/>
        <v>0.62037037037037035</v>
      </c>
      <c r="BH361" s="96">
        <f t="shared" si="6009"/>
        <v>0.1388888888888889</v>
      </c>
      <c r="BI361" s="96">
        <f t="shared" si="6010"/>
        <v>0</v>
      </c>
      <c r="BJ361" s="97">
        <v>10.333333333333334</v>
      </c>
      <c r="BM361" s="46">
        <v>248</v>
      </c>
      <c r="BN361" s="46">
        <f t="shared" si="6045"/>
        <v>1.6393442622950821E-2</v>
      </c>
      <c r="BO361" s="46">
        <f t="shared" si="6046"/>
        <v>0.13114754098360656</v>
      </c>
      <c r="BP361" s="46">
        <f t="shared" si="6047"/>
        <v>0.69672131147540983</v>
      </c>
      <c r="BQ361" s="46">
        <f t="shared" si="6048"/>
        <v>0</v>
      </c>
      <c r="BR361" s="46">
        <f t="shared" si="6049"/>
        <v>0</v>
      </c>
      <c r="BS361" s="95">
        <f t="shared" si="6011"/>
        <v>10.333333333333334</v>
      </c>
      <c r="BT361" s="46">
        <f t="shared" si="6063"/>
        <v>0.84426229508196715</v>
      </c>
      <c r="BU361" s="96">
        <f t="shared" si="6013"/>
        <v>1.9417475728155342E-2</v>
      </c>
      <c r="BV361" s="96">
        <f t="shared" si="6014"/>
        <v>0.15533980582524273</v>
      </c>
      <c r="BW361" s="96">
        <f t="shared" si="6015"/>
        <v>0.82524271844660202</v>
      </c>
      <c r="BX361" s="96">
        <f t="shared" si="6016"/>
        <v>0</v>
      </c>
      <c r="BY361" s="96">
        <f t="shared" si="6017"/>
        <v>0</v>
      </c>
      <c r="BZ361" s="97">
        <v>10.333333333333334</v>
      </c>
      <c r="CC361" s="46">
        <v>248</v>
      </c>
      <c r="CD361" s="46">
        <f t="shared" si="6050"/>
        <v>0</v>
      </c>
      <c r="CE361" s="46">
        <f t="shared" si="6051"/>
        <v>0.18566775244299674</v>
      </c>
      <c r="CF361" s="46">
        <f t="shared" si="6052"/>
        <v>0.79153094462540718</v>
      </c>
      <c r="CG361" s="46">
        <f t="shared" si="6053"/>
        <v>2.2801302931596091E-2</v>
      </c>
      <c r="CH361" s="46">
        <f t="shared" si="6054"/>
        <v>0</v>
      </c>
      <c r="CI361" s="95">
        <f t="shared" si="6018"/>
        <v>10.333333333333334</v>
      </c>
      <c r="CJ361" s="46">
        <f t="shared" si="6064"/>
        <v>1</v>
      </c>
      <c r="CK361" s="96">
        <f t="shared" si="6020"/>
        <v>0</v>
      </c>
      <c r="CL361" s="96">
        <f t="shared" si="6021"/>
        <v>0.18566775244299674</v>
      </c>
      <c r="CM361" s="96">
        <f t="shared" si="6022"/>
        <v>0.79153094462540718</v>
      </c>
      <c r="CN361" s="96">
        <f t="shared" si="6023"/>
        <v>2.2801302931596091E-2</v>
      </c>
      <c r="CO361" s="96">
        <f t="shared" si="6024"/>
        <v>0</v>
      </c>
      <c r="CP361" s="97">
        <v>10.333333333333334</v>
      </c>
    </row>
    <row r="362" spans="1:94" x14ac:dyDescent="0.3">
      <c r="A362" s="46">
        <v>249</v>
      </c>
      <c r="B362" s="46">
        <f t="shared" si="6025"/>
        <v>0</v>
      </c>
      <c r="C362" s="46">
        <f t="shared" si="6026"/>
        <v>3.3834586466165412E-2</v>
      </c>
      <c r="D362" s="46">
        <f t="shared" si="6027"/>
        <v>0.8571428571428571</v>
      </c>
      <c r="E362" s="46">
        <f t="shared" si="6028"/>
        <v>0</v>
      </c>
      <c r="F362" s="46">
        <f t="shared" si="6029"/>
        <v>0</v>
      </c>
      <c r="G362" s="95">
        <f t="shared" si="5983"/>
        <v>10.375</v>
      </c>
      <c r="H362" s="46">
        <f t="shared" si="5984"/>
        <v>0.89097744360902253</v>
      </c>
      <c r="I362" s="96">
        <f t="shared" si="5985"/>
        <v>0</v>
      </c>
      <c r="J362" s="96">
        <f t="shared" si="5986"/>
        <v>3.7974683544303799E-2</v>
      </c>
      <c r="K362" s="96">
        <f t="shared" si="5987"/>
        <v>0.96202531645569622</v>
      </c>
      <c r="L362" s="96">
        <f t="shared" si="5988"/>
        <v>0</v>
      </c>
      <c r="M362" s="96">
        <f t="shared" si="5989"/>
        <v>0</v>
      </c>
      <c r="N362" s="97">
        <v>10.375</v>
      </c>
      <c r="Q362" s="46">
        <v>249</v>
      </c>
      <c r="R362" s="46">
        <f t="shared" si="6030"/>
        <v>0</v>
      </c>
      <c r="S362" s="46">
        <f t="shared" si="6031"/>
        <v>0.15068493150684931</v>
      </c>
      <c r="T362" s="46">
        <f t="shared" si="6032"/>
        <v>0.63013698630136983</v>
      </c>
      <c r="U362" s="46">
        <f t="shared" si="6033"/>
        <v>0.21917808219178081</v>
      </c>
      <c r="V362" s="46">
        <f t="shared" si="6034"/>
        <v>0</v>
      </c>
      <c r="W362" s="95">
        <f t="shared" si="5990"/>
        <v>10.375</v>
      </c>
      <c r="X362" s="46">
        <f t="shared" si="6060"/>
        <v>1</v>
      </c>
      <c r="Y362" s="96">
        <f t="shared" si="5992"/>
        <v>0</v>
      </c>
      <c r="Z362" s="96">
        <f t="shared" si="5993"/>
        <v>0.15068493150684931</v>
      </c>
      <c r="AA362" s="96">
        <f t="shared" si="5994"/>
        <v>0.63013698630136983</v>
      </c>
      <c r="AB362" s="96">
        <f t="shared" si="5995"/>
        <v>0.21917808219178081</v>
      </c>
      <c r="AC362" s="96">
        <f t="shared" si="5996"/>
        <v>0</v>
      </c>
      <c r="AD362" s="97">
        <v>10.375</v>
      </c>
      <c r="AG362" s="46">
        <v>249</v>
      </c>
      <c r="AH362" s="46">
        <f t="shared" si="6035"/>
        <v>0</v>
      </c>
      <c r="AI362" s="46">
        <f t="shared" si="6036"/>
        <v>2.9411764705882353E-2</v>
      </c>
      <c r="AJ362" s="46">
        <f t="shared" si="6037"/>
        <v>0.67647058823529416</v>
      </c>
      <c r="AK362" s="46">
        <f t="shared" si="6038"/>
        <v>0</v>
      </c>
      <c r="AL362" s="46">
        <f t="shared" si="6039"/>
        <v>0</v>
      </c>
      <c r="AM362" s="95">
        <f t="shared" si="5997"/>
        <v>10.375</v>
      </c>
      <c r="AN362" s="46">
        <f t="shared" si="6061"/>
        <v>0.70588235294117652</v>
      </c>
      <c r="AO362" s="96">
        <f t="shared" si="5999"/>
        <v>0</v>
      </c>
      <c r="AP362" s="96">
        <f t="shared" si="6000"/>
        <v>4.1666666666666664E-2</v>
      </c>
      <c r="AQ362" s="96">
        <f t="shared" si="6001"/>
        <v>0.95833333333333337</v>
      </c>
      <c r="AR362" s="96">
        <f t="shared" si="6002"/>
        <v>0</v>
      </c>
      <c r="AS362" s="96">
        <f t="shared" si="6003"/>
        <v>0</v>
      </c>
      <c r="AT362" s="97">
        <v>10.375</v>
      </c>
      <c r="AW362" s="46">
        <v>249</v>
      </c>
      <c r="AX362" s="46">
        <f t="shared" si="6040"/>
        <v>0</v>
      </c>
      <c r="AY362" s="46">
        <f t="shared" si="6041"/>
        <v>0.24074074074074073</v>
      </c>
      <c r="AZ362" s="46">
        <f t="shared" si="6042"/>
        <v>0.62037037037037035</v>
      </c>
      <c r="BA362" s="46">
        <f t="shared" si="6043"/>
        <v>0.1388888888888889</v>
      </c>
      <c r="BB362" s="46">
        <f t="shared" si="6044"/>
        <v>0</v>
      </c>
      <c r="BC362" s="95">
        <f t="shared" si="6004"/>
        <v>10.375</v>
      </c>
      <c r="BD362" s="46">
        <f t="shared" si="6062"/>
        <v>1</v>
      </c>
      <c r="BE362" s="96">
        <f t="shared" si="6006"/>
        <v>0</v>
      </c>
      <c r="BF362" s="96">
        <f t="shared" si="6007"/>
        <v>0.24074074074074073</v>
      </c>
      <c r="BG362" s="96">
        <f t="shared" si="6008"/>
        <v>0.62037037037037035</v>
      </c>
      <c r="BH362" s="96">
        <f t="shared" si="6009"/>
        <v>0.1388888888888889</v>
      </c>
      <c r="BI362" s="96">
        <f t="shared" si="6010"/>
        <v>0</v>
      </c>
      <c r="BJ362" s="97">
        <v>10.375</v>
      </c>
      <c r="BM362" s="46">
        <v>249</v>
      </c>
      <c r="BN362" s="46">
        <f t="shared" si="6045"/>
        <v>1.6393442622950821E-2</v>
      </c>
      <c r="BO362" s="46">
        <f t="shared" si="6046"/>
        <v>0.13114754098360656</v>
      </c>
      <c r="BP362" s="46">
        <f t="shared" si="6047"/>
        <v>0.69672131147540983</v>
      </c>
      <c r="BQ362" s="46">
        <f t="shared" si="6048"/>
        <v>0</v>
      </c>
      <c r="BR362" s="46">
        <f t="shared" si="6049"/>
        <v>0</v>
      </c>
      <c r="BS362" s="95">
        <f t="shared" si="6011"/>
        <v>10.375</v>
      </c>
      <c r="BT362" s="46">
        <f t="shared" si="6063"/>
        <v>0.84426229508196715</v>
      </c>
      <c r="BU362" s="96">
        <f t="shared" si="6013"/>
        <v>1.9417475728155342E-2</v>
      </c>
      <c r="BV362" s="96">
        <f t="shared" si="6014"/>
        <v>0.15533980582524273</v>
      </c>
      <c r="BW362" s="96">
        <f t="shared" si="6015"/>
        <v>0.82524271844660202</v>
      </c>
      <c r="BX362" s="96">
        <f t="shared" si="6016"/>
        <v>0</v>
      </c>
      <c r="BY362" s="96">
        <f t="shared" si="6017"/>
        <v>0</v>
      </c>
      <c r="BZ362" s="97">
        <v>10.375</v>
      </c>
      <c r="CC362" s="46">
        <v>249</v>
      </c>
      <c r="CD362" s="46">
        <f t="shared" si="6050"/>
        <v>0</v>
      </c>
      <c r="CE362" s="46">
        <f t="shared" si="6051"/>
        <v>0.18566775244299674</v>
      </c>
      <c r="CF362" s="46">
        <f t="shared" si="6052"/>
        <v>0.79153094462540718</v>
      </c>
      <c r="CG362" s="46">
        <f t="shared" si="6053"/>
        <v>2.2801302931596091E-2</v>
      </c>
      <c r="CH362" s="46">
        <f t="shared" si="6054"/>
        <v>0</v>
      </c>
      <c r="CI362" s="95">
        <f t="shared" si="6018"/>
        <v>10.375</v>
      </c>
      <c r="CJ362" s="46">
        <f t="shared" si="6064"/>
        <v>1</v>
      </c>
      <c r="CK362" s="96">
        <f t="shared" si="6020"/>
        <v>0</v>
      </c>
      <c r="CL362" s="96">
        <f t="shared" si="6021"/>
        <v>0.18566775244299674</v>
      </c>
      <c r="CM362" s="96">
        <f t="shared" si="6022"/>
        <v>0.79153094462540718</v>
      </c>
      <c r="CN362" s="96">
        <f t="shared" si="6023"/>
        <v>2.2801302931596091E-2</v>
      </c>
      <c r="CO362" s="96">
        <f t="shared" si="6024"/>
        <v>0</v>
      </c>
      <c r="CP362" s="97">
        <v>10.375</v>
      </c>
    </row>
    <row r="363" spans="1:94" x14ac:dyDescent="0.3">
      <c r="A363" s="46">
        <v>250</v>
      </c>
      <c r="B363" s="46">
        <f t="shared" si="6025"/>
        <v>0</v>
      </c>
      <c r="C363" s="46">
        <f t="shared" si="6026"/>
        <v>3.3834586466165412E-2</v>
      </c>
      <c r="D363" s="46">
        <f t="shared" si="6027"/>
        <v>0.8571428571428571</v>
      </c>
      <c r="E363" s="46">
        <f t="shared" si="6028"/>
        <v>0</v>
      </c>
      <c r="F363" s="46">
        <f t="shared" si="6029"/>
        <v>0</v>
      </c>
      <c r="G363" s="95">
        <f t="shared" si="5983"/>
        <v>10.416666666666666</v>
      </c>
      <c r="H363" s="46">
        <f t="shared" si="5984"/>
        <v>0.89097744360902253</v>
      </c>
      <c r="I363" s="96">
        <f t="shared" si="5985"/>
        <v>0</v>
      </c>
      <c r="J363" s="96">
        <f t="shared" si="5986"/>
        <v>3.7974683544303799E-2</v>
      </c>
      <c r="K363" s="96">
        <f t="shared" si="5987"/>
        <v>0.96202531645569622</v>
      </c>
      <c r="L363" s="96">
        <f t="shared" si="5988"/>
        <v>0</v>
      </c>
      <c r="M363" s="96">
        <f t="shared" si="5989"/>
        <v>0</v>
      </c>
      <c r="N363" s="97">
        <v>10.416666666666666</v>
      </c>
      <c r="Q363" s="46">
        <v>250</v>
      </c>
      <c r="R363" s="46">
        <f t="shared" si="6030"/>
        <v>0</v>
      </c>
      <c r="S363" s="46">
        <f t="shared" si="6031"/>
        <v>0.15068493150684931</v>
      </c>
      <c r="T363" s="46">
        <f t="shared" si="6032"/>
        <v>0.63013698630136983</v>
      </c>
      <c r="U363" s="46">
        <f t="shared" si="6033"/>
        <v>0.21917808219178081</v>
      </c>
      <c r="V363" s="46">
        <f t="shared" si="6034"/>
        <v>0</v>
      </c>
      <c r="W363" s="95">
        <f t="shared" si="5990"/>
        <v>10.416666666666666</v>
      </c>
      <c r="X363" s="46">
        <f t="shared" si="6060"/>
        <v>1</v>
      </c>
      <c r="Y363" s="96">
        <f t="shared" si="5992"/>
        <v>0</v>
      </c>
      <c r="Z363" s="96">
        <f t="shared" si="5993"/>
        <v>0.15068493150684931</v>
      </c>
      <c r="AA363" s="96">
        <f t="shared" si="5994"/>
        <v>0.63013698630136983</v>
      </c>
      <c r="AB363" s="96">
        <f t="shared" si="5995"/>
        <v>0.21917808219178081</v>
      </c>
      <c r="AC363" s="96">
        <f t="shared" si="5996"/>
        <v>0</v>
      </c>
      <c r="AD363" s="97">
        <v>10.416666666666666</v>
      </c>
      <c r="AG363" s="46">
        <v>250</v>
      </c>
      <c r="AH363" s="46">
        <f t="shared" si="6035"/>
        <v>0</v>
      </c>
      <c r="AI363" s="46">
        <f t="shared" si="6036"/>
        <v>2.9411764705882353E-2</v>
      </c>
      <c r="AJ363" s="46">
        <f t="shared" si="6037"/>
        <v>0.67647058823529416</v>
      </c>
      <c r="AK363" s="46">
        <f t="shared" si="6038"/>
        <v>0</v>
      </c>
      <c r="AL363" s="46">
        <f t="shared" si="6039"/>
        <v>0</v>
      </c>
      <c r="AM363" s="95">
        <f t="shared" si="5997"/>
        <v>10.416666666666666</v>
      </c>
      <c r="AN363" s="46">
        <f t="shared" si="6061"/>
        <v>0.70588235294117652</v>
      </c>
      <c r="AO363" s="96">
        <f t="shared" si="5999"/>
        <v>0</v>
      </c>
      <c r="AP363" s="96">
        <f t="shared" si="6000"/>
        <v>4.1666666666666664E-2</v>
      </c>
      <c r="AQ363" s="96">
        <f t="shared" si="6001"/>
        <v>0.95833333333333337</v>
      </c>
      <c r="AR363" s="96">
        <f t="shared" si="6002"/>
        <v>0</v>
      </c>
      <c r="AS363" s="96">
        <f t="shared" si="6003"/>
        <v>0</v>
      </c>
      <c r="AT363" s="97">
        <v>10.416666666666666</v>
      </c>
      <c r="AW363" s="46">
        <v>250</v>
      </c>
      <c r="AX363" s="46">
        <f t="shared" si="6040"/>
        <v>0</v>
      </c>
      <c r="AY363" s="46">
        <f t="shared" si="6041"/>
        <v>0.24074074074074073</v>
      </c>
      <c r="AZ363" s="46">
        <f t="shared" si="6042"/>
        <v>0.62037037037037035</v>
      </c>
      <c r="BA363" s="46">
        <f t="shared" si="6043"/>
        <v>0.1388888888888889</v>
      </c>
      <c r="BB363" s="46">
        <f t="shared" si="6044"/>
        <v>0</v>
      </c>
      <c r="BC363" s="95">
        <f t="shared" si="6004"/>
        <v>10.416666666666666</v>
      </c>
      <c r="BD363" s="46">
        <f t="shared" si="6062"/>
        <v>1</v>
      </c>
      <c r="BE363" s="96">
        <f t="shared" si="6006"/>
        <v>0</v>
      </c>
      <c r="BF363" s="96">
        <f t="shared" si="6007"/>
        <v>0.24074074074074073</v>
      </c>
      <c r="BG363" s="96">
        <f t="shared" si="6008"/>
        <v>0.62037037037037035</v>
      </c>
      <c r="BH363" s="96">
        <f t="shared" si="6009"/>
        <v>0.1388888888888889</v>
      </c>
      <c r="BI363" s="96">
        <f t="shared" si="6010"/>
        <v>0</v>
      </c>
      <c r="BJ363" s="97">
        <v>10.416666666666666</v>
      </c>
      <c r="BM363" s="46">
        <v>250</v>
      </c>
      <c r="BN363" s="46">
        <f t="shared" si="6045"/>
        <v>1.6393442622950821E-2</v>
      </c>
      <c r="BO363" s="46">
        <f t="shared" si="6046"/>
        <v>0.13114754098360656</v>
      </c>
      <c r="BP363" s="46">
        <f t="shared" si="6047"/>
        <v>0.69672131147540983</v>
      </c>
      <c r="BQ363" s="46">
        <f t="shared" si="6048"/>
        <v>0</v>
      </c>
      <c r="BR363" s="46">
        <f t="shared" si="6049"/>
        <v>0</v>
      </c>
      <c r="BS363" s="95">
        <f t="shared" si="6011"/>
        <v>10.416666666666666</v>
      </c>
      <c r="BT363" s="46">
        <f t="shared" si="6063"/>
        <v>0.84426229508196715</v>
      </c>
      <c r="BU363" s="96">
        <f t="shared" si="6013"/>
        <v>1.9417475728155342E-2</v>
      </c>
      <c r="BV363" s="96">
        <f t="shared" si="6014"/>
        <v>0.15533980582524273</v>
      </c>
      <c r="BW363" s="96">
        <f t="shared" si="6015"/>
        <v>0.82524271844660202</v>
      </c>
      <c r="BX363" s="96">
        <f t="shared" si="6016"/>
        <v>0</v>
      </c>
      <c r="BY363" s="96">
        <f t="shared" si="6017"/>
        <v>0</v>
      </c>
      <c r="BZ363" s="97">
        <v>10.416666666666666</v>
      </c>
      <c r="CC363" s="46">
        <v>250</v>
      </c>
      <c r="CD363" s="46">
        <f t="shared" si="6050"/>
        <v>0</v>
      </c>
      <c r="CE363" s="46">
        <f t="shared" si="6051"/>
        <v>0.18566775244299674</v>
      </c>
      <c r="CF363" s="46">
        <f t="shared" si="6052"/>
        <v>0.79153094462540718</v>
      </c>
      <c r="CG363" s="46">
        <f t="shared" si="6053"/>
        <v>2.2801302931596091E-2</v>
      </c>
      <c r="CH363" s="46">
        <f t="shared" si="6054"/>
        <v>0</v>
      </c>
      <c r="CI363" s="95">
        <f t="shared" si="6018"/>
        <v>10.416666666666666</v>
      </c>
      <c r="CJ363" s="46">
        <f t="shared" si="6064"/>
        <v>1</v>
      </c>
      <c r="CK363" s="96">
        <f t="shared" si="6020"/>
        <v>0</v>
      </c>
      <c r="CL363" s="96">
        <f t="shared" si="6021"/>
        <v>0.18566775244299674</v>
      </c>
      <c r="CM363" s="96">
        <f t="shared" si="6022"/>
        <v>0.79153094462540718</v>
      </c>
      <c r="CN363" s="96">
        <f t="shared" si="6023"/>
        <v>2.2801302931596091E-2</v>
      </c>
      <c r="CO363" s="96">
        <f t="shared" si="6024"/>
        <v>0</v>
      </c>
      <c r="CP363" s="97">
        <v>10.416666666666666</v>
      </c>
    </row>
    <row r="364" spans="1:94" x14ac:dyDescent="0.3">
      <c r="A364" s="46">
        <v>251</v>
      </c>
      <c r="B364" s="46">
        <f t="shared" si="6025"/>
        <v>0</v>
      </c>
      <c r="C364" s="46">
        <f t="shared" si="6026"/>
        <v>3.3834586466165412E-2</v>
      </c>
      <c r="D364" s="46">
        <f t="shared" si="6027"/>
        <v>0.8571428571428571</v>
      </c>
      <c r="E364" s="46">
        <f t="shared" si="6028"/>
        <v>0</v>
      </c>
      <c r="F364" s="46">
        <f t="shared" si="6029"/>
        <v>0</v>
      </c>
      <c r="G364" s="95">
        <f t="shared" si="5983"/>
        <v>10.458333333333334</v>
      </c>
      <c r="H364" s="46">
        <f t="shared" si="5984"/>
        <v>0.89097744360902253</v>
      </c>
      <c r="I364" s="96">
        <f t="shared" si="5985"/>
        <v>0</v>
      </c>
      <c r="J364" s="96">
        <f t="shared" si="5986"/>
        <v>3.7974683544303799E-2</v>
      </c>
      <c r="K364" s="96">
        <f t="shared" si="5987"/>
        <v>0.96202531645569622</v>
      </c>
      <c r="L364" s="96">
        <f t="shared" si="5988"/>
        <v>0</v>
      </c>
      <c r="M364" s="96">
        <f t="shared" si="5989"/>
        <v>0</v>
      </c>
      <c r="N364" s="97">
        <v>10.458333333333334</v>
      </c>
      <c r="Q364" s="46">
        <v>251</v>
      </c>
      <c r="R364" s="46">
        <f t="shared" si="6030"/>
        <v>0</v>
      </c>
      <c r="S364" s="46">
        <f t="shared" si="6031"/>
        <v>0.15068493150684931</v>
      </c>
      <c r="T364" s="46">
        <f t="shared" si="6032"/>
        <v>0.63013698630136983</v>
      </c>
      <c r="U364" s="46">
        <f t="shared" si="6033"/>
        <v>0.21917808219178081</v>
      </c>
      <c r="V364" s="46">
        <f t="shared" si="6034"/>
        <v>0</v>
      </c>
      <c r="W364" s="95">
        <f t="shared" si="5990"/>
        <v>10.458333333333334</v>
      </c>
      <c r="X364" s="46">
        <f t="shared" si="6060"/>
        <v>1</v>
      </c>
      <c r="Y364" s="96">
        <f t="shared" si="5992"/>
        <v>0</v>
      </c>
      <c r="Z364" s="96">
        <f t="shared" si="5993"/>
        <v>0.15068493150684931</v>
      </c>
      <c r="AA364" s="96">
        <f t="shared" si="5994"/>
        <v>0.63013698630136983</v>
      </c>
      <c r="AB364" s="96">
        <f t="shared" si="5995"/>
        <v>0.21917808219178081</v>
      </c>
      <c r="AC364" s="96">
        <f t="shared" si="5996"/>
        <v>0</v>
      </c>
      <c r="AD364" s="97">
        <v>10.458333333333334</v>
      </c>
      <c r="AG364" s="46">
        <v>251</v>
      </c>
      <c r="AH364" s="46">
        <f t="shared" si="6035"/>
        <v>0</v>
      </c>
      <c r="AI364" s="46">
        <f t="shared" si="6036"/>
        <v>2.9411764705882353E-2</v>
      </c>
      <c r="AJ364" s="46">
        <f t="shared" si="6037"/>
        <v>0.67647058823529416</v>
      </c>
      <c r="AK364" s="46">
        <f t="shared" si="6038"/>
        <v>0</v>
      </c>
      <c r="AL364" s="46">
        <f t="shared" si="6039"/>
        <v>0</v>
      </c>
      <c r="AM364" s="95">
        <f t="shared" si="5997"/>
        <v>10.458333333333334</v>
      </c>
      <c r="AN364" s="46">
        <f t="shared" si="6061"/>
        <v>0.70588235294117652</v>
      </c>
      <c r="AO364" s="96">
        <f t="shared" si="5999"/>
        <v>0</v>
      </c>
      <c r="AP364" s="96">
        <f t="shared" si="6000"/>
        <v>4.1666666666666664E-2</v>
      </c>
      <c r="AQ364" s="96">
        <f t="shared" si="6001"/>
        <v>0.95833333333333337</v>
      </c>
      <c r="AR364" s="96">
        <f t="shared" si="6002"/>
        <v>0</v>
      </c>
      <c r="AS364" s="96">
        <f t="shared" si="6003"/>
        <v>0</v>
      </c>
      <c r="AT364" s="97">
        <v>10.458333333333334</v>
      </c>
      <c r="AW364" s="46">
        <v>251</v>
      </c>
      <c r="AX364" s="46">
        <f t="shared" si="6040"/>
        <v>0</v>
      </c>
      <c r="AY364" s="46">
        <f t="shared" si="6041"/>
        <v>0.24074074074074073</v>
      </c>
      <c r="AZ364" s="46">
        <f t="shared" si="6042"/>
        <v>0.62037037037037035</v>
      </c>
      <c r="BA364" s="46">
        <f t="shared" si="6043"/>
        <v>0.1388888888888889</v>
      </c>
      <c r="BB364" s="46">
        <f t="shared" si="6044"/>
        <v>0</v>
      </c>
      <c r="BC364" s="95">
        <f t="shared" si="6004"/>
        <v>10.458333333333334</v>
      </c>
      <c r="BD364" s="46">
        <f t="shared" si="6062"/>
        <v>1</v>
      </c>
      <c r="BE364" s="96">
        <f t="shared" si="6006"/>
        <v>0</v>
      </c>
      <c r="BF364" s="96">
        <f t="shared" si="6007"/>
        <v>0.24074074074074073</v>
      </c>
      <c r="BG364" s="96">
        <f t="shared" si="6008"/>
        <v>0.62037037037037035</v>
      </c>
      <c r="BH364" s="96">
        <f t="shared" si="6009"/>
        <v>0.1388888888888889</v>
      </c>
      <c r="BI364" s="96">
        <f t="shared" si="6010"/>
        <v>0</v>
      </c>
      <c r="BJ364" s="97">
        <v>10.458333333333334</v>
      </c>
      <c r="BM364" s="46">
        <v>251</v>
      </c>
      <c r="BN364" s="46">
        <f t="shared" si="6045"/>
        <v>1.6393442622950821E-2</v>
      </c>
      <c r="BO364" s="46">
        <f t="shared" si="6046"/>
        <v>0.13114754098360656</v>
      </c>
      <c r="BP364" s="46">
        <f t="shared" si="6047"/>
        <v>0.69672131147540983</v>
      </c>
      <c r="BQ364" s="46">
        <f t="shared" si="6048"/>
        <v>0</v>
      </c>
      <c r="BR364" s="46">
        <f t="shared" si="6049"/>
        <v>0</v>
      </c>
      <c r="BS364" s="95">
        <f t="shared" si="6011"/>
        <v>10.458333333333334</v>
      </c>
      <c r="BT364" s="46">
        <f t="shared" si="6063"/>
        <v>0.84426229508196715</v>
      </c>
      <c r="BU364" s="96">
        <f t="shared" si="6013"/>
        <v>1.9417475728155342E-2</v>
      </c>
      <c r="BV364" s="96">
        <f t="shared" si="6014"/>
        <v>0.15533980582524273</v>
      </c>
      <c r="BW364" s="96">
        <f t="shared" si="6015"/>
        <v>0.82524271844660202</v>
      </c>
      <c r="BX364" s="96">
        <f t="shared" si="6016"/>
        <v>0</v>
      </c>
      <c r="BY364" s="96">
        <f t="shared" si="6017"/>
        <v>0</v>
      </c>
      <c r="BZ364" s="97">
        <v>10.458333333333334</v>
      </c>
      <c r="CC364" s="46">
        <v>251</v>
      </c>
      <c r="CD364" s="46">
        <f t="shared" si="6050"/>
        <v>0</v>
      </c>
      <c r="CE364" s="46">
        <f t="shared" si="6051"/>
        <v>0.18566775244299674</v>
      </c>
      <c r="CF364" s="46">
        <f t="shared" si="6052"/>
        <v>0.79153094462540718</v>
      </c>
      <c r="CG364" s="46">
        <f t="shared" si="6053"/>
        <v>2.2801302931596091E-2</v>
      </c>
      <c r="CH364" s="46">
        <f t="shared" si="6054"/>
        <v>0</v>
      </c>
      <c r="CI364" s="95">
        <f t="shared" si="6018"/>
        <v>10.458333333333334</v>
      </c>
      <c r="CJ364" s="46">
        <f t="shared" si="6064"/>
        <v>1</v>
      </c>
      <c r="CK364" s="96">
        <f t="shared" si="6020"/>
        <v>0</v>
      </c>
      <c r="CL364" s="96">
        <f t="shared" si="6021"/>
        <v>0.18566775244299674</v>
      </c>
      <c r="CM364" s="96">
        <f t="shared" si="6022"/>
        <v>0.79153094462540718</v>
      </c>
      <c r="CN364" s="96">
        <f t="shared" si="6023"/>
        <v>2.2801302931596091E-2</v>
      </c>
      <c r="CO364" s="96">
        <f t="shared" si="6024"/>
        <v>0</v>
      </c>
      <c r="CP364" s="97">
        <v>10.458333333333334</v>
      </c>
    </row>
    <row r="365" spans="1:94" x14ac:dyDescent="0.3">
      <c r="A365" s="46">
        <v>252</v>
      </c>
      <c r="B365" s="46">
        <f t="shared" si="6025"/>
        <v>0</v>
      </c>
      <c r="C365" s="46">
        <f t="shared" si="6026"/>
        <v>3.3834586466165412E-2</v>
      </c>
      <c r="D365" s="46">
        <f t="shared" si="6027"/>
        <v>0.8571428571428571</v>
      </c>
      <c r="E365" s="46">
        <f t="shared" si="6028"/>
        <v>0</v>
      </c>
      <c r="F365" s="46">
        <f t="shared" si="6029"/>
        <v>0</v>
      </c>
      <c r="G365" s="95">
        <f t="shared" si="5983"/>
        <v>10.5</v>
      </c>
      <c r="H365" s="46">
        <f t="shared" si="5984"/>
        <v>0.89097744360902253</v>
      </c>
      <c r="I365" s="96">
        <f t="shared" si="5985"/>
        <v>0</v>
      </c>
      <c r="J365" s="96">
        <f t="shared" si="5986"/>
        <v>3.7974683544303799E-2</v>
      </c>
      <c r="K365" s="96">
        <f t="shared" si="5987"/>
        <v>0.96202531645569622</v>
      </c>
      <c r="L365" s="96">
        <f t="shared" si="5988"/>
        <v>0</v>
      </c>
      <c r="M365" s="96">
        <f t="shared" si="5989"/>
        <v>0</v>
      </c>
      <c r="N365" s="97">
        <v>10.5</v>
      </c>
      <c r="Q365" s="46">
        <v>252</v>
      </c>
      <c r="R365" s="46">
        <f t="shared" si="6030"/>
        <v>0</v>
      </c>
      <c r="S365" s="46">
        <f t="shared" si="6031"/>
        <v>0.15068493150684931</v>
      </c>
      <c r="T365" s="46">
        <f t="shared" si="6032"/>
        <v>0.63013698630136983</v>
      </c>
      <c r="U365" s="46">
        <f t="shared" si="6033"/>
        <v>0.21917808219178081</v>
      </c>
      <c r="V365" s="46">
        <f t="shared" si="6034"/>
        <v>0</v>
      </c>
      <c r="W365" s="95">
        <f t="shared" si="5990"/>
        <v>10.5</v>
      </c>
      <c r="X365" s="46">
        <f t="shared" si="6060"/>
        <v>1</v>
      </c>
      <c r="Y365" s="96">
        <f t="shared" si="5992"/>
        <v>0</v>
      </c>
      <c r="Z365" s="96">
        <f t="shared" si="5993"/>
        <v>0.15068493150684931</v>
      </c>
      <c r="AA365" s="96">
        <f t="shared" si="5994"/>
        <v>0.63013698630136983</v>
      </c>
      <c r="AB365" s="96">
        <f t="shared" si="5995"/>
        <v>0.21917808219178081</v>
      </c>
      <c r="AC365" s="96">
        <f t="shared" si="5996"/>
        <v>0</v>
      </c>
      <c r="AD365" s="97">
        <v>10.5</v>
      </c>
      <c r="AG365" s="46">
        <v>252</v>
      </c>
      <c r="AH365" s="46">
        <f t="shared" si="6035"/>
        <v>0</v>
      </c>
      <c r="AI365" s="46">
        <f t="shared" si="6036"/>
        <v>2.9411764705882353E-2</v>
      </c>
      <c r="AJ365" s="46">
        <f t="shared" si="6037"/>
        <v>0.67647058823529416</v>
      </c>
      <c r="AK365" s="46">
        <f t="shared" si="6038"/>
        <v>0</v>
      </c>
      <c r="AL365" s="46">
        <f t="shared" si="6039"/>
        <v>0</v>
      </c>
      <c r="AM365" s="95">
        <f t="shared" si="5997"/>
        <v>10.5</v>
      </c>
      <c r="AN365" s="46">
        <f t="shared" si="6061"/>
        <v>0.70588235294117652</v>
      </c>
      <c r="AO365" s="96">
        <f t="shared" si="5999"/>
        <v>0</v>
      </c>
      <c r="AP365" s="96">
        <f t="shared" si="6000"/>
        <v>4.1666666666666664E-2</v>
      </c>
      <c r="AQ365" s="96">
        <f t="shared" si="6001"/>
        <v>0.95833333333333337</v>
      </c>
      <c r="AR365" s="96">
        <f t="shared" si="6002"/>
        <v>0</v>
      </c>
      <c r="AS365" s="96">
        <f t="shared" si="6003"/>
        <v>0</v>
      </c>
      <c r="AT365" s="97">
        <v>10.5</v>
      </c>
      <c r="AW365" s="46">
        <v>252</v>
      </c>
      <c r="AX365" s="46">
        <f t="shared" si="6040"/>
        <v>0</v>
      </c>
      <c r="AY365" s="46">
        <f t="shared" si="6041"/>
        <v>0.24074074074074073</v>
      </c>
      <c r="AZ365" s="46">
        <f t="shared" si="6042"/>
        <v>0.62037037037037035</v>
      </c>
      <c r="BA365" s="46">
        <f t="shared" si="6043"/>
        <v>0.1388888888888889</v>
      </c>
      <c r="BB365" s="46">
        <f t="shared" si="6044"/>
        <v>0</v>
      </c>
      <c r="BC365" s="95">
        <f t="shared" si="6004"/>
        <v>10.5</v>
      </c>
      <c r="BD365" s="46">
        <f t="shared" si="6062"/>
        <v>1</v>
      </c>
      <c r="BE365" s="96">
        <f t="shared" si="6006"/>
        <v>0</v>
      </c>
      <c r="BF365" s="96">
        <f t="shared" si="6007"/>
        <v>0.24074074074074073</v>
      </c>
      <c r="BG365" s="96">
        <f t="shared" si="6008"/>
        <v>0.62037037037037035</v>
      </c>
      <c r="BH365" s="96">
        <f t="shared" si="6009"/>
        <v>0.1388888888888889</v>
      </c>
      <c r="BI365" s="96">
        <f t="shared" si="6010"/>
        <v>0</v>
      </c>
      <c r="BJ365" s="97">
        <v>10.5</v>
      </c>
      <c r="BM365" s="46">
        <v>252</v>
      </c>
      <c r="BN365" s="46">
        <f t="shared" si="6045"/>
        <v>1.6393442622950821E-2</v>
      </c>
      <c r="BO365" s="46">
        <f t="shared" si="6046"/>
        <v>0.13114754098360656</v>
      </c>
      <c r="BP365" s="46">
        <f t="shared" si="6047"/>
        <v>0.69672131147540983</v>
      </c>
      <c r="BQ365" s="46">
        <f t="shared" si="6048"/>
        <v>0</v>
      </c>
      <c r="BR365" s="46">
        <f t="shared" si="6049"/>
        <v>0</v>
      </c>
      <c r="BS365" s="95">
        <f t="shared" si="6011"/>
        <v>10.5</v>
      </c>
      <c r="BT365" s="46">
        <f t="shared" si="6063"/>
        <v>0.84426229508196715</v>
      </c>
      <c r="BU365" s="96">
        <f t="shared" si="6013"/>
        <v>1.9417475728155342E-2</v>
      </c>
      <c r="BV365" s="96">
        <f t="shared" si="6014"/>
        <v>0.15533980582524273</v>
      </c>
      <c r="BW365" s="96">
        <f t="shared" si="6015"/>
        <v>0.82524271844660202</v>
      </c>
      <c r="BX365" s="96">
        <f t="shared" si="6016"/>
        <v>0</v>
      </c>
      <c r="BY365" s="96">
        <f t="shared" si="6017"/>
        <v>0</v>
      </c>
      <c r="BZ365" s="97">
        <v>10.5</v>
      </c>
      <c r="CC365" s="46">
        <v>252</v>
      </c>
      <c r="CD365" s="46">
        <f t="shared" si="6050"/>
        <v>0</v>
      </c>
      <c r="CE365" s="46">
        <f t="shared" si="6051"/>
        <v>0.18566775244299674</v>
      </c>
      <c r="CF365" s="46">
        <f t="shared" si="6052"/>
        <v>0.79153094462540718</v>
      </c>
      <c r="CG365" s="46">
        <f t="shared" si="6053"/>
        <v>2.2801302931596091E-2</v>
      </c>
      <c r="CH365" s="46">
        <f t="shared" si="6054"/>
        <v>0</v>
      </c>
      <c r="CI365" s="95">
        <f t="shared" si="6018"/>
        <v>10.5</v>
      </c>
      <c r="CJ365" s="46">
        <f t="shared" si="6064"/>
        <v>1</v>
      </c>
      <c r="CK365" s="96">
        <f t="shared" si="6020"/>
        <v>0</v>
      </c>
      <c r="CL365" s="96">
        <f t="shared" si="6021"/>
        <v>0.18566775244299674</v>
      </c>
      <c r="CM365" s="96">
        <f t="shared" si="6022"/>
        <v>0.79153094462540718</v>
      </c>
      <c r="CN365" s="96">
        <f t="shared" si="6023"/>
        <v>2.2801302931596091E-2</v>
      </c>
      <c r="CO365" s="96">
        <f t="shared" si="6024"/>
        <v>0</v>
      </c>
      <c r="CP365" s="97">
        <v>10.5</v>
      </c>
    </row>
    <row r="366" spans="1:94" x14ac:dyDescent="0.3">
      <c r="A366" s="46">
        <v>253</v>
      </c>
      <c r="B366" s="46">
        <f t="shared" si="6025"/>
        <v>0</v>
      </c>
      <c r="C366" s="46">
        <f t="shared" si="6026"/>
        <v>3.3834586466165412E-2</v>
      </c>
      <c r="D366" s="46">
        <f t="shared" si="6027"/>
        <v>0.8571428571428571</v>
      </c>
      <c r="E366" s="46">
        <f t="shared" si="6028"/>
        <v>0</v>
      </c>
      <c r="F366" s="46">
        <f t="shared" si="6029"/>
        <v>0</v>
      </c>
      <c r="G366" s="95">
        <f t="shared" si="5983"/>
        <v>10.541666666666666</v>
      </c>
      <c r="H366" s="46">
        <f t="shared" si="5984"/>
        <v>0.89097744360902253</v>
      </c>
      <c r="I366" s="96">
        <f t="shared" si="5985"/>
        <v>0</v>
      </c>
      <c r="J366" s="96">
        <f t="shared" si="5986"/>
        <v>3.7974683544303799E-2</v>
      </c>
      <c r="K366" s="96">
        <f t="shared" si="5987"/>
        <v>0.96202531645569622</v>
      </c>
      <c r="L366" s="96">
        <f t="shared" si="5988"/>
        <v>0</v>
      </c>
      <c r="M366" s="96">
        <f t="shared" si="5989"/>
        <v>0</v>
      </c>
      <c r="N366" s="97">
        <v>10.541666666666666</v>
      </c>
      <c r="Q366" s="46">
        <v>253</v>
      </c>
      <c r="R366" s="46">
        <f t="shared" si="6030"/>
        <v>0</v>
      </c>
      <c r="S366" s="46">
        <f t="shared" si="6031"/>
        <v>0.15068493150684931</v>
      </c>
      <c r="T366" s="46">
        <f t="shared" si="6032"/>
        <v>0.63013698630136983</v>
      </c>
      <c r="U366" s="46">
        <f t="shared" si="6033"/>
        <v>0.21917808219178081</v>
      </c>
      <c r="V366" s="46">
        <f t="shared" si="6034"/>
        <v>0</v>
      </c>
      <c r="W366" s="95">
        <f t="shared" si="5990"/>
        <v>10.541666666666666</v>
      </c>
      <c r="X366" s="46">
        <f t="shared" si="6060"/>
        <v>1</v>
      </c>
      <c r="Y366" s="96">
        <f t="shared" si="5992"/>
        <v>0</v>
      </c>
      <c r="Z366" s="96">
        <f t="shared" si="5993"/>
        <v>0.15068493150684931</v>
      </c>
      <c r="AA366" s="96">
        <f t="shared" si="5994"/>
        <v>0.63013698630136983</v>
      </c>
      <c r="AB366" s="96">
        <f t="shared" si="5995"/>
        <v>0.21917808219178081</v>
      </c>
      <c r="AC366" s="96">
        <f t="shared" si="5996"/>
        <v>0</v>
      </c>
      <c r="AD366" s="97">
        <v>10.541666666666666</v>
      </c>
      <c r="AG366" s="46">
        <v>253</v>
      </c>
      <c r="AH366" s="46">
        <f t="shared" si="6035"/>
        <v>0</v>
      </c>
      <c r="AI366" s="46">
        <f t="shared" si="6036"/>
        <v>2.9411764705882353E-2</v>
      </c>
      <c r="AJ366" s="46">
        <f t="shared" si="6037"/>
        <v>0.67647058823529416</v>
      </c>
      <c r="AK366" s="46">
        <f t="shared" si="6038"/>
        <v>0</v>
      </c>
      <c r="AL366" s="46">
        <f t="shared" si="6039"/>
        <v>0</v>
      </c>
      <c r="AM366" s="95">
        <f t="shared" si="5997"/>
        <v>10.541666666666666</v>
      </c>
      <c r="AN366" s="46">
        <f t="shared" si="6061"/>
        <v>0.70588235294117652</v>
      </c>
      <c r="AO366" s="96">
        <f t="shared" si="5999"/>
        <v>0</v>
      </c>
      <c r="AP366" s="96">
        <f t="shared" si="6000"/>
        <v>4.1666666666666664E-2</v>
      </c>
      <c r="AQ366" s="96">
        <f t="shared" si="6001"/>
        <v>0.95833333333333337</v>
      </c>
      <c r="AR366" s="96">
        <f t="shared" si="6002"/>
        <v>0</v>
      </c>
      <c r="AS366" s="96">
        <f t="shared" si="6003"/>
        <v>0</v>
      </c>
      <c r="AT366" s="97">
        <v>10.541666666666666</v>
      </c>
      <c r="AW366" s="46">
        <v>253</v>
      </c>
      <c r="AX366" s="46">
        <f t="shared" si="6040"/>
        <v>0</v>
      </c>
      <c r="AY366" s="46">
        <f t="shared" si="6041"/>
        <v>0.24074074074074073</v>
      </c>
      <c r="AZ366" s="46">
        <f t="shared" si="6042"/>
        <v>0.62037037037037035</v>
      </c>
      <c r="BA366" s="46">
        <f t="shared" si="6043"/>
        <v>0.1388888888888889</v>
      </c>
      <c r="BB366" s="46">
        <f t="shared" si="6044"/>
        <v>0</v>
      </c>
      <c r="BC366" s="95">
        <f t="shared" si="6004"/>
        <v>10.541666666666666</v>
      </c>
      <c r="BD366" s="46">
        <f t="shared" si="6062"/>
        <v>1</v>
      </c>
      <c r="BE366" s="96">
        <f t="shared" si="6006"/>
        <v>0</v>
      </c>
      <c r="BF366" s="96">
        <f t="shared" si="6007"/>
        <v>0.24074074074074073</v>
      </c>
      <c r="BG366" s="96">
        <f t="shared" si="6008"/>
        <v>0.62037037037037035</v>
      </c>
      <c r="BH366" s="96">
        <f t="shared" si="6009"/>
        <v>0.1388888888888889</v>
      </c>
      <c r="BI366" s="96">
        <f t="shared" si="6010"/>
        <v>0</v>
      </c>
      <c r="BJ366" s="97">
        <v>10.541666666666666</v>
      </c>
      <c r="BM366" s="46">
        <v>253</v>
      </c>
      <c r="BN366" s="46">
        <f t="shared" si="6045"/>
        <v>1.6393442622950821E-2</v>
      </c>
      <c r="BO366" s="46">
        <f t="shared" si="6046"/>
        <v>0.13114754098360656</v>
      </c>
      <c r="BP366" s="46">
        <f t="shared" si="6047"/>
        <v>0.69672131147540983</v>
      </c>
      <c r="BQ366" s="46">
        <f t="shared" si="6048"/>
        <v>0</v>
      </c>
      <c r="BR366" s="46">
        <f t="shared" si="6049"/>
        <v>0</v>
      </c>
      <c r="BS366" s="95">
        <f t="shared" si="6011"/>
        <v>10.541666666666666</v>
      </c>
      <c r="BT366" s="46">
        <f t="shared" si="6063"/>
        <v>0.84426229508196715</v>
      </c>
      <c r="BU366" s="96">
        <f t="shared" si="6013"/>
        <v>1.9417475728155342E-2</v>
      </c>
      <c r="BV366" s="96">
        <f t="shared" si="6014"/>
        <v>0.15533980582524273</v>
      </c>
      <c r="BW366" s="96">
        <f t="shared" si="6015"/>
        <v>0.82524271844660202</v>
      </c>
      <c r="BX366" s="96">
        <f t="shared" si="6016"/>
        <v>0</v>
      </c>
      <c r="BY366" s="96">
        <f t="shared" si="6017"/>
        <v>0</v>
      </c>
      <c r="BZ366" s="97">
        <v>10.541666666666666</v>
      </c>
      <c r="CC366" s="46">
        <v>253</v>
      </c>
      <c r="CD366" s="46">
        <f t="shared" si="6050"/>
        <v>0</v>
      </c>
      <c r="CE366" s="46">
        <f t="shared" si="6051"/>
        <v>0.18566775244299674</v>
      </c>
      <c r="CF366" s="46">
        <f t="shared" si="6052"/>
        <v>0.79153094462540718</v>
      </c>
      <c r="CG366" s="46">
        <f t="shared" si="6053"/>
        <v>2.2801302931596091E-2</v>
      </c>
      <c r="CH366" s="46">
        <f t="shared" si="6054"/>
        <v>0</v>
      </c>
      <c r="CI366" s="95">
        <f t="shared" si="6018"/>
        <v>10.541666666666666</v>
      </c>
      <c r="CJ366" s="46">
        <f t="shared" si="6064"/>
        <v>1</v>
      </c>
      <c r="CK366" s="96">
        <f t="shared" si="6020"/>
        <v>0</v>
      </c>
      <c r="CL366" s="96">
        <f t="shared" si="6021"/>
        <v>0.18566775244299674</v>
      </c>
      <c r="CM366" s="96">
        <f t="shared" si="6022"/>
        <v>0.79153094462540718</v>
      </c>
      <c r="CN366" s="96">
        <f t="shared" si="6023"/>
        <v>2.2801302931596091E-2</v>
      </c>
      <c r="CO366" s="96">
        <f t="shared" si="6024"/>
        <v>0</v>
      </c>
      <c r="CP366" s="97">
        <v>10.541666666666666</v>
      </c>
    </row>
    <row r="367" spans="1:94" x14ac:dyDescent="0.3">
      <c r="A367" s="46">
        <v>254</v>
      </c>
      <c r="B367" s="46">
        <f t="shared" si="6025"/>
        <v>0</v>
      </c>
      <c r="C367" s="46">
        <f t="shared" si="6026"/>
        <v>3.3834586466165412E-2</v>
      </c>
      <c r="D367" s="46">
        <f t="shared" si="6027"/>
        <v>0.8571428571428571</v>
      </c>
      <c r="E367" s="46">
        <f t="shared" si="6028"/>
        <v>0</v>
      </c>
      <c r="F367" s="46">
        <f t="shared" si="6029"/>
        <v>0</v>
      </c>
      <c r="G367" s="95">
        <f t="shared" si="5983"/>
        <v>10.583333333333334</v>
      </c>
      <c r="H367" s="46">
        <f t="shared" si="5984"/>
        <v>0.89097744360902253</v>
      </c>
      <c r="I367" s="96">
        <f t="shared" si="5985"/>
        <v>0</v>
      </c>
      <c r="J367" s="96">
        <f t="shared" si="5986"/>
        <v>3.7974683544303799E-2</v>
      </c>
      <c r="K367" s="96">
        <f t="shared" si="5987"/>
        <v>0.96202531645569622</v>
      </c>
      <c r="L367" s="96">
        <f t="shared" si="5988"/>
        <v>0</v>
      </c>
      <c r="M367" s="96">
        <f t="shared" si="5989"/>
        <v>0</v>
      </c>
      <c r="N367" s="97">
        <v>10.583333333333334</v>
      </c>
      <c r="Q367" s="46">
        <v>254</v>
      </c>
      <c r="R367" s="46">
        <f t="shared" si="6030"/>
        <v>0</v>
      </c>
      <c r="S367" s="46">
        <f t="shared" si="6031"/>
        <v>0.15068493150684931</v>
      </c>
      <c r="T367" s="46">
        <f t="shared" si="6032"/>
        <v>0.63013698630136983</v>
      </c>
      <c r="U367" s="46">
        <f t="shared" si="6033"/>
        <v>0.21917808219178081</v>
      </c>
      <c r="V367" s="46">
        <f t="shared" si="6034"/>
        <v>0</v>
      </c>
      <c r="W367" s="95">
        <f t="shared" si="5990"/>
        <v>10.583333333333334</v>
      </c>
      <c r="X367" s="46">
        <f t="shared" si="6060"/>
        <v>1</v>
      </c>
      <c r="Y367" s="96">
        <f t="shared" si="5992"/>
        <v>0</v>
      </c>
      <c r="Z367" s="96">
        <f t="shared" si="5993"/>
        <v>0.15068493150684931</v>
      </c>
      <c r="AA367" s="96">
        <f t="shared" si="5994"/>
        <v>0.63013698630136983</v>
      </c>
      <c r="AB367" s="96">
        <f t="shared" si="5995"/>
        <v>0.21917808219178081</v>
      </c>
      <c r="AC367" s="96">
        <f t="shared" si="5996"/>
        <v>0</v>
      </c>
      <c r="AD367" s="97">
        <v>10.583333333333334</v>
      </c>
      <c r="AG367" s="46">
        <v>254</v>
      </c>
      <c r="AH367" s="46">
        <f t="shared" si="6035"/>
        <v>0</v>
      </c>
      <c r="AI367" s="46">
        <f t="shared" si="6036"/>
        <v>2.9411764705882353E-2</v>
      </c>
      <c r="AJ367" s="46">
        <f t="shared" si="6037"/>
        <v>0.67647058823529416</v>
      </c>
      <c r="AK367" s="46">
        <f t="shared" si="6038"/>
        <v>0</v>
      </c>
      <c r="AL367" s="46">
        <f t="shared" si="6039"/>
        <v>0</v>
      </c>
      <c r="AM367" s="95">
        <f t="shared" si="5997"/>
        <v>10.583333333333334</v>
      </c>
      <c r="AN367" s="46">
        <f t="shared" si="6061"/>
        <v>0.70588235294117652</v>
      </c>
      <c r="AO367" s="96">
        <f t="shared" si="5999"/>
        <v>0</v>
      </c>
      <c r="AP367" s="96">
        <f t="shared" si="6000"/>
        <v>4.1666666666666664E-2</v>
      </c>
      <c r="AQ367" s="96">
        <f t="shared" si="6001"/>
        <v>0.95833333333333337</v>
      </c>
      <c r="AR367" s="96">
        <f t="shared" si="6002"/>
        <v>0</v>
      </c>
      <c r="AS367" s="96">
        <f t="shared" si="6003"/>
        <v>0</v>
      </c>
      <c r="AT367" s="97">
        <v>10.583333333333334</v>
      </c>
      <c r="AW367" s="46">
        <v>254</v>
      </c>
      <c r="AX367" s="46">
        <f t="shared" si="6040"/>
        <v>0</v>
      </c>
      <c r="AY367" s="46">
        <f t="shared" si="6041"/>
        <v>0.24074074074074073</v>
      </c>
      <c r="AZ367" s="46">
        <f t="shared" si="6042"/>
        <v>0.62037037037037035</v>
      </c>
      <c r="BA367" s="46">
        <f t="shared" si="6043"/>
        <v>0.1388888888888889</v>
      </c>
      <c r="BB367" s="46">
        <f t="shared" si="6044"/>
        <v>0</v>
      </c>
      <c r="BC367" s="95">
        <f t="shared" si="6004"/>
        <v>10.583333333333334</v>
      </c>
      <c r="BD367" s="46">
        <f t="shared" si="6062"/>
        <v>1</v>
      </c>
      <c r="BE367" s="96">
        <f t="shared" si="6006"/>
        <v>0</v>
      </c>
      <c r="BF367" s="96">
        <f t="shared" si="6007"/>
        <v>0.24074074074074073</v>
      </c>
      <c r="BG367" s="96">
        <f t="shared" si="6008"/>
        <v>0.62037037037037035</v>
      </c>
      <c r="BH367" s="96">
        <f t="shared" si="6009"/>
        <v>0.1388888888888889</v>
      </c>
      <c r="BI367" s="96">
        <f t="shared" si="6010"/>
        <v>0</v>
      </c>
      <c r="BJ367" s="97">
        <v>10.583333333333334</v>
      </c>
      <c r="BM367" s="46">
        <v>254</v>
      </c>
      <c r="BN367" s="46">
        <f t="shared" si="6045"/>
        <v>1.6393442622950821E-2</v>
      </c>
      <c r="BO367" s="46">
        <f t="shared" si="6046"/>
        <v>0.13114754098360656</v>
      </c>
      <c r="BP367" s="46">
        <f t="shared" si="6047"/>
        <v>0.69672131147540983</v>
      </c>
      <c r="BQ367" s="46">
        <f t="shared" si="6048"/>
        <v>0</v>
      </c>
      <c r="BR367" s="46">
        <f t="shared" si="6049"/>
        <v>0</v>
      </c>
      <c r="BS367" s="95">
        <f t="shared" si="6011"/>
        <v>10.583333333333334</v>
      </c>
      <c r="BT367" s="46">
        <f t="shared" si="6063"/>
        <v>0.84426229508196715</v>
      </c>
      <c r="BU367" s="96">
        <f t="shared" si="6013"/>
        <v>1.9417475728155342E-2</v>
      </c>
      <c r="BV367" s="96">
        <f t="shared" si="6014"/>
        <v>0.15533980582524273</v>
      </c>
      <c r="BW367" s="96">
        <f t="shared" si="6015"/>
        <v>0.82524271844660202</v>
      </c>
      <c r="BX367" s="96">
        <f t="shared" si="6016"/>
        <v>0</v>
      </c>
      <c r="BY367" s="96">
        <f t="shared" si="6017"/>
        <v>0</v>
      </c>
      <c r="BZ367" s="97">
        <v>10.583333333333334</v>
      </c>
      <c r="CC367" s="46">
        <v>254</v>
      </c>
      <c r="CD367" s="46">
        <f t="shared" si="6050"/>
        <v>0</v>
      </c>
      <c r="CE367" s="46">
        <f t="shared" si="6051"/>
        <v>0.18566775244299674</v>
      </c>
      <c r="CF367" s="46">
        <f t="shared" si="6052"/>
        <v>0.79153094462540718</v>
      </c>
      <c r="CG367" s="46">
        <f t="shared" si="6053"/>
        <v>2.2801302931596091E-2</v>
      </c>
      <c r="CH367" s="46">
        <f t="shared" si="6054"/>
        <v>0</v>
      </c>
      <c r="CI367" s="95">
        <f t="shared" si="6018"/>
        <v>10.583333333333334</v>
      </c>
      <c r="CJ367" s="46">
        <f t="shared" si="6064"/>
        <v>1</v>
      </c>
      <c r="CK367" s="96">
        <f t="shared" si="6020"/>
        <v>0</v>
      </c>
      <c r="CL367" s="96">
        <f t="shared" si="6021"/>
        <v>0.18566775244299674</v>
      </c>
      <c r="CM367" s="96">
        <f t="shared" si="6022"/>
        <v>0.79153094462540718</v>
      </c>
      <c r="CN367" s="96">
        <f t="shared" si="6023"/>
        <v>2.2801302931596091E-2</v>
      </c>
      <c r="CO367" s="96">
        <f t="shared" si="6024"/>
        <v>0</v>
      </c>
      <c r="CP367" s="97">
        <v>10.583333333333334</v>
      </c>
    </row>
    <row r="368" spans="1:94" x14ac:dyDescent="0.3">
      <c r="A368" s="46">
        <v>255</v>
      </c>
      <c r="B368" s="46">
        <f t="shared" si="6025"/>
        <v>0</v>
      </c>
      <c r="C368" s="46">
        <f t="shared" si="6026"/>
        <v>3.3834586466165412E-2</v>
      </c>
      <c r="D368" s="46">
        <f t="shared" si="6027"/>
        <v>0.8571428571428571</v>
      </c>
      <c r="E368" s="46">
        <f t="shared" si="6028"/>
        <v>0</v>
      </c>
      <c r="F368" s="46">
        <f t="shared" si="6029"/>
        <v>0</v>
      </c>
      <c r="G368" s="95">
        <f t="shared" si="5983"/>
        <v>10.625</v>
      </c>
      <c r="H368" s="46">
        <f t="shared" si="5984"/>
        <v>0.89097744360902253</v>
      </c>
      <c r="I368" s="96">
        <f t="shared" si="5985"/>
        <v>0</v>
      </c>
      <c r="J368" s="96">
        <f t="shared" si="5986"/>
        <v>3.7974683544303799E-2</v>
      </c>
      <c r="K368" s="96">
        <f t="shared" si="5987"/>
        <v>0.96202531645569622</v>
      </c>
      <c r="L368" s="96">
        <f t="shared" si="5988"/>
        <v>0</v>
      </c>
      <c r="M368" s="96">
        <f t="shared" si="5989"/>
        <v>0</v>
      </c>
      <c r="N368" s="97">
        <v>10.625</v>
      </c>
      <c r="Q368" s="46">
        <v>255</v>
      </c>
      <c r="R368" s="46">
        <f t="shared" si="6030"/>
        <v>0</v>
      </c>
      <c r="S368" s="46">
        <f t="shared" si="6031"/>
        <v>0.15068493150684931</v>
      </c>
      <c r="T368" s="46">
        <f t="shared" si="6032"/>
        <v>0.63013698630136983</v>
      </c>
      <c r="U368" s="46">
        <f t="shared" si="6033"/>
        <v>0.21917808219178081</v>
      </c>
      <c r="V368" s="46">
        <f t="shared" si="6034"/>
        <v>0</v>
      </c>
      <c r="W368" s="95">
        <f t="shared" si="5990"/>
        <v>10.625</v>
      </c>
      <c r="X368" s="46">
        <f t="shared" si="6060"/>
        <v>1</v>
      </c>
      <c r="Y368" s="96">
        <f t="shared" si="5992"/>
        <v>0</v>
      </c>
      <c r="Z368" s="96">
        <f t="shared" si="5993"/>
        <v>0.15068493150684931</v>
      </c>
      <c r="AA368" s="96">
        <f t="shared" si="5994"/>
        <v>0.63013698630136983</v>
      </c>
      <c r="AB368" s="96">
        <f t="shared" si="5995"/>
        <v>0.21917808219178081</v>
      </c>
      <c r="AC368" s="96">
        <f t="shared" si="5996"/>
        <v>0</v>
      </c>
      <c r="AD368" s="97">
        <v>10.625</v>
      </c>
      <c r="AG368" s="46">
        <v>255</v>
      </c>
      <c r="AH368" s="46">
        <f t="shared" si="6035"/>
        <v>0</v>
      </c>
      <c r="AI368" s="46">
        <f t="shared" si="6036"/>
        <v>2.9411764705882353E-2</v>
      </c>
      <c r="AJ368" s="46">
        <f t="shared" si="6037"/>
        <v>0.67647058823529416</v>
      </c>
      <c r="AK368" s="46">
        <f t="shared" si="6038"/>
        <v>0</v>
      </c>
      <c r="AL368" s="46">
        <f t="shared" si="6039"/>
        <v>0</v>
      </c>
      <c r="AM368" s="95">
        <f t="shared" si="5997"/>
        <v>10.625</v>
      </c>
      <c r="AN368" s="46">
        <f t="shared" si="6061"/>
        <v>0.70588235294117652</v>
      </c>
      <c r="AO368" s="96">
        <f t="shared" si="5999"/>
        <v>0</v>
      </c>
      <c r="AP368" s="96">
        <f t="shared" si="6000"/>
        <v>4.1666666666666664E-2</v>
      </c>
      <c r="AQ368" s="96">
        <f t="shared" si="6001"/>
        <v>0.95833333333333337</v>
      </c>
      <c r="AR368" s="96">
        <f t="shared" si="6002"/>
        <v>0</v>
      </c>
      <c r="AS368" s="96">
        <f t="shared" si="6003"/>
        <v>0</v>
      </c>
      <c r="AT368" s="97">
        <v>10.625</v>
      </c>
      <c r="AW368" s="46">
        <v>255</v>
      </c>
      <c r="AX368" s="46">
        <f t="shared" si="6040"/>
        <v>0</v>
      </c>
      <c r="AY368" s="46">
        <f t="shared" si="6041"/>
        <v>0.24074074074074073</v>
      </c>
      <c r="AZ368" s="46">
        <f t="shared" si="6042"/>
        <v>0.62037037037037035</v>
      </c>
      <c r="BA368" s="46">
        <f t="shared" si="6043"/>
        <v>0.1388888888888889</v>
      </c>
      <c r="BB368" s="46">
        <f t="shared" si="6044"/>
        <v>0</v>
      </c>
      <c r="BC368" s="95">
        <f t="shared" si="6004"/>
        <v>10.625</v>
      </c>
      <c r="BD368" s="46">
        <f t="shared" si="6062"/>
        <v>1</v>
      </c>
      <c r="BE368" s="96">
        <f t="shared" si="6006"/>
        <v>0</v>
      </c>
      <c r="BF368" s="96">
        <f t="shared" si="6007"/>
        <v>0.24074074074074073</v>
      </c>
      <c r="BG368" s="96">
        <f t="shared" si="6008"/>
        <v>0.62037037037037035</v>
      </c>
      <c r="BH368" s="96">
        <f t="shared" si="6009"/>
        <v>0.1388888888888889</v>
      </c>
      <c r="BI368" s="96">
        <f t="shared" si="6010"/>
        <v>0</v>
      </c>
      <c r="BJ368" s="97">
        <v>10.625</v>
      </c>
      <c r="BM368" s="46">
        <v>255</v>
      </c>
      <c r="BN368" s="46">
        <f t="shared" si="6045"/>
        <v>1.6393442622950821E-2</v>
      </c>
      <c r="BO368" s="46">
        <f t="shared" si="6046"/>
        <v>0.13114754098360656</v>
      </c>
      <c r="BP368" s="46">
        <f t="shared" si="6047"/>
        <v>0.69672131147540983</v>
      </c>
      <c r="BQ368" s="46">
        <f t="shared" si="6048"/>
        <v>0</v>
      </c>
      <c r="BR368" s="46">
        <f t="shared" si="6049"/>
        <v>0</v>
      </c>
      <c r="BS368" s="95">
        <f t="shared" si="6011"/>
        <v>10.625</v>
      </c>
      <c r="BT368" s="46">
        <f t="shared" si="6063"/>
        <v>0.84426229508196715</v>
      </c>
      <c r="BU368" s="96">
        <f t="shared" si="6013"/>
        <v>1.9417475728155342E-2</v>
      </c>
      <c r="BV368" s="96">
        <f t="shared" si="6014"/>
        <v>0.15533980582524273</v>
      </c>
      <c r="BW368" s="96">
        <f t="shared" si="6015"/>
        <v>0.82524271844660202</v>
      </c>
      <c r="BX368" s="96">
        <f t="shared" si="6016"/>
        <v>0</v>
      </c>
      <c r="BY368" s="96">
        <f t="shared" si="6017"/>
        <v>0</v>
      </c>
      <c r="BZ368" s="97">
        <v>10.625</v>
      </c>
      <c r="CC368" s="46">
        <v>255</v>
      </c>
      <c r="CD368" s="46">
        <f t="shared" si="6050"/>
        <v>0</v>
      </c>
      <c r="CE368" s="46">
        <f t="shared" si="6051"/>
        <v>0.18566775244299674</v>
      </c>
      <c r="CF368" s="46">
        <f t="shared" si="6052"/>
        <v>0.79153094462540718</v>
      </c>
      <c r="CG368" s="46">
        <f t="shared" si="6053"/>
        <v>2.2801302931596091E-2</v>
      </c>
      <c r="CH368" s="46">
        <f t="shared" si="6054"/>
        <v>0</v>
      </c>
      <c r="CI368" s="95">
        <f t="shared" si="6018"/>
        <v>10.625</v>
      </c>
      <c r="CJ368" s="46">
        <f t="shared" si="6064"/>
        <v>1</v>
      </c>
      <c r="CK368" s="96">
        <f t="shared" si="6020"/>
        <v>0</v>
      </c>
      <c r="CL368" s="96">
        <f t="shared" si="6021"/>
        <v>0.18566775244299674</v>
      </c>
      <c r="CM368" s="96">
        <f t="shared" si="6022"/>
        <v>0.79153094462540718</v>
      </c>
      <c r="CN368" s="96">
        <f t="shared" si="6023"/>
        <v>2.2801302931596091E-2</v>
      </c>
      <c r="CO368" s="96">
        <f t="shared" si="6024"/>
        <v>0</v>
      </c>
      <c r="CP368" s="97">
        <v>10.625</v>
      </c>
    </row>
    <row r="369" spans="1:94" x14ac:dyDescent="0.3">
      <c r="A369" s="46">
        <v>256</v>
      </c>
      <c r="B369" s="46">
        <f t="shared" si="6025"/>
        <v>0</v>
      </c>
      <c r="C369" s="46">
        <f t="shared" si="6026"/>
        <v>3.3834586466165412E-2</v>
      </c>
      <c r="D369" s="46">
        <f t="shared" si="6027"/>
        <v>0.8571428571428571</v>
      </c>
      <c r="E369" s="46">
        <f t="shared" si="6028"/>
        <v>0</v>
      </c>
      <c r="F369" s="46">
        <f t="shared" si="6029"/>
        <v>0</v>
      </c>
      <c r="G369" s="95">
        <f t="shared" si="5983"/>
        <v>10.666666666666666</v>
      </c>
      <c r="H369" s="46">
        <f t="shared" si="5984"/>
        <v>0.89097744360902253</v>
      </c>
      <c r="I369" s="96">
        <f t="shared" si="5985"/>
        <v>0</v>
      </c>
      <c r="J369" s="96">
        <f t="shared" si="5986"/>
        <v>3.7974683544303799E-2</v>
      </c>
      <c r="K369" s="96">
        <f t="shared" si="5987"/>
        <v>0.96202531645569622</v>
      </c>
      <c r="L369" s="96">
        <f t="shared" si="5988"/>
        <v>0</v>
      </c>
      <c r="M369" s="96">
        <f t="shared" si="5989"/>
        <v>0</v>
      </c>
      <c r="N369" s="97">
        <v>10.666666666666666</v>
      </c>
      <c r="Q369" s="46">
        <v>256</v>
      </c>
      <c r="R369" s="46">
        <f t="shared" si="6030"/>
        <v>0</v>
      </c>
      <c r="S369" s="46">
        <f t="shared" si="6031"/>
        <v>0.15068493150684931</v>
      </c>
      <c r="T369" s="46">
        <f t="shared" si="6032"/>
        <v>0.63013698630136983</v>
      </c>
      <c r="U369" s="46">
        <f t="shared" si="6033"/>
        <v>0.21917808219178081</v>
      </c>
      <c r="V369" s="46">
        <f t="shared" si="6034"/>
        <v>0</v>
      </c>
      <c r="W369" s="95">
        <f t="shared" si="5990"/>
        <v>10.666666666666666</v>
      </c>
      <c r="X369" s="46">
        <f t="shared" si="6060"/>
        <v>1</v>
      </c>
      <c r="Y369" s="96">
        <f t="shared" si="5992"/>
        <v>0</v>
      </c>
      <c r="Z369" s="96">
        <f t="shared" si="5993"/>
        <v>0.15068493150684931</v>
      </c>
      <c r="AA369" s="96">
        <f t="shared" si="5994"/>
        <v>0.63013698630136983</v>
      </c>
      <c r="AB369" s="96">
        <f t="shared" si="5995"/>
        <v>0.21917808219178081</v>
      </c>
      <c r="AC369" s="96">
        <f t="shared" si="5996"/>
        <v>0</v>
      </c>
      <c r="AD369" s="97">
        <v>10.666666666666666</v>
      </c>
      <c r="AG369" s="46">
        <v>256</v>
      </c>
      <c r="AH369" s="46">
        <f t="shared" si="6035"/>
        <v>0</v>
      </c>
      <c r="AI369" s="46">
        <f t="shared" si="6036"/>
        <v>2.9411764705882353E-2</v>
      </c>
      <c r="AJ369" s="46">
        <f t="shared" si="6037"/>
        <v>0.67647058823529416</v>
      </c>
      <c r="AK369" s="46">
        <f t="shared" si="6038"/>
        <v>0</v>
      </c>
      <c r="AL369" s="46">
        <f t="shared" si="6039"/>
        <v>0</v>
      </c>
      <c r="AM369" s="95">
        <f t="shared" si="5997"/>
        <v>10.666666666666666</v>
      </c>
      <c r="AN369" s="46">
        <f t="shared" si="6061"/>
        <v>0.70588235294117652</v>
      </c>
      <c r="AO369" s="96">
        <f t="shared" si="5999"/>
        <v>0</v>
      </c>
      <c r="AP369" s="96">
        <f t="shared" si="6000"/>
        <v>4.1666666666666664E-2</v>
      </c>
      <c r="AQ369" s="96">
        <f t="shared" si="6001"/>
        <v>0.95833333333333337</v>
      </c>
      <c r="AR369" s="96">
        <f t="shared" si="6002"/>
        <v>0</v>
      </c>
      <c r="AS369" s="96">
        <f t="shared" si="6003"/>
        <v>0</v>
      </c>
      <c r="AT369" s="97">
        <v>10.666666666666666</v>
      </c>
      <c r="AW369" s="46">
        <v>256</v>
      </c>
      <c r="AX369" s="46">
        <f t="shared" si="6040"/>
        <v>0</v>
      </c>
      <c r="AY369" s="46">
        <f t="shared" si="6041"/>
        <v>0.24074074074074073</v>
      </c>
      <c r="AZ369" s="46">
        <f t="shared" si="6042"/>
        <v>0.62037037037037035</v>
      </c>
      <c r="BA369" s="46">
        <f t="shared" si="6043"/>
        <v>0.1388888888888889</v>
      </c>
      <c r="BB369" s="46">
        <f t="shared" si="6044"/>
        <v>0</v>
      </c>
      <c r="BC369" s="95">
        <f t="shared" si="6004"/>
        <v>10.666666666666666</v>
      </c>
      <c r="BD369" s="46">
        <f t="shared" si="6062"/>
        <v>1</v>
      </c>
      <c r="BE369" s="96">
        <f t="shared" si="6006"/>
        <v>0</v>
      </c>
      <c r="BF369" s="96">
        <f t="shared" si="6007"/>
        <v>0.24074074074074073</v>
      </c>
      <c r="BG369" s="96">
        <f t="shared" si="6008"/>
        <v>0.62037037037037035</v>
      </c>
      <c r="BH369" s="96">
        <f t="shared" si="6009"/>
        <v>0.1388888888888889</v>
      </c>
      <c r="BI369" s="96">
        <f t="shared" si="6010"/>
        <v>0</v>
      </c>
      <c r="BJ369" s="97">
        <v>10.666666666666666</v>
      </c>
      <c r="BM369" s="46">
        <v>256</v>
      </c>
      <c r="BN369" s="46">
        <f t="shared" si="6045"/>
        <v>1.6393442622950821E-2</v>
      </c>
      <c r="BO369" s="46">
        <f t="shared" si="6046"/>
        <v>0.13114754098360656</v>
      </c>
      <c r="BP369" s="46">
        <f t="shared" si="6047"/>
        <v>0.69672131147540983</v>
      </c>
      <c r="BQ369" s="46">
        <f t="shared" si="6048"/>
        <v>0</v>
      </c>
      <c r="BR369" s="46">
        <f t="shared" si="6049"/>
        <v>0</v>
      </c>
      <c r="BS369" s="95">
        <f t="shared" si="6011"/>
        <v>10.666666666666666</v>
      </c>
      <c r="BT369" s="46">
        <f t="shared" si="6063"/>
        <v>0.84426229508196715</v>
      </c>
      <c r="BU369" s="96">
        <f t="shared" si="6013"/>
        <v>1.9417475728155342E-2</v>
      </c>
      <c r="BV369" s="96">
        <f t="shared" si="6014"/>
        <v>0.15533980582524273</v>
      </c>
      <c r="BW369" s="96">
        <f t="shared" si="6015"/>
        <v>0.82524271844660202</v>
      </c>
      <c r="BX369" s="96">
        <f t="shared" si="6016"/>
        <v>0</v>
      </c>
      <c r="BY369" s="96">
        <f t="shared" si="6017"/>
        <v>0</v>
      </c>
      <c r="BZ369" s="97">
        <v>10.666666666666666</v>
      </c>
      <c r="CC369" s="46">
        <v>256</v>
      </c>
      <c r="CD369" s="46">
        <f t="shared" si="6050"/>
        <v>0</v>
      </c>
      <c r="CE369" s="46">
        <f t="shared" si="6051"/>
        <v>0.18566775244299674</v>
      </c>
      <c r="CF369" s="46">
        <f t="shared" si="6052"/>
        <v>0.79153094462540718</v>
      </c>
      <c r="CG369" s="46">
        <f t="shared" si="6053"/>
        <v>2.2801302931596091E-2</v>
      </c>
      <c r="CH369" s="46">
        <f t="shared" si="6054"/>
        <v>0</v>
      </c>
      <c r="CI369" s="95">
        <f t="shared" si="6018"/>
        <v>10.666666666666666</v>
      </c>
      <c r="CJ369" s="46">
        <f t="shared" si="6064"/>
        <v>1</v>
      </c>
      <c r="CK369" s="96">
        <f t="shared" si="6020"/>
        <v>0</v>
      </c>
      <c r="CL369" s="96">
        <f t="shared" si="6021"/>
        <v>0.18566775244299674</v>
      </c>
      <c r="CM369" s="96">
        <f t="shared" si="6022"/>
        <v>0.79153094462540718</v>
      </c>
      <c r="CN369" s="96">
        <f t="shared" si="6023"/>
        <v>2.2801302931596091E-2</v>
      </c>
      <c r="CO369" s="96">
        <f t="shared" si="6024"/>
        <v>0</v>
      </c>
      <c r="CP369" s="97">
        <v>10.666666666666666</v>
      </c>
    </row>
    <row r="370" spans="1:94" x14ac:dyDescent="0.3">
      <c r="A370" s="46">
        <v>257</v>
      </c>
      <c r="B370" s="46">
        <f t="shared" si="6025"/>
        <v>0</v>
      </c>
      <c r="C370" s="46">
        <f t="shared" si="6026"/>
        <v>3.3834586466165412E-2</v>
      </c>
      <c r="D370" s="46">
        <f t="shared" si="6027"/>
        <v>0.8571428571428571</v>
      </c>
      <c r="E370" s="46">
        <f t="shared" si="6028"/>
        <v>0</v>
      </c>
      <c r="F370" s="46">
        <f t="shared" si="6029"/>
        <v>0</v>
      </c>
      <c r="G370" s="95">
        <f t="shared" si="5983"/>
        <v>10.708333333333334</v>
      </c>
      <c r="H370" s="46">
        <f>SUM(B370:F370)</f>
        <v>0.89097744360902253</v>
      </c>
      <c r="I370" s="96">
        <f t="shared" si="5985"/>
        <v>0</v>
      </c>
      <c r="J370" s="96">
        <f t="shared" si="5986"/>
        <v>3.7974683544303799E-2</v>
      </c>
      <c r="K370" s="96">
        <f t="shared" si="5987"/>
        <v>0.96202531645569622</v>
      </c>
      <c r="L370" s="96">
        <f t="shared" si="5988"/>
        <v>0</v>
      </c>
      <c r="M370" s="96">
        <f t="shared" si="5989"/>
        <v>0</v>
      </c>
      <c r="N370" s="97">
        <v>10.708333333333334</v>
      </c>
      <c r="Q370" s="46">
        <v>257</v>
      </c>
      <c r="R370" s="46">
        <f t="shared" si="6030"/>
        <v>0</v>
      </c>
      <c r="S370" s="46">
        <f t="shared" si="6031"/>
        <v>0.15068493150684931</v>
      </c>
      <c r="T370" s="46">
        <f t="shared" si="6032"/>
        <v>0.63013698630136983</v>
      </c>
      <c r="U370" s="46">
        <f t="shared" si="6033"/>
        <v>0.21917808219178081</v>
      </c>
      <c r="V370" s="46">
        <f t="shared" si="6034"/>
        <v>0</v>
      </c>
      <c r="W370" s="95">
        <f t="shared" si="5990"/>
        <v>10.708333333333334</v>
      </c>
      <c r="X370" s="46">
        <f>SUM(R370:V370)</f>
        <v>1</v>
      </c>
      <c r="Y370" s="96">
        <f t="shared" si="5992"/>
        <v>0</v>
      </c>
      <c r="Z370" s="96">
        <f t="shared" si="5993"/>
        <v>0.15068493150684931</v>
      </c>
      <c r="AA370" s="96">
        <f t="shared" si="5994"/>
        <v>0.63013698630136983</v>
      </c>
      <c r="AB370" s="96">
        <f t="shared" si="5995"/>
        <v>0.21917808219178081</v>
      </c>
      <c r="AC370" s="96">
        <f t="shared" si="5996"/>
        <v>0</v>
      </c>
      <c r="AD370" s="97">
        <v>10.708333333333334</v>
      </c>
      <c r="AG370" s="46">
        <v>257</v>
      </c>
      <c r="AH370" s="46">
        <f t="shared" si="6035"/>
        <v>0</v>
      </c>
      <c r="AI370" s="46">
        <f t="shared" si="6036"/>
        <v>2.9411764705882353E-2</v>
      </c>
      <c r="AJ370" s="46">
        <f t="shared" si="6037"/>
        <v>0.67647058823529416</v>
      </c>
      <c r="AK370" s="46">
        <f t="shared" si="6038"/>
        <v>0</v>
      </c>
      <c r="AL370" s="46">
        <f t="shared" si="6039"/>
        <v>0</v>
      </c>
      <c r="AM370" s="95">
        <f t="shared" si="5997"/>
        <v>10.708333333333334</v>
      </c>
      <c r="AN370" s="46">
        <f>SUM(AH370:AL370)</f>
        <v>0.70588235294117652</v>
      </c>
      <c r="AO370" s="96">
        <f t="shared" si="5999"/>
        <v>0</v>
      </c>
      <c r="AP370" s="96">
        <f t="shared" si="6000"/>
        <v>4.1666666666666664E-2</v>
      </c>
      <c r="AQ370" s="96">
        <f t="shared" si="6001"/>
        <v>0.95833333333333337</v>
      </c>
      <c r="AR370" s="96">
        <f t="shared" si="6002"/>
        <v>0</v>
      </c>
      <c r="AS370" s="96">
        <f t="shared" si="6003"/>
        <v>0</v>
      </c>
      <c r="AT370" s="97">
        <v>10.708333333333334</v>
      </c>
      <c r="AW370" s="46">
        <v>257</v>
      </c>
      <c r="AX370" s="46">
        <f t="shared" si="6040"/>
        <v>0</v>
      </c>
      <c r="AY370" s="46">
        <f t="shared" si="6041"/>
        <v>0.24074074074074073</v>
      </c>
      <c r="AZ370" s="46">
        <f t="shared" si="6042"/>
        <v>0.62037037037037035</v>
      </c>
      <c r="BA370" s="46">
        <f t="shared" si="6043"/>
        <v>0.1388888888888889</v>
      </c>
      <c r="BB370" s="46">
        <f t="shared" si="6044"/>
        <v>0</v>
      </c>
      <c r="BC370" s="95">
        <f t="shared" si="6004"/>
        <v>10.708333333333334</v>
      </c>
      <c r="BD370" s="46">
        <f>SUM(AX370:BB370)</f>
        <v>1</v>
      </c>
      <c r="BE370" s="96">
        <f t="shared" si="6006"/>
        <v>0</v>
      </c>
      <c r="BF370" s="96">
        <f t="shared" si="6007"/>
        <v>0.24074074074074073</v>
      </c>
      <c r="BG370" s="96">
        <f t="shared" si="6008"/>
        <v>0.62037037037037035</v>
      </c>
      <c r="BH370" s="96">
        <f t="shared" si="6009"/>
        <v>0.1388888888888889</v>
      </c>
      <c r="BI370" s="96">
        <f t="shared" si="6010"/>
        <v>0</v>
      </c>
      <c r="BJ370" s="97">
        <v>10.708333333333334</v>
      </c>
      <c r="BM370" s="46">
        <v>257</v>
      </c>
      <c r="BN370" s="46">
        <f t="shared" si="6045"/>
        <v>1.6393442622950821E-2</v>
      </c>
      <c r="BO370" s="46">
        <f t="shared" si="6046"/>
        <v>0.13114754098360656</v>
      </c>
      <c r="BP370" s="46">
        <f t="shared" si="6047"/>
        <v>0.69672131147540983</v>
      </c>
      <c r="BQ370" s="46">
        <f t="shared" si="6048"/>
        <v>0</v>
      </c>
      <c r="BR370" s="46">
        <f t="shared" si="6049"/>
        <v>0</v>
      </c>
      <c r="BS370" s="95">
        <f t="shared" si="6011"/>
        <v>10.708333333333334</v>
      </c>
      <c r="BT370" s="46">
        <f>SUM(BN370:BR370)</f>
        <v>0.84426229508196715</v>
      </c>
      <c r="BU370" s="96">
        <f t="shared" si="6013"/>
        <v>1.9417475728155342E-2</v>
      </c>
      <c r="BV370" s="96">
        <f t="shared" si="6014"/>
        <v>0.15533980582524273</v>
      </c>
      <c r="BW370" s="96">
        <f t="shared" si="6015"/>
        <v>0.82524271844660202</v>
      </c>
      <c r="BX370" s="96">
        <f t="shared" si="6016"/>
        <v>0</v>
      </c>
      <c r="BY370" s="96">
        <f t="shared" si="6017"/>
        <v>0</v>
      </c>
      <c r="BZ370" s="97">
        <v>10.708333333333334</v>
      </c>
      <c r="CC370" s="46">
        <v>257</v>
      </c>
      <c r="CD370" s="46">
        <f t="shared" si="6050"/>
        <v>0</v>
      </c>
      <c r="CE370" s="46">
        <f t="shared" si="6051"/>
        <v>0.18566775244299674</v>
      </c>
      <c r="CF370" s="46">
        <f t="shared" si="6052"/>
        <v>0.79153094462540718</v>
      </c>
      <c r="CG370" s="46">
        <f t="shared" si="6053"/>
        <v>2.2801302931596091E-2</v>
      </c>
      <c r="CH370" s="46">
        <f t="shared" si="6054"/>
        <v>0</v>
      </c>
      <c r="CI370" s="95">
        <f t="shared" si="6018"/>
        <v>10.708333333333334</v>
      </c>
      <c r="CJ370" s="46">
        <f>SUM(CD370:CH370)</f>
        <v>1</v>
      </c>
      <c r="CK370" s="96">
        <f t="shared" si="6020"/>
        <v>0</v>
      </c>
      <c r="CL370" s="96">
        <f t="shared" si="6021"/>
        <v>0.18566775244299674</v>
      </c>
      <c r="CM370" s="96">
        <f t="shared" si="6022"/>
        <v>0.79153094462540718</v>
      </c>
      <c r="CN370" s="96">
        <f t="shared" si="6023"/>
        <v>2.2801302931596091E-2</v>
      </c>
      <c r="CO370" s="96">
        <f t="shared" si="6024"/>
        <v>0</v>
      </c>
      <c r="CP370" s="97">
        <v>10.708333333333334</v>
      </c>
    </row>
    <row r="371" spans="1:94" x14ac:dyDescent="0.3">
      <c r="A371" s="46">
        <v>258</v>
      </c>
      <c r="B371" s="46">
        <f t="shared" si="6025"/>
        <v>0</v>
      </c>
      <c r="C371" s="46">
        <f t="shared" si="6026"/>
        <v>3.3834586466165412E-2</v>
      </c>
      <c r="D371" s="46">
        <f t="shared" si="6027"/>
        <v>0.8571428571428571</v>
      </c>
      <c r="E371" s="46">
        <f t="shared" si="6028"/>
        <v>0</v>
      </c>
      <c r="F371" s="46">
        <f t="shared" si="6029"/>
        <v>0</v>
      </c>
      <c r="G371" s="95">
        <f t="shared" si="5983"/>
        <v>10.75</v>
      </c>
      <c r="H371" s="46">
        <f t="shared" si="5984"/>
        <v>0.89097744360902253</v>
      </c>
      <c r="I371" s="96">
        <f t="shared" si="5985"/>
        <v>0</v>
      </c>
      <c r="J371" s="96">
        <f t="shared" si="5986"/>
        <v>3.7974683544303799E-2</v>
      </c>
      <c r="K371" s="96">
        <f t="shared" si="5987"/>
        <v>0.96202531645569622</v>
      </c>
      <c r="L371" s="96">
        <f t="shared" si="5988"/>
        <v>0</v>
      </c>
      <c r="M371" s="96">
        <f t="shared" si="5989"/>
        <v>0</v>
      </c>
      <c r="N371" s="97">
        <v>10.75</v>
      </c>
      <c r="Q371" s="46">
        <v>258</v>
      </c>
      <c r="R371" s="46">
        <f t="shared" si="6030"/>
        <v>0</v>
      </c>
      <c r="S371" s="46">
        <f t="shared" si="6031"/>
        <v>0.15068493150684931</v>
      </c>
      <c r="T371" s="46">
        <f t="shared" si="6032"/>
        <v>0.63013698630136983</v>
      </c>
      <c r="U371" s="46">
        <f t="shared" si="6033"/>
        <v>0.21917808219178081</v>
      </c>
      <c r="V371" s="46">
        <f t="shared" si="6034"/>
        <v>0</v>
      </c>
      <c r="W371" s="95">
        <f t="shared" si="5990"/>
        <v>10.75</v>
      </c>
      <c r="X371" s="46">
        <f t="shared" ref="X371:X376" si="6065">SUM(R371:V371)</f>
        <v>1</v>
      </c>
      <c r="Y371" s="96">
        <f t="shared" si="5992"/>
        <v>0</v>
      </c>
      <c r="Z371" s="96">
        <f t="shared" si="5993"/>
        <v>0.15068493150684931</v>
      </c>
      <c r="AA371" s="96">
        <f t="shared" si="5994"/>
        <v>0.63013698630136983</v>
      </c>
      <c r="AB371" s="96">
        <f t="shared" si="5995"/>
        <v>0.21917808219178081</v>
      </c>
      <c r="AC371" s="96">
        <f t="shared" si="5996"/>
        <v>0</v>
      </c>
      <c r="AD371" s="97">
        <v>10.75</v>
      </c>
      <c r="AG371" s="46">
        <v>258</v>
      </c>
      <c r="AH371" s="46">
        <f t="shared" si="6035"/>
        <v>0</v>
      </c>
      <c r="AI371" s="46">
        <f t="shared" si="6036"/>
        <v>2.9411764705882353E-2</v>
      </c>
      <c r="AJ371" s="46">
        <f t="shared" si="6037"/>
        <v>0.67647058823529416</v>
      </c>
      <c r="AK371" s="46">
        <f t="shared" si="6038"/>
        <v>0</v>
      </c>
      <c r="AL371" s="46">
        <f t="shared" si="6039"/>
        <v>0</v>
      </c>
      <c r="AM371" s="95">
        <f t="shared" si="5997"/>
        <v>10.75</v>
      </c>
      <c r="AN371" s="46">
        <f t="shared" ref="AN371:AN376" si="6066">SUM(AH371:AL371)</f>
        <v>0.70588235294117652</v>
      </c>
      <c r="AO371" s="96">
        <f t="shared" si="5999"/>
        <v>0</v>
      </c>
      <c r="AP371" s="96">
        <f t="shared" si="6000"/>
        <v>4.1666666666666664E-2</v>
      </c>
      <c r="AQ371" s="96">
        <f t="shared" si="6001"/>
        <v>0.95833333333333337</v>
      </c>
      <c r="AR371" s="96">
        <f t="shared" si="6002"/>
        <v>0</v>
      </c>
      <c r="AS371" s="96">
        <f t="shared" si="6003"/>
        <v>0</v>
      </c>
      <c r="AT371" s="97">
        <v>10.75</v>
      </c>
      <c r="AW371" s="46">
        <v>258</v>
      </c>
      <c r="AX371" s="46">
        <f t="shared" si="6040"/>
        <v>0</v>
      </c>
      <c r="AY371" s="46">
        <f t="shared" si="6041"/>
        <v>0.24074074074074073</v>
      </c>
      <c r="AZ371" s="46">
        <f t="shared" si="6042"/>
        <v>0.62037037037037035</v>
      </c>
      <c r="BA371" s="46">
        <f t="shared" si="6043"/>
        <v>0.1388888888888889</v>
      </c>
      <c r="BB371" s="46">
        <f t="shared" si="6044"/>
        <v>0</v>
      </c>
      <c r="BC371" s="95">
        <f t="shared" si="6004"/>
        <v>10.75</v>
      </c>
      <c r="BD371" s="46">
        <f t="shared" ref="BD371:BD376" si="6067">SUM(AX371:BB371)</f>
        <v>1</v>
      </c>
      <c r="BE371" s="96">
        <f t="shared" si="6006"/>
        <v>0</v>
      </c>
      <c r="BF371" s="96">
        <f t="shared" si="6007"/>
        <v>0.24074074074074073</v>
      </c>
      <c r="BG371" s="96">
        <f t="shared" si="6008"/>
        <v>0.62037037037037035</v>
      </c>
      <c r="BH371" s="96">
        <f t="shared" si="6009"/>
        <v>0.1388888888888889</v>
      </c>
      <c r="BI371" s="96">
        <f t="shared" si="6010"/>
        <v>0</v>
      </c>
      <c r="BJ371" s="97">
        <v>10.75</v>
      </c>
      <c r="BM371" s="46">
        <v>258</v>
      </c>
      <c r="BN371" s="46">
        <f t="shared" si="6045"/>
        <v>1.6393442622950821E-2</v>
      </c>
      <c r="BO371" s="46">
        <f t="shared" si="6046"/>
        <v>0.13114754098360656</v>
      </c>
      <c r="BP371" s="46">
        <f t="shared" si="6047"/>
        <v>0.69672131147540983</v>
      </c>
      <c r="BQ371" s="46">
        <f t="shared" si="6048"/>
        <v>0</v>
      </c>
      <c r="BR371" s="46">
        <f t="shared" si="6049"/>
        <v>0</v>
      </c>
      <c r="BS371" s="95">
        <f t="shared" si="6011"/>
        <v>10.75</v>
      </c>
      <c r="BT371" s="46">
        <f t="shared" ref="BT371:BT376" si="6068">SUM(BN371:BR371)</f>
        <v>0.84426229508196715</v>
      </c>
      <c r="BU371" s="96">
        <f t="shared" si="6013"/>
        <v>1.9417475728155342E-2</v>
      </c>
      <c r="BV371" s="96">
        <f t="shared" si="6014"/>
        <v>0.15533980582524273</v>
      </c>
      <c r="BW371" s="96">
        <f t="shared" si="6015"/>
        <v>0.82524271844660202</v>
      </c>
      <c r="BX371" s="96">
        <f t="shared" si="6016"/>
        <v>0</v>
      </c>
      <c r="BY371" s="96">
        <f t="shared" si="6017"/>
        <v>0</v>
      </c>
      <c r="BZ371" s="97">
        <v>10.75</v>
      </c>
      <c r="CC371" s="46">
        <v>258</v>
      </c>
      <c r="CD371" s="46">
        <f t="shared" si="6050"/>
        <v>0</v>
      </c>
      <c r="CE371" s="46">
        <f t="shared" si="6051"/>
        <v>0.18566775244299674</v>
      </c>
      <c r="CF371" s="46">
        <f t="shared" si="6052"/>
        <v>0.79153094462540718</v>
      </c>
      <c r="CG371" s="46">
        <f t="shared" si="6053"/>
        <v>2.2801302931596091E-2</v>
      </c>
      <c r="CH371" s="46">
        <f t="shared" si="6054"/>
        <v>0</v>
      </c>
      <c r="CI371" s="95">
        <f t="shared" si="6018"/>
        <v>10.75</v>
      </c>
      <c r="CJ371" s="46">
        <f t="shared" ref="CJ371:CJ376" si="6069">SUM(CD371:CH371)</f>
        <v>1</v>
      </c>
      <c r="CK371" s="96">
        <f t="shared" si="6020"/>
        <v>0</v>
      </c>
      <c r="CL371" s="96">
        <f t="shared" si="6021"/>
        <v>0.18566775244299674</v>
      </c>
      <c r="CM371" s="96">
        <f t="shared" si="6022"/>
        <v>0.79153094462540718</v>
      </c>
      <c r="CN371" s="96">
        <f t="shared" si="6023"/>
        <v>2.2801302931596091E-2</v>
      </c>
      <c r="CO371" s="96">
        <f t="shared" si="6024"/>
        <v>0</v>
      </c>
      <c r="CP371" s="97">
        <v>10.75</v>
      </c>
    </row>
    <row r="372" spans="1:94" x14ac:dyDescent="0.3">
      <c r="A372" s="46">
        <v>259</v>
      </c>
      <c r="B372" s="46">
        <f t="shared" si="6025"/>
        <v>0</v>
      </c>
      <c r="C372" s="46">
        <f t="shared" si="6026"/>
        <v>3.3834586466165412E-2</v>
      </c>
      <c r="D372" s="46">
        <f t="shared" si="6027"/>
        <v>0.8571428571428571</v>
      </c>
      <c r="E372" s="46">
        <f t="shared" si="6028"/>
        <v>0</v>
      </c>
      <c r="F372" s="46">
        <f t="shared" si="6029"/>
        <v>0</v>
      </c>
      <c r="G372" s="95">
        <f t="shared" si="5983"/>
        <v>10.791666666666666</v>
      </c>
      <c r="H372" s="46">
        <f t="shared" si="5984"/>
        <v>0.89097744360902253</v>
      </c>
      <c r="I372" s="96">
        <f t="shared" si="5985"/>
        <v>0</v>
      </c>
      <c r="J372" s="96">
        <f t="shared" si="5986"/>
        <v>3.7974683544303799E-2</v>
      </c>
      <c r="K372" s="96">
        <f t="shared" si="5987"/>
        <v>0.96202531645569622</v>
      </c>
      <c r="L372" s="96">
        <f t="shared" si="5988"/>
        <v>0</v>
      </c>
      <c r="M372" s="96">
        <f t="shared" si="5989"/>
        <v>0</v>
      </c>
      <c r="N372" s="97">
        <v>10.791666666666666</v>
      </c>
      <c r="Q372" s="46">
        <v>259</v>
      </c>
      <c r="R372" s="46">
        <f t="shared" si="6030"/>
        <v>0</v>
      </c>
      <c r="S372" s="46">
        <f t="shared" si="6031"/>
        <v>0.15068493150684931</v>
      </c>
      <c r="T372" s="46">
        <f t="shared" si="6032"/>
        <v>0.63013698630136983</v>
      </c>
      <c r="U372" s="46">
        <f t="shared" si="6033"/>
        <v>0.21917808219178081</v>
      </c>
      <c r="V372" s="46">
        <f t="shared" si="6034"/>
        <v>0</v>
      </c>
      <c r="W372" s="95">
        <f t="shared" si="5990"/>
        <v>10.791666666666666</v>
      </c>
      <c r="X372" s="46">
        <f t="shared" si="6065"/>
        <v>1</v>
      </c>
      <c r="Y372" s="96">
        <f t="shared" si="5992"/>
        <v>0</v>
      </c>
      <c r="Z372" s="96">
        <f t="shared" si="5993"/>
        <v>0.15068493150684931</v>
      </c>
      <c r="AA372" s="96">
        <f t="shared" si="5994"/>
        <v>0.63013698630136983</v>
      </c>
      <c r="AB372" s="96">
        <f t="shared" si="5995"/>
        <v>0.21917808219178081</v>
      </c>
      <c r="AC372" s="96">
        <f t="shared" si="5996"/>
        <v>0</v>
      </c>
      <c r="AD372" s="97">
        <v>10.791666666666666</v>
      </c>
      <c r="AG372" s="46">
        <v>259</v>
      </c>
      <c r="AH372" s="46">
        <f t="shared" si="6035"/>
        <v>0</v>
      </c>
      <c r="AI372" s="46">
        <f t="shared" si="6036"/>
        <v>2.9411764705882353E-2</v>
      </c>
      <c r="AJ372" s="46">
        <f t="shared" si="6037"/>
        <v>0.67647058823529416</v>
      </c>
      <c r="AK372" s="46">
        <f t="shared" si="6038"/>
        <v>0</v>
      </c>
      <c r="AL372" s="46">
        <f t="shared" si="6039"/>
        <v>0</v>
      </c>
      <c r="AM372" s="95">
        <f t="shared" si="5997"/>
        <v>10.791666666666666</v>
      </c>
      <c r="AN372" s="46">
        <f t="shared" si="6066"/>
        <v>0.70588235294117652</v>
      </c>
      <c r="AO372" s="96">
        <f t="shared" si="5999"/>
        <v>0</v>
      </c>
      <c r="AP372" s="96">
        <f t="shared" si="6000"/>
        <v>4.1666666666666664E-2</v>
      </c>
      <c r="AQ372" s="96">
        <f t="shared" si="6001"/>
        <v>0.95833333333333337</v>
      </c>
      <c r="AR372" s="96">
        <f t="shared" si="6002"/>
        <v>0</v>
      </c>
      <c r="AS372" s="96">
        <f t="shared" si="6003"/>
        <v>0</v>
      </c>
      <c r="AT372" s="97">
        <v>10.791666666666666</v>
      </c>
      <c r="AW372" s="46">
        <v>259</v>
      </c>
      <c r="AX372" s="46">
        <f t="shared" si="6040"/>
        <v>0</v>
      </c>
      <c r="AY372" s="46">
        <f t="shared" si="6041"/>
        <v>0.24074074074074073</v>
      </c>
      <c r="AZ372" s="46">
        <f t="shared" si="6042"/>
        <v>0.62037037037037035</v>
      </c>
      <c r="BA372" s="46">
        <f t="shared" si="6043"/>
        <v>0.1388888888888889</v>
      </c>
      <c r="BB372" s="46">
        <f t="shared" si="6044"/>
        <v>0</v>
      </c>
      <c r="BC372" s="95">
        <f t="shared" si="6004"/>
        <v>10.791666666666666</v>
      </c>
      <c r="BD372" s="46">
        <f t="shared" si="6067"/>
        <v>1</v>
      </c>
      <c r="BE372" s="96">
        <f t="shared" si="6006"/>
        <v>0</v>
      </c>
      <c r="BF372" s="96">
        <f t="shared" si="6007"/>
        <v>0.24074074074074073</v>
      </c>
      <c r="BG372" s="96">
        <f t="shared" si="6008"/>
        <v>0.62037037037037035</v>
      </c>
      <c r="BH372" s="96">
        <f t="shared" si="6009"/>
        <v>0.1388888888888889</v>
      </c>
      <c r="BI372" s="96">
        <f t="shared" si="6010"/>
        <v>0</v>
      </c>
      <c r="BJ372" s="97">
        <v>10.791666666666666</v>
      </c>
      <c r="BM372" s="46">
        <v>259</v>
      </c>
      <c r="BN372" s="46">
        <f t="shared" si="6045"/>
        <v>1.6393442622950821E-2</v>
      </c>
      <c r="BO372" s="46">
        <f t="shared" si="6046"/>
        <v>0.13114754098360656</v>
      </c>
      <c r="BP372" s="46">
        <f t="shared" si="6047"/>
        <v>0.69672131147540983</v>
      </c>
      <c r="BQ372" s="46">
        <f t="shared" si="6048"/>
        <v>0</v>
      </c>
      <c r="BR372" s="46">
        <f t="shared" si="6049"/>
        <v>0</v>
      </c>
      <c r="BS372" s="95">
        <f t="shared" si="6011"/>
        <v>10.791666666666666</v>
      </c>
      <c r="BT372" s="46">
        <f t="shared" si="6068"/>
        <v>0.84426229508196715</v>
      </c>
      <c r="BU372" s="96">
        <f t="shared" si="6013"/>
        <v>1.9417475728155342E-2</v>
      </c>
      <c r="BV372" s="96">
        <f t="shared" si="6014"/>
        <v>0.15533980582524273</v>
      </c>
      <c r="BW372" s="96">
        <f t="shared" si="6015"/>
        <v>0.82524271844660202</v>
      </c>
      <c r="BX372" s="96">
        <f t="shared" si="6016"/>
        <v>0</v>
      </c>
      <c r="BY372" s="96">
        <f t="shared" si="6017"/>
        <v>0</v>
      </c>
      <c r="BZ372" s="97">
        <v>10.791666666666666</v>
      </c>
      <c r="CC372" s="46">
        <v>259</v>
      </c>
      <c r="CD372" s="46">
        <f t="shared" si="6050"/>
        <v>0</v>
      </c>
      <c r="CE372" s="46">
        <f t="shared" si="6051"/>
        <v>0.18566775244299674</v>
      </c>
      <c r="CF372" s="46">
        <f t="shared" si="6052"/>
        <v>0.79153094462540718</v>
      </c>
      <c r="CG372" s="46">
        <f t="shared" si="6053"/>
        <v>2.2801302931596091E-2</v>
      </c>
      <c r="CH372" s="46">
        <f t="shared" si="6054"/>
        <v>0</v>
      </c>
      <c r="CI372" s="95">
        <f t="shared" si="6018"/>
        <v>10.791666666666666</v>
      </c>
      <c r="CJ372" s="46">
        <f t="shared" si="6069"/>
        <v>1</v>
      </c>
      <c r="CK372" s="96">
        <f t="shared" si="6020"/>
        <v>0</v>
      </c>
      <c r="CL372" s="96">
        <f t="shared" si="6021"/>
        <v>0.18566775244299674</v>
      </c>
      <c r="CM372" s="96">
        <f t="shared" si="6022"/>
        <v>0.79153094462540718</v>
      </c>
      <c r="CN372" s="96">
        <f t="shared" si="6023"/>
        <v>2.2801302931596091E-2</v>
      </c>
      <c r="CO372" s="96">
        <f t="shared" si="6024"/>
        <v>0</v>
      </c>
      <c r="CP372" s="97">
        <v>10.791666666666666</v>
      </c>
    </row>
    <row r="373" spans="1:94" x14ac:dyDescent="0.3">
      <c r="A373" s="46">
        <v>260</v>
      </c>
      <c r="B373" s="46">
        <f t="shared" si="6025"/>
        <v>0</v>
      </c>
      <c r="C373" s="46">
        <f t="shared" si="6026"/>
        <v>3.3834586466165412E-2</v>
      </c>
      <c r="D373" s="46">
        <f t="shared" si="6027"/>
        <v>0.8571428571428571</v>
      </c>
      <c r="E373" s="46">
        <f t="shared" si="6028"/>
        <v>0</v>
      </c>
      <c r="F373" s="46">
        <f t="shared" si="6029"/>
        <v>0</v>
      </c>
      <c r="G373" s="95">
        <f t="shared" si="5983"/>
        <v>10.833333333333334</v>
      </c>
      <c r="H373" s="46">
        <f t="shared" si="5984"/>
        <v>0.89097744360902253</v>
      </c>
      <c r="I373" s="96">
        <f t="shared" si="5985"/>
        <v>0</v>
      </c>
      <c r="J373" s="96">
        <f t="shared" si="5986"/>
        <v>3.7974683544303799E-2</v>
      </c>
      <c r="K373" s="96">
        <f t="shared" si="5987"/>
        <v>0.96202531645569622</v>
      </c>
      <c r="L373" s="96">
        <f t="shared" si="5988"/>
        <v>0</v>
      </c>
      <c r="M373" s="96">
        <f t="shared" si="5989"/>
        <v>0</v>
      </c>
      <c r="N373" s="97">
        <v>10.833333333333334</v>
      </c>
      <c r="Q373" s="46">
        <v>260</v>
      </c>
      <c r="R373" s="46">
        <f t="shared" si="6030"/>
        <v>0</v>
      </c>
      <c r="S373" s="46">
        <f t="shared" si="6031"/>
        <v>0.15068493150684931</v>
      </c>
      <c r="T373" s="46">
        <f t="shared" si="6032"/>
        <v>0.63013698630136983</v>
      </c>
      <c r="U373" s="46">
        <f t="shared" si="6033"/>
        <v>0.21917808219178081</v>
      </c>
      <c r="V373" s="46">
        <f t="shared" si="6034"/>
        <v>0</v>
      </c>
      <c r="W373" s="95">
        <f t="shared" si="5990"/>
        <v>10.833333333333334</v>
      </c>
      <c r="X373" s="46">
        <f t="shared" si="6065"/>
        <v>1</v>
      </c>
      <c r="Y373" s="96">
        <f t="shared" si="5992"/>
        <v>0</v>
      </c>
      <c r="Z373" s="96">
        <f t="shared" si="5993"/>
        <v>0.15068493150684931</v>
      </c>
      <c r="AA373" s="96">
        <f t="shared" si="5994"/>
        <v>0.63013698630136983</v>
      </c>
      <c r="AB373" s="96">
        <f t="shared" si="5995"/>
        <v>0.21917808219178081</v>
      </c>
      <c r="AC373" s="96">
        <f t="shared" si="5996"/>
        <v>0</v>
      </c>
      <c r="AD373" s="97">
        <v>10.833333333333334</v>
      </c>
      <c r="AG373" s="46">
        <v>260</v>
      </c>
      <c r="AH373" s="46">
        <f t="shared" si="6035"/>
        <v>0</v>
      </c>
      <c r="AI373" s="46">
        <f t="shared" si="6036"/>
        <v>2.9411764705882353E-2</v>
      </c>
      <c r="AJ373" s="46">
        <f t="shared" si="6037"/>
        <v>0.67647058823529416</v>
      </c>
      <c r="AK373" s="46">
        <f t="shared" si="6038"/>
        <v>0</v>
      </c>
      <c r="AL373" s="46">
        <f t="shared" si="6039"/>
        <v>0</v>
      </c>
      <c r="AM373" s="95">
        <f t="shared" si="5997"/>
        <v>10.833333333333334</v>
      </c>
      <c r="AN373" s="46">
        <f t="shared" si="6066"/>
        <v>0.70588235294117652</v>
      </c>
      <c r="AO373" s="96">
        <f t="shared" si="5999"/>
        <v>0</v>
      </c>
      <c r="AP373" s="96">
        <f t="shared" si="6000"/>
        <v>4.1666666666666664E-2</v>
      </c>
      <c r="AQ373" s="96">
        <f t="shared" si="6001"/>
        <v>0.95833333333333337</v>
      </c>
      <c r="AR373" s="96">
        <f t="shared" si="6002"/>
        <v>0</v>
      </c>
      <c r="AS373" s="96">
        <f t="shared" si="6003"/>
        <v>0</v>
      </c>
      <c r="AT373" s="97">
        <v>10.833333333333334</v>
      </c>
      <c r="AW373" s="46">
        <v>260</v>
      </c>
      <c r="AX373" s="46">
        <f t="shared" si="6040"/>
        <v>0</v>
      </c>
      <c r="AY373" s="46">
        <f t="shared" si="6041"/>
        <v>0.24074074074074073</v>
      </c>
      <c r="AZ373" s="46">
        <f t="shared" si="6042"/>
        <v>0.62037037037037035</v>
      </c>
      <c r="BA373" s="46">
        <f t="shared" si="6043"/>
        <v>0.1388888888888889</v>
      </c>
      <c r="BB373" s="46">
        <f t="shared" si="6044"/>
        <v>0</v>
      </c>
      <c r="BC373" s="95">
        <f t="shared" si="6004"/>
        <v>10.833333333333334</v>
      </c>
      <c r="BD373" s="46">
        <f t="shared" si="6067"/>
        <v>1</v>
      </c>
      <c r="BE373" s="96">
        <f t="shared" si="6006"/>
        <v>0</v>
      </c>
      <c r="BF373" s="96">
        <f t="shared" si="6007"/>
        <v>0.24074074074074073</v>
      </c>
      <c r="BG373" s="96">
        <f t="shared" si="6008"/>
        <v>0.62037037037037035</v>
      </c>
      <c r="BH373" s="96">
        <f t="shared" si="6009"/>
        <v>0.1388888888888889</v>
      </c>
      <c r="BI373" s="96">
        <f t="shared" si="6010"/>
        <v>0</v>
      </c>
      <c r="BJ373" s="97">
        <v>10.833333333333334</v>
      </c>
      <c r="BM373" s="46">
        <v>260</v>
      </c>
      <c r="BN373" s="46">
        <f t="shared" si="6045"/>
        <v>1.6393442622950821E-2</v>
      </c>
      <c r="BO373" s="46">
        <f t="shared" si="6046"/>
        <v>0.13114754098360656</v>
      </c>
      <c r="BP373" s="46">
        <f t="shared" si="6047"/>
        <v>0.69672131147540983</v>
      </c>
      <c r="BQ373" s="46">
        <f t="shared" si="6048"/>
        <v>0</v>
      </c>
      <c r="BR373" s="46">
        <f t="shared" si="6049"/>
        <v>0</v>
      </c>
      <c r="BS373" s="95">
        <f t="shared" si="6011"/>
        <v>10.833333333333334</v>
      </c>
      <c r="BT373" s="46">
        <f t="shared" si="6068"/>
        <v>0.84426229508196715</v>
      </c>
      <c r="BU373" s="96">
        <f t="shared" si="6013"/>
        <v>1.9417475728155342E-2</v>
      </c>
      <c r="BV373" s="96">
        <f t="shared" si="6014"/>
        <v>0.15533980582524273</v>
      </c>
      <c r="BW373" s="96">
        <f t="shared" si="6015"/>
        <v>0.82524271844660202</v>
      </c>
      <c r="BX373" s="96">
        <f t="shared" si="6016"/>
        <v>0</v>
      </c>
      <c r="BY373" s="96">
        <f t="shared" si="6017"/>
        <v>0</v>
      </c>
      <c r="BZ373" s="97">
        <v>10.833333333333334</v>
      </c>
      <c r="CC373" s="46">
        <v>260</v>
      </c>
      <c r="CD373" s="46">
        <f t="shared" si="6050"/>
        <v>0</v>
      </c>
      <c r="CE373" s="46">
        <f t="shared" si="6051"/>
        <v>0.18566775244299674</v>
      </c>
      <c r="CF373" s="46">
        <f t="shared" si="6052"/>
        <v>0.79153094462540718</v>
      </c>
      <c r="CG373" s="46">
        <f t="shared" si="6053"/>
        <v>2.2801302931596091E-2</v>
      </c>
      <c r="CH373" s="46">
        <f t="shared" si="6054"/>
        <v>0</v>
      </c>
      <c r="CI373" s="95">
        <f t="shared" si="6018"/>
        <v>10.833333333333334</v>
      </c>
      <c r="CJ373" s="46">
        <f t="shared" si="6069"/>
        <v>1</v>
      </c>
      <c r="CK373" s="96">
        <f t="shared" si="6020"/>
        <v>0</v>
      </c>
      <c r="CL373" s="96">
        <f t="shared" si="6021"/>
        <v>0.18566775244299674</v>
      </c>
      <c r="CM373" s="96">
        <f t="shared" si="6022"/>
        <v>0.79153094462540718</v>
      </c>
      <c r="CN373" s="96">
        <f t="shared" si="6023"/>
        <v>2.2801302931596091E-2</v>
      </c>
      <c r="CO373" s="96">
        <f t="shared" si="6024"/>
        <v>0</v>
      </c>
      <c r="CP373" s="97">
        <v>10.833333333333334</v>
      </c>
    </row>
    <row r="374" spans="1:94" x14ac:dyDescent="0.3">
      <c r="A374" s="46">
        <v>261</v>
      </c>
      <c r="B374" s="46">
        <f t="shared" si="6025"/>
        <v>0</v>
      </c>
      <c r="C374" s="46">
        <f t="shared" si="6026"/>
        <v>3.3834586466165412E-2</v>
      </c>
      <c r="D374" s="46">
        <f t="shared" si="6027"/>
        <v>0.8571428571428571</v>
      </c>
      <c r="E374" s="46">
        <f t="shared" si="6028"/>
        <v>0</v>
      </c>
      <c r="F374" s="46">
        <f t="shared" si="6029"/>
        <v>0</v>
      </c>
      <c r="G374" s="95">
        <f t="shared" si="5983"/>
        <v>10.875</v>
      </c>
      <c r="H374" s="46">
        <f t="shared" si="5984"/>
        <v>0.89097744360902253</v>
      </c>
      <c r="I374" s="96">
        <f t="shared" si="5985"/>
        <v>0</v>
      </c>
      <c r="J374" s="96">
        <f t="shared" si="5986"/>
        <v>3.7974683544303799E-2</v>
      </c>
      <c r="K374" s="96">
        <f t="shared" si="5987"/>
        <v>0.96202531645569622</v>
      </c>
      <c r="L374" s="96">
        <f t="shared" si="5988"/>
        <v>0</v>
      </c>
      <c r="M374" s="96">
        <f t="shared" si="5989"/>
        <v>0</v>
      </c>
      <c r="N374" s="97">
        <v>10.875</v>
      </c>
      <c r="Q374" s="46">
        <v>261</v>
      </c>
      <c r="R374" s="46">
        <f t="shared" si="6030"/>
        <v>0</v>
      </c>
      <c r="S374" s="46">
        <f t="shared" si="6031"/>
        <v>0.15068493150684931</v>
      </c>
      <c r="T374" s="46">
        <f t="shared" si="6032"/>
        <v>0.63013698630136983</v>
      </c>
      <c r="U374" s="46">
        <f t="shared" si="6033"/>
        <v>0.21917808219178081</v>
      </c>
      <c r="V374" s="46">
        <f t="shared" si="6034"/>
        <v>0</v>
      </c>
      <c r="W374" s="95">
        <f t="shared" si="5990"/>
        <v>10.875</v>
      </c>
      <c r="X374" s="46">
        <f t="shared" si="6065"/>
        <v>1</v>
      </c>
      <c r="Y374" s="96">
        <f t="shared" si="5992"/>
        <v>0</v>
      </c>
      <c r="Z374" s="96">
        <f t="shared" si="5993"/>
        <v>0.15068493150684931</v>
      </c>
      <c r="AA374" s="96">
        <f t="shared" si="5994"/>
        <v>0.63013698630136983</v>
      </c>
      <c r="AB374" s="96">
        <f t="shared" si="5995"/>
        <v>0.21917808219178081</v>
      </c>
      <c r="AC374" s="96">
        <f t="shared" si="5996"/>
        <v>0</v>
      </c>
      <c r="AD374" s="97">
        <v>10.875</v>
      </c>
      <c r="AG374" s="46">
        <v>261</v>
      </c>
      <c r="AH374" s="46">
        <f t="shared" si="6035"/>
        <v>0</v>
      </c>
      <c r="AI374" s="46">
        <f t="shared" si="6036"/>
        <v>2.9411764705882353E-2</v>
      </c>
      <c r="AJ374" s="46">
        <f t="shared" si="6037"/>
        <v>0.67647058823529416</v>
      </c>
      <c r="AK374" s="46">
        <f t="shared" si="6038"/>
        <v>0</v>
      </c>
      <c r="AL374" s="46">
        <f t="shared" si="6039"/>
        <v>0</v>
      </c>
      <c r="AM374" s="95">
        <f t="shared" si="5997"/>
        <v>10.875</v>
      </c>
      <c r="AN374" s="46">
        <f t="shared" si="6066"/>
        <v>0.70588235294117652</v>
      </c>
      <c r="AO374" s="96">
        <f t="shared" si="5999"/>
        <v>0</v>
      </c>
      <c r="AP374" s="96">
        <f t="shared" si="6000"/>
        <v>4.1666666666666664E-2</v>
      </c>
      <c r="AQ374" s="96">
        <f t="shared" si="6001"/>
        <v>0.95833333333333337</v>
      </c>
      <c r="AR374" s="96">
        <f t="shared" si="6002"/>
        <v>0</v>
      </c>
      <c r="AS374" s="96">
        <f t="shared" si="6003"/>
        <v>0</v>
      </c>
      <c r="AT374" s="97">
        <v>10.875</v>
      </c>
      <c r="AW374" s="46">
        <v>261</v>
      </c>
      <c r="AX374" s="46">
        <f t="shared" si="6040"/>
        <v>0</v>
      </c>
      <c r="AY374" s="46">
        <f t="shared" si="6041"/>
        <v>0.24074074074074073</v>
      </c>
      <c r="AZ374" s="46">
        <f t="shared" si="6042"/>
        <v>0.62037037037037035</v>
      </c>
      <c r="BA374" s="46">
        <f t="shared" si="6043"/>
        <v>0.1388888888888889</v>
      </c>
      <c r="BB374" s="46">
        <f t="shared" si="6044"/>
        <v>0</v>
      </c>
      <c r="BC374" s="95">
        <f t="shared" si="6004"/>
        <v>10.875</v>
      </c>
      <c r="BD374" s="46">
        <f t="shared" si="6067"/>
        <v>1</v>
      </c>
      <c r="BE374" s="96">
        <f t="shared" si="6006"/>
        <v>0</v>
      </c>
      <c r="BF374" s="96">
        <f t="shared" si="6007"/>
        <v>0.24074074074074073</v>
      </c>
      <c r="BG374" s="96">
        <f t="shared" si="6008"/>
        <v>0.62037037037037035</v>
      </c>
      <c r="BH374" s="96">
        <f t="shared" si="6009"/>
        <v>0.1388888888888889</v>
      </c>
      <c r="BI374" s="96">
        <f t="shared" si="6010"/>
        <v>0</v>
      </c>
      <c r="BJ374" s="97">
        <v>10.875</v>
      </c>
      <c r="BM374" s="46">
        <v>261</v>
      </c>
      <c r="BN374" s="46">
        <f t="shared" si="6045"/>
        <v>1.6393442622950821E-2</v>
      </c>
      <c r="BO374" s="46">
        <f t="shared" si="6046"/>
        <v>0.13114754098360656</v>
      </c>
      <c r="BP374" s="46">
        <f t="shared" si="6047"/>
        <v>0.69672131147540983</v>
      </c>
      <c r="BQ374" s="46">
        <f t="shared" si="6048"/>
        <v>0</v>
      </c>
      <c r="BR374" s="46">
        <f t="shared" si="6049"/>
        <v>0</v>
      </c>
      <c r="BS374" s="95">
        <f t="shared" si="6011"/>
        <v>10.875</v>
      </c>
      <c r="BT374" s="46">
        <f t="shared" si="6068"/>
        <v>0.84426229508196715</v>
      </c>
      <c r="BU374" s="96">
        <f t="shared" si="6013"/>
        <v>1.9417475728155342E-2</v>
      </c>
      <c r="BV374" s="96">
        <f t="shared" si="6014"/>
        <v>0.15533980582524273</v>
      </c>
      <c r="BW374" s="96">
        <f t="shared" si="6015"/>
        <v>0.82524271844660202</v>
      </c>
      <c r="BX374" s="96">
        <f t="shared" si="6016"/>
        <v>0</v>
      </c>
      <c r="BY374" s="96">
        <f t="shared" si="6017"/>
        <v>0</v>
      </c>
      <c r="BZ374" s="97">
        <v>10.875</v>
      </c>
      <c r="CC374" s="46">
        <v>261</v>
      </c>
      <c r="CD374" s="46">
        <f t="shared" si="6050"/>
        <v>0</v>
      </c>
      <c r="CE374" s="46">
        <f t="shared" si="6051"/>
        <v>0.18566775244299674</v>
      </c>
      <c r="CF374" s="46">
        <f t="shared" si="6052"/>
        <v>0.79153094462540718</v>
      </c>
      <c r="CG374" s="46">
        <f t="shared" si="6053"/>
        <v>2.2801302931596091E-2</v>
      </c>
      <c r="CH374" s="46">
        <f t="shared" si="6054"/>
        <v>0</v>
      </c>
      <c r="CI374" s="95">
        <f t="shared" si="6018"/>
        <v>10.875</v>
      </c>
      <c r="CJ374" s="46">
        <f t="shared" si="6069"/>
        <v>1</v>
      </c>
      <c r="CK374" s="96">
        <f t="shared" si="6020"/>
        <v>0</v>
      </c>
      <c r="CL374" s="96">
        <f t="shared" si="6021"/>
        <v>0.18566775244299674</v>
      </c>
      <c r="CM374" s="96">
        <f t="shared" si="6022"/>
        <v>0.79153094462540718</v>
      </c>
      <c r="CN374" s="96">
        <f t="shared" si="6023"/>
        <v>2.2801302931596091E-2</v>
      </c>
      <c r="CO374" s="96">
        <f t="shared" si="6024"/>
        <v>0</v>
      </c>
      <c r="CP374" s="97">
        <v>10.875</v>
      </c>
    </row>
    <row r="375" spans="1:94" x14ac:dyDescent="0.3">
      <c r="A375" s="46">
        <v>262</v>
      </c>
      <c r="B375" s="46">
        <f t="shared" si="6025"/>
        <v>0</v>
      </c>
      <c r="C375" s="46">
        <f t="shared" si="6026"/>
        <v>3.3834586466165412E-2</v>
      </c>
      <c r="D375" s="46">
        <f t="shared" si="6027"/>
        <v>0.8571428571428571</v>
      </c>
      <c r="E375" s="46">
        <f t="shared" si="6028"/>
        <v>0</v>
      </c>
      <c r="F375" s="46">
        <f t="shared" si="6029"/>
        <v>0</v>
      </c>
      <c r="G375" s="95">
        <f t="shared" si="5983"/>
        <v>10.916666666666666</v>
      </c>
      <c r="H375" s="46">
        <f t="shared" si="5984"/>
        <v>0.89097744360902253</v>
      </c>
      <c r="I375" s="96">
        <f t="shared" si="5985"/>
        <v>0</v>
      </c>
      <c r="J375" s="96">
        <f t="shared" si="5986"/>
        <v>3.7974683544303799E-2</v>
      </c>
      <c r="K375" s="96">
        <f t="shared" si="5987"/>
        <v>0.96202531645569622</v>
      </c>
      <c r="L375" s="96">
        <f t="shared" si="5988"/>
        <v>0</v>
      </c>
      <c r="M375" s="96">
        <f t="shared" si="5989"/>
        <v>0</v>
      </c>
      <c r="N375" s="97">
        <v>10.916666666666666</v>
      </c>
      <c r="Q375" s="46">
        <v>262</v>
      </c>
      <c r="R375" s="46">
        <f t="shared" si="6030"/>
        <v>0</v>
      </c>
      <c r="S375" s="46">
        <f t="shared" si="6031"/>
        <v>0.15068493150684931</v>
      </c>
      <c r="T375" s="46">
        <f t="shared" si="6032"/>
        <v>0.63013698630136983</v>
      </c>
      <c r="U375" s="46">
        <f t="shared" si="6033"/>
        <v>0.21917808219178081</v>
      </c>
      <c r="V375" s="46">
        <f t="shared" si="6034"/>
        <v>0</v>
      </c>
      <c r="W375" s="95">
        <f t="shared" si="5990"/>
        <v>10.916666666666666</v>
      </c>
      <c r="X375" s="46">
        <f t="shared" si="6065"/>
        <v>1</v>
      </c>
      <c r="Y375" s="96">
        <f t="shared" si="5992"/>
        <v>0</v>
      </c>
      <c r="Z375" s="96">
        <f t="shared" si="5993"/>
        <v>0.15068493150684931</v>
      </c>
      <c r="AA375" s="96">
        <f t="shared" si="5994"/>
        <v>0.63013698630136983</v>
      </c>
      <c r="AB375" s="96">
        <f t="shared" si="5995"/>
        <v>0.21917808219178081</v>
      </c>
      <c r="AC375" s="96">
        <f t="shared" si="5996"/>
        <v>0</v>
      </c>
      <c r="AD375" s="97">
        <v>10.916666666666666</v>
      </c>
      <c r="AG375" s="46">
        <v>262</v>
      </c>
      <c r="AH375" s="46">
        <f t="shared" si="6035"/>
        <v>0</v>
      </c>
      <c r="AI375" s="46">
        <f t="shared" si="6036"/>
        <v>2.9411764705882353E-2</v>
      </c>
      <c r="AJ375" s="46">
        <f t="shared" si="6037"/>
        <v>0.67647058823529416</v>
      </c>
      <c r="AK375" s="46">
        <f t="shared" si="6038"/>
        <v>0</v>
      </c>
      <c r="AL375" s="46">
        <f t="shared" si="6039"/>
        <v>0</v>
      </c>
      <c r="AM375" s="95">
        <f t="shared" si="5997"/>
        <v>10.916666666666666</v>
      </c>
      <c r="AN375" s="46">
        <f t="shared" si="6066"/>
        <v>0.70588235294117652</v>
      </c>
      <c r="AO375" s="96">
        <f t="shared" si="5999"/>
        <v>0</v>
      </c>
      <c r="AP375" s="96">
        <f t="shared" si="6000"/>
        <v>4.1666666666666664E-2</v>
      </c>
      <c r="AQ375" s="96">
        <f t="shared" si="6001"/>
        <v>0.95833333333333337</v>
      </c>
      <c r="AR375" s="96">
        <f t="shared" si="6002"/>
        <v>0</v>
      </c>
      <c r="AS375" s="96">
        <f t="shared" si="6003"/>
        <v>0</v>
      </c>
      <c r="AT375" s="97">
        <v>10.916666666666666</v>
      </c>
      <c r="AW375" s="46">
        <v>262</v>
      </c>
      <c r="AX375" s="46">
        <f t="shared" si="6040"/>
        <v>0</v>
      </c>
      <c r="AY375" s="46">
        <f t="shared" si="6041"/>
        <v>0.24074074074074073</v>
      </c>
      <c r="AZ375" s="46">
        <f t="shared" si="6042"/>
        <v>0.62037037037037035</v>
      </c>
      <c r="BA375" s="46">
        <f t="shared" si="6043"/>
        <v>0.1388888888888889</v>
      </c>
      <c r="BB375" s="46">
        <f t="shared" si="6044"/>
        <v>0</v>
      </c>
      <c r="BC375" s="95">
        <f t="shared" si="6004"/>
        <v>10.916666666666666</v>
      </c>
      <c r="BD375" s="46">
        <f t="shared" si="6067"/>
        <v>1</v>
      </c>
      <c r="BE375" s="96">
        <f t="shared" si="6006"/>
        <v>0</v>
      </c>
      <c r="BF375" s="96">
        <f t="shared" si="6007"/>
        <v>0.24074074074074073</v>
      </c>
      <c r="BG375" s="96">
        <f t="shared" si="6008"/>
        <v>0.62037037037037035</v>
      </c>
      <c r="BH375" s="96">
        <f t="shared" si="6009"/>
        <v>0.1388888888888889</v>
      </c>
      <c r="BI375" s="96">
        <f t="shared" si="6010"/>
        <v>0</v>
      </c>
      <c r="BJ375" s="97">
        <v>10.916666666666666</v>
      </c>
      <c r="BM375" s="46">
        <v>262</v>
      </c>
      <c r="BN375" s="46">
        <f t="shared" si="6045"/>
        <v>1.6393442622950821E-2</v>
      </c>
      <c r="BO375" s="46">
        <f t="shared" si="6046"/>
        <v>0.13114754098360656</v>
      </c>
      <c r="BP375" s="46">
        <f t="shared" si="6047"/>
        <v>0.69672131147540983</v>
      </c>
      <c r="BQ375" s="46">
        <f t="shared" si="6048"/>
        <v>0</v>
      </c>
      <c r="BR375" s="46">
        <f t="shared" si="6049"/>
        <v>0</v>
      </c>
      <c r="BS375" s="95">
        <f t="shared" si="6011"/>
        <v>10.916666666666666</v>
      </c>
      <c r="BT375" s="46">
        <f t="shared" si="6068"/>
        <v>0.84426229508196715</v>
      </c>
      <c r="BU375" s="96">
        <f t="shared" si="6013"/>
        <v>1.9417475728155342E-2</v>
      </c>
      <c r="BV375" s="96">
        <f t="shared" si="6014"/>
        <v>0.15533980582524273</v>
      </c>
      <c r="BW375" s="96">
        <f t="shared" si="6015"/>
        <v>0.82524271844660202</v>
      </c>
      <c r="BX375" s="96">
        <f t="shared" si="6016"/>
        <v>0</v>
      </c>
      <c r="BY375" s="96">
        <f t="shared" si="6017"/>
        <v>0</v>
      </c>
      <c r="BZ375" s="97">
        <v>10.916666666666666</v>
      </c>
      <c r="CC375" s="46">
        <v>262</v>
      </c>
      <c r="CD375" s="46">
        <f t="shared" si="6050"/>
        <v>0</v>
      </c>
      <c r="CE375" s="46">
        <f t="shared" si="6051"/>
        <v>0.18566775244299674</v>
      </c>
      <c r="CF375" s="46">
        <f t="shared" si="6052"/>
        <v>0.79153094462540718</v>
      </c>
      <c r="CG375" s="46">
        <f t="shared" si="6053"/>
        <v>2.2801302931596091E-2</v>
      </c>
      <c r="CH375" s="46">
        <f t="shared" si="6054"/>
        <v>0</v>
      </c>
      <c r="CI375" s="95">
        <f t="shared" si="6018"/>
        <v>10.916666666666666</v>
      </c>
      <c r="CJ375" s="46">
        <f t="shared" si="6069"/>
        <v>1</v>
      </c>
      <c r="CK375" s="96">
        <f t="shared" si="6020"/>
        <v>0</v>
      </c>
      <c r="CL375" s="96">
        <f t="shared" si="6021"/>
        <v>0.18566775244299674</v>
      </c>
      <c r="CM375" s="96">
        <f t="shared" si="6022"/>
        <v>0.79153094462540718</v>
      </c>
      <c r="CN375" s="96">
        <f t="shared" si="6023"/>
        <v>2.2801302931596091E-2</v>
      </c>
      <c r="CO375" s="96">
        <f t="shared" si="6024"/>
        <v>0</v>
      </c>
      <c r="CP375" s="97">
        <v>10.916666666666666</v>
      </c>
    </row>
    <row r="376" spans="1:94" x14ac:dyDescent="0.3">
      <c r="A376" s="47">
        <v>263</v>
      </c>
      <c r="B376" s="47">
        <f t="shared" si="6025"/>
        <v>0</v>
      </c>
      <c r="C376" s="47">
        <f t="shared" si="6026"/>
        <v>3.3834586466165412E-2</v>
      </c>
      <c r="D376" s="47">
        <f t="shared" si="6027"/>
        <v>0.8571428571428571</v>
      </c>
      <c r="E376" s="47">
        <f t="shared" si="6028"/>
        <v>0</v>
      </c>
      <c r="F376" s="47">
        <f t="shared" si="6029"/>
        <v>0</v>
      </c>
      <c r="G376" s="99">
        <f t="shared" si="5983"/>
        <v>10.958333333333334</v>
      </c>
      <c r="H376" s="47">
        <f t="shared" si="5984"/>
        <v>0.89097744360902253</v>
      </c>
      <c r="I376" s="100">
        <f t="shared" si="5985"/>
        <v>0</v>
      </c>
      <c r="J376" s="100">
        <f t="shared" si="5986"/>
        <v>3.7974683544303799E-2</v>
      </c>
      <c r="K376" s="100">
        <f t="shared" si="5987"/>
        <v>0.96202531645569622</v>
      </c>
      <c r="L376" s="100">
        <f t="shared" si="5988"/>
        <v>0</v>
      </c>
      <c r="M376" s="100">
        <f t="shared" si="5989"/>
        <v>0</v>
      </c>
      <c r="N376" s="101">
        <v>10.958333333333334</v>
      </c>
      <c r="Q376" s="47">
        <v>263</v>
      </c>
      <c r="R376" s="47">
        <f t="shared" si="6030"/>
        <v>0</v>
      </c>
      <c r="S376" s="47">
        <f t="shared" si="6031"/>
        <v>0.15068493150684931</v>
      </c>
      <c r="T376" s="47">
        <f t="shared" si="6032"/>
        <v>0.63013698630136983</v>
      </c>
      <c r="U376" s="47">
        <f t="shared" si="6033"/>
        <v>0.21917808219178081</v>
      </c>
      <c r="V376" s="47">
        <f t="shared" si="6034"/>
        <v>0</v>
      </c>
      <c r="W376" s="99">
        <f t="shared" si="5990"/>
        <v>10.958333333333334</v>
      </c>
      <c r="X376" s="47">
        <f t="shared" si="6065"/>
        <v>1</v>
      </c>
      <c r="Y376" s="100">
        <f t="shared" si="5992"/>
        <v>0</v>
      </c>
      <c r="Z376" s="100">
        <f t="shared" si="5993"/>
        <v>0.15068493150684931</v>
      </c>
      <c r="AA376" s="100">
        <f t="shared" si="5994"/>
        <v>0.63013698630136983</v>
      </c>
      <c r="AB376" s="100">
        <f t="shared" si="5995"/>
        <v>0.21917808219178081</v>
      </c>
      <c r="AC376" s="100">
        <f t="shared" si="5996"/>
        <v>0</v>
      </c>
      <c r="AD376" s="101">
        <v>10.958333333333334</v>
      </c>
      <c r="AG376" s="47">
        <v>263</v>
      </c>
      <c r="AH376" s="47">
        <f t="shared" si="6035"/>
        <v>0</v>
      </c>
      <c r="AI376" s="47">
        <f t="shared" si="6036"/>
        <v>2.9411764705882353E-2</v>
      </c>
      <c r="AJ376" s="47">
        <f t="shared" si="6037"/>
        <v>0.67647058823529416</v>
      </c>
      <c r="AK376" s="47">
        <f t="shared" si="6038"/>
        <v>0</v>
      </c>
      <c r="AL376" s="47">
        <f t="shared" si="6039"/>
        <v>0</v>
      </c>
      <c r="AM376" s="99">
        <f t="shared" si="5997"/>
        <v>10.958333333333334</v>
      </c>
      <c r="AN376" s="47">
        <f t="shared" si="6066"/>
        <v>0.70588235294117652</v>
      </c>
      <c r="AO376" s="100">
        <f t="shared" si="5999"/>
        <v>0</v>
      </c>
      <c r="AP376" s="100">
        <f t="shared" si="6000"/>
        <v>4.1666666666666664E-2</v>
      </c>
      <c r="AQ376" s="100">
        <f t="shared" si="6001"/>
        <v>0.95833333333333337</v>
      </c>
      <c r="AR376" s="100">
        <f t="shared" si="6002"/>
        <v>0</v>
      </c>
      <c r="AS376" s="100">
        <f t="shared" si="6003"/>
        <v>0</v>
      </c>
      <c r="AT376" s="101">
        <v>10.958333333333334</v>
      </c>
      <c r="AW376" s="47">
        <v>263</v>
      </c>
      <c r="AX376" s="47">
        <f t="shared" si="6040"/>
        <v>0</v>
      </c>
      <c r="AY376" s="47">
        <f t="shared" si="6041"/>
        <v>0.24074074074074073</v>
      </c>
      <c r="AZ376" s="47">
        <f t="shared" si="6042"/>
        <v>0.62037037037037035</v>
      </c>
      <c r="BA376" s="47">
        <f t="shared" si="6043"/>
        <v>0.1388888888888889</v>
      </c>
      <c r="BB376" s="47">
        <f t="shared" si="6044"/>
        <v>0</v>
      </c>
      <c r="BC376" s="99">
        <f t="shared" si="6004"/>
        <v>10.958333333333334</v>
      </c>
      <c r="BD376" s="47">
        <f t="shared" si="6067"/>
        <v>1</v>
      </c>
      <c r="BE376" s="100">
        <f t="shared" si="6006"/>
        <v>0</v>
      </c>
      <c r="BF376" s="100">
        <f t="shared" si="6007"/>
        <v>0.24074074074074073</v>
      </c>
      <c r="BG376" s="100">
        <f t="shared" si="6008"/>
        <v>0.62037037037037035</v>
      </c>
      <c r="BH376" s="100">
        <f t="shared" si="6009"/>
        <v>0.1388888888888889</v>
      </c>
      <c r="BI376" s="100">
        <f t="shared" si="6010"/>
        <v>0</v>
      </c>
      <c r="BJ376" s="101">
        <v>10.958333333333334</v>
      </c>
      <c r="BM376" s="47">
        <v>263</v>
      </c>
      <c r="BN376" s="47">
        <f t="shared" si="6045"/>
        <v>1.6393442622950821E-2</v>
      </c>
      <c r="BO376" s="47">
        <f t="shared" si="6046"/>
        <v>0.13114754098360656</v>
      </c>
      <c r="BP376" s="47">
        <f t="shared" si="6047"/>
        <v>0.69672131147540983</v>
      </c>
      <c r="BQ376" s="47">
        <f t="shared" si="6048"/>
        <v>0</v>
      </c>
      <c r="BR376" s="47">
        <f t="shared" si="6049"/>
        <v>0</v>
      </c>
      <c r="BS376" s="99">
        <f t="shared" si="6011"/>
        <v>10.958333333333334</v>
      </c>
      <c r="BT376" s="47">
        <f t="shared" si="6068"/>
        <v>0.84426229508196715</v>
      </c>
      <c r="BU376" s="100">
        <f t="shared" si="6013"/>
        <v>1.9417475728155342E-2</v>
      </c>
      <c r="BV376" s="100">
        <f t="shared" si="6014"/>
        <v>0.15533980582524273</v>
      </c>
      <c r="BW376" s="100">
        <f t="shared" si="6015"/>
        <v>0.82524271844660202</v>
      </c>
      <c r="BX376" s="100">
        <f t="shared" si="6016"/>
        <v>0</v>
      </c>
      <c r="BY376" s="100">
        <f t="shared" si="6017"/>
        <v>0</v>
      </c>
      <c r="BZ376" s="101">
        <v>10.958333333333334</v>
      </c>
      <c r="CC376" s="47">
        <v>263</v>
      </c>
      <c r="CD376" s="46">
        <f t="shared" si="6050"/>
        <v>0</v>
      </c>
      <c r="CE376" s="46">
        <f t="shared" si="6051"/>
        <v>0.18566775244299674</v>
      </c>
      <c r="CF376" s="46">
        <f t="shared" si="6052"/>
        <v>0.79153094462540718</v>
      </c>
      <c r="CG376" s="46">
        <f t="shared" si="6053"/>
        <v>2.2801302931596091E-2</v>
      </c>
      <c r="CH376" s="46">
        <f t="shared" si="6054"/>
        <v>0</v>
      </c>
      <c r="CI376" s="99">
        <f t="shared" si="6018"/>
        <v>10.958333333333334</v>
      </c>
      <c r="CJ376" s="47">
        <f t="shared" si="6069"/>
        <v>1</v>
      </c>
      <c r="CK376" s="100">
        <f t="shared" si="6020"/>
        <v>0</v>
      </c>
      <c r="CL376" s="100">
        <f t="shared" si="6021"/>
        <v>0.18566775244299674</v>
      </c>
      <c r="CM376" s="100">
        <f t="shared" si="6022"/>
        <v>0.79153094462540718</v>
      </c>
      <c r="CN376" s="100">
        <f t="shared" si="6023"/>
        <v>2.2801302931596091E-2</v>
      </c>
      <c r="CO376" s="100">
        <f t="shared" si="6024"/>
        <v>0</v>
      </c>
      <c r="CP376" s="101">
        <v>10.958333333333334</v>
      </c>
    </row>
    <row r="377" spans="1:94" x14ac:dyDescent="0.3">
      <c r="A377" s="46">
        <v>264</v>
      </c>
      <c r="B377" s="46">
        <f t="shared" si="6025"/>
        <v>0</v>
      </c>
      <c r="C377" s="46">
        <f t="shared" si="6026"/>
        <v>3.3834586466165412E-2</v>
      </c>
      <c r="D377" s="46">
        <f t="shared" si="6027"/>
        <v>0.8571428571428571</v>
      </c>
      <c r="E377" s="46">
        <f t="shared" si="6028"/>
        <v>0</v>
      </c>
      <c r="F377" s="46">
        <f t="shared" si="6029"/>
        <v>0</v>
      </c>
      <c r="G377" s="95">
        <f t="shared" si="5983"/>
        <v>11</v>
      </c>
      <c r="H377" s="46">
        <f>SUM(B377:F377)</f>
        <v>0.89097744360902253</v>
      </c>
      <c r="I377" s="96">
        <f t="shared" si="5985"/>
        <v>0</v>
      </c>
      <c r="J377" s="96">
        <f t="shared" si="5986"/>
        <v>3.7974683544303799E-2</v>
      </c>
      <c r="K377" s="96">
        <f t="shared" si="5987"/>
        <v>0.96202531645569622</v>
      </c>
      <c r="L377" s="96">
        <f t="shared" si="5988"/>
        <v>0</v>
      </c>
      <c r="M377" s="96">
        <f t="shared" si="5989"/>
        <v>0</v>
      </c>
      <c r="N377" s="97">
        <v>11</v>
      </c>
      <c r="Q377" s="46">
        <v>264</v>
      </c>
      <c r="R377" s="46">
        <f t="shared" si="6030"/>
        <v>0</v>
      </c>
      <c r="S377" s="46">
        <f t="shared" si="6031"/>
        <v>0.15068493150684931</v>
      </c>
      <c r="T377" s="46">
        <f t="shared" si="6032"/>
        <v>0.63013698630136983</v>
      </c>
      <c r="U377" s="46">
        <f t="shared" si="6033"/>
        <v>0</v>
      </c>
      <c r="V377" s="46">
        <f t="shared" si="6034"/>
        <v>0</v>
      </c>
      <c r="W377" s="95">
        <f t="shared" si="5990"/>
        <v>11</v>
      </c>
      <c r="X377" s="46">
        <f>SUM(R377:V377)</f>
        <v>0.78082191780821919</v>
      </c>
      <c r="Y377" s="96">
        <f t="shared" si="5992"/>
        <v>0</v>
      </c>
      <c r="Z377" s="96">
        <f t="shared" si="5993"/>
        <v>0.19298245614035087</v>
      </c>
      <c r="AA377" s="96">
        <f t="shared" si="5994"/>
        <v>0.80701754385964908</v>
      </c>
      <c r="AB377" s="96">
        <f t="shared" si="5995"/>
        <v>0</v>
      </c>
      <c r="AC377" s="96">
        <f t="shared" si="5996"/>
        <v>0</v>
      </c>
      <c r="AD377" s="97">
        <v>11</v>
      </c>
      <c r="AG377" s="46">
        <v>264</v>
      </c>
      <c r="AH377" s="46">
        <f t="shared" si="6035"/>
        <v>0</v>
      </c>
      <c r="AI377" s="46">
        <f t="shared" si="6036"/>
        <v>2.9411764705882353E-2</v>
      </c>
      <c r="AJ377" s="46">
        <f t="shared" si="6037"/>
        <v>0.67647058823529416</v>
      </c>
      <c r="AK377" s="46">
        <f t="shared" si="6038"/>
        <v>0</v>
      </c>
      <c r="AL377" s="46">
        <f t="shared" si="6039"/>
        <v>0</v>
      </c>
      <c r="AM377" s="95">
        <f t="shared" si="5997"/>
        <v>11</v>
      </c>
      <c r="AN377" s="46">
        <f>SUM(AH377:AL377)</f>
        <v>0.70588235294117652</v>
      </c>
      <c r="AO377" s="96">
        <f t="shared" si="5999"/>
        <v>0</v>
      </c>
      <c r="AP377" s="96">
        <f t="shared" si="6000"/>
        <v>4.1666666666666664E-2</v>
      </c>
      <c r="AQ377" s="96">
        <f t="shared" si="6001"/>
        <v>0.95833333333333337</v>
      </c>
      <c r="AR377" s="96">
        <f t="shared" si="6002"/>
        <v>0</v>
      </c>
      <c r="AS377" s="96">
        <f t="shared" si="6003"/>
        <v>0</v>
      </c>
      <c r="AT377" s="97">
        <v>11</v>
      </c>
      <c r="AW377" s="46">
        <v>264</v>
      </c>
      <c r="AX377" s="46">
        <f t="shared" si="6040"/>
        <v>0</v>
      </c>
      <c r="AY377" s="46">
        <f t="shared" si="6041"/>
        <v>0.24074074074074073</v>
      </c>
      <c r="AZ377" s="46">
        <f t="shared" si="6042"/>
        <v>0.62037037037037035</v>
      </c>
      <c r="BA377" s="46">
        <f t="shared" si="6043"/>
        <v>0.1388888888888889</v>
      </c>
      <c r="BB377" s="46">
        <f t="shared" si="6044"/>
        <v>0</v>
      </c>
      <c r="BC377" s="95">
        <f t="shared" si="6004"/>
        <v>11</v>
      </c>
      <c r="BD377" s="46">
        <f>SUM(AX377:BB377)</f>
        <v>1</v>
      </c>
      <c r="BE377" s="96">
        <f t="shared" si="6006"/>
        <v>0</v>
      </c>
      <c r="BF377" s="96">
        <f t="shared" si="6007"/>
        <v>0.24074074074074073</v>
      </c>
      <c r="BG377" s="96">
        <f t="shared" si="6008"/>
        <v>0.62037037037037035</v>
      </c>
      <c r="BH377" s="96">
        <f t="shared" si="6009"/>
        <v>0.1388888888888889</v>
      </c>
      <c r="BI377" s="96">
        <f t="shared" si="6010"/>
        <v>0</v>
      </c>
      <c r="BJ377" s="97">
        <v>11</v>
      </c>
      <c r="BM377" s="46">
        <v>264</v>
      </c>
      <c r="BN377" s="46">
        <f t="shared" si="6045"/>
        <v>1.6393442622950821E-2</v>
      </c>
      <c r="BO377" s="46">
        <f t="shared" si="6046"/>
        <v>0.13114754098360656</v>
      </c>
      <c r="BP377" s="46">
        <f t="shared" si="6047"/>
        <v>0.69672131147540983</v>
      </c>
      <c r="BQ377" s="46">
        <f t="shared" si="6048"/>
        <v>0</v>
      </c>
      <c r="BR377" s="46">
        <f t="shared" si="6049"/>
        <v>0</v>
      </c>
      <c r="BS377" s="95">
        <f t="shared" si="6011"/>
        <v>11</v>
      </c>
      <c r="BT377" s="46">
        <f>SUM(BN377:BR377)</f>
        <v>0.84426229508196715</v>
      </c>
      <c r="BU377" s="96">
        <f t="shared" si="6013"/>
        <v>1.9417475728155342E-2</v>
      </c>
      <c r="BV377" s="96">
        <f t="shared" si="6014"/>
        <v>0.15533980582524273</v>
      </c>
      <c r="BW377" s="96">
        <f t="shared" si="6015"/>
        <v>0.82524271844660202</v>
      </c>
      <c r="BX377" s="96">
        <f t="shared" si="6016"/>
        <v>0</v>
      </c>
      <c r="BY377" s="96">
        <f t="shared" si="6017"/>
        <v>0</v>
      </c>
      <c r="BZ377" s="97">
        <v>11</v>
      </c>
      <c r="CC377" s="46">
        <v>264</v>
      </c>
      <c r="CD377" s="46">
        <f t="shared" si="6050"/>
        <v>0</v>
      </c>
      <c r="CE377" s="46">
        <f t="shared" si="6051"/>
        <v>0.18566775244299674</v>
      </c>
      <c r="CF377" s="46">
        <f t="shared" si="6052"/>
        <v>0.79153094462540718</v>
      </c>
      <c r="CG377" s="46">
        <f t="shared" si="6053"/>
        <v>2.2801302931596091E-2</v>
      </c>
      <c r="CH377" s="46">
        <f t="shared" si="6054"/>
        <v>0</v>
      </c>
      <c r="CI377" s="95">
        <f t="shared" si="6018"/>
        <v>11</v>
      </c>
      <c r="CJ377" s="46">
        <f>SUM(CD377:CH377)</f>
        <v>1</v>
      </c>
      <c r="CK377" s="96">
        <f t="shared" si="6020"/>
        <v>0</v>
      </c>
      <c r="CL377" s="96">
        <f t="shared" si="6021"/>
        <v>0.18566775244299674</v>
      </c>
      <c r="CM377" s="96">
        <f t="shared" si="6022"/>
        <v>0.79153094462540718</v>
      </c>
      <c r="CN377" s="96">
        <f t="shared" si="6023"/>
        <v>2.2801302931596091E-2</v>
      </c>
      <c r="CO377" s="96">
        <f t="shared" si="6024"/>
        <v>0</v>
      </c>
      <c r="CP377" s="97">
        <v>11</v>
      </c>
    </row>
    <row r="378" spans="1:94" x14ac:dyDescent="0.3">
      <c r="A378" s="46">
        <v>265</v>
      </c>
      <c r="B378" s="46">
        <f t="shared" si="6025"/>
        <v>0</v>
      </c>
      <c r="C378" s="46">
        <f t="shared" si="6026"/>
        <v>3.3834586466165412E-2</v>
      </c>
      <c r="D378" s="46">
        <f t="shared" si="6027"/>
        <v>0.8571428571428571</v>
      </c>
      <c r="E378" s="46">
        <f t="shared" si="6028"/>
        <v>0</v>
      </c>
      <c r="F378" s="46">
        <f t="shared" si="6029"/>
        <v>0</v>
      </c>
      <c r="G378" s="95">
        <f t="shared" si="5983"/>
        <v>11.041666666666666</v>
      </c>
      <c r="H378" s="46">
        <f t="shared" si="5984"/>
        <v>0.89097744360902253</v>
      </c>
      <c r="I378" s="96">
        <f t="shared" si="5985"/>
        <v>0</v>
      </c>
      <c r="J378" s="96">
        <f t="shared" si="5986"/>
        <v>3.7974683544303799E-2</v>
      </c>
      <c r="K378" s="96">
        <f t="shared" si="5987"/>
        <v>0.96202531645569622</v>
      </c>
      <c r="L378" s="96">
        <f t="shared" si="5988"/>
        <v>0</v>
      </c>
      <c r="M378" s="96">
        <f t="shared" si="5989"/>
        <v>0</v>
      </c>
      <c r="N378" s="97">
        <v>11.041666666666666</v>
      </c>
      <c r="Q378" s="46">
        <v>265</v>
      </c>
      <c r="R378" s="46">
        <f t="shared" si="6030"/>
        <v>0</v>
      </c>
      <c r="S378" s="46">
        <f t="shared" si="6031"/>
        <v>0.15068493150684931</v>
      </c>
      <c r="T378" s="46">
        <f t="shared" si="6032"/>
        <v>0.63013698630136983</v>
      </c>
      <c r="U378" s="46">
        <f t="shared" si="6033"/>
        <v>0</v>
      </c>
      <c r="V378" s="46">
        <f t="shared" si="6034"/>
        <v>0</v>
      </c>
      <c r="W378" s="95">
        <f t="shared" si="5990"/>
        <v>11.041666666666666</v>
      </c>
      <c r="X378" s="46">
        <f t="shared" ref="X378:X441" si="6070">SUM(R378:V378)</f>
        <v>0.78082191780821919</v>
      </c>
      <c r="Y378" s="96">
        <f t="shared" si="5992"/>
        <v>0</v>
      </c>
      <c r="Z378" s="96">
        <f t="shared" si="5993"/>
        <v>0.19298245614035087</v>
      </c>
      <c r="AA378" s="96">
        <f t="shared" si="5994"/>
        <v>0.80701754385964908</v>
      </c>
      <c r="AB378" s="96">
        <f t="shared" si="5995"/>
        <v>0</v>
      </c>
      <c r="AC378" s="96">
        <f t="shared" si="5996"/>
        <v>0</v>
      </c>
      <c r="AD378" s="97">
        <v>11.041666666666666</v>
      </c>
      <c r="AG378" s="46">
        <v>265</v>
      </c>
      <c r="AH378" s="46">
        <f t="shared" si="6035"/>
        <v>0</v>
      </c>
      <c r="AI378" s="46">
        <f t="shared" si="6036"/>
        <v>2.9411764705882353E-2</v>
      </c>
      <c r="AJ378" s="46">
        <f t="shared" si="6037"/>
        <v>0.67647058823529416</v>
      </c>
      <c r="AK378" s="46">
        <f t="shared" si="6038"/>
        <v>0</v>
      </c>
      <c r="AL378" s="46">
        <f t="shared" si="6039"/>
        <v>0</v>
      </c>
      <c r="AM378" s="95">
        <f t="shared" si="5997"/>
        <v>11.041666666666666</v>
      </c>
      <c r="AN378" s="46">
        <f t="shared" ref="AN378:AN441" si="6071">SUM(AH378:AL378)</f>
        <v>0.70588235294117652</v>
      </c>
      <c r="AO378" s="96">
        <f t="shared" si="5999"/>
        <v>0</v>
      </c>
      <c r="AP378" s="96">
        <f t="shared" si="6000"/>
        <v>4.1666666666666664E-2</v>
      </c>
      <c r="AQ378" s="96">
        <f t="shared" si="6001"/>
        <v>0.95833333333333337</v>
      </c>
      <c r="AR378" s="96">
        <f t="shared" si="6002"/>
        <v>0</v>
      </c>
      <c r="AS378" s="96">
        <f t="shared" si="6003"/>
        <v>0</v>
      </c>
      <c r="AT378" s="97">
        <v>11.041666666666666</v>
      </c>
      <c r="AW378" s="46">
        <v>265</v>
      </c>
      <c r="AX378" s="46">
        <f t="shared" si="6040"/>
        <v>0</v>
      </c>
      <c r="AY378" s="46">
        <f t="shared" si="6041"/>
        <v>0.24074074074074073</v>
      </c>
      <c r="AZ378" s="46">
        <f t="shared" si="6042"/>
        <v>0.62037037037037035</v>
      </c>
      <c r="BA378" s="46">
        <f t="shared" si="6043"/>
        <v>0.1388888888888889</v>
      </c>
      <c r="BB378" s="46">
        <f t="shared" si="6044"/>
        <v>0</v>
      </c>
      <c r="BC378" s="95">
        <f t="shared" si="6004"/>
        <v>11.041666666666666</v>
      </c>
      <c r="BD378" s="46">
        <f t="shared" ref="BD378:BD441" si="6072">SUM(AX378:BB378)</f>
        <v>1</v>
      </c>
      <c r="BE378" s="96">
        <f t="shared" si="6006"/>
        <v>0</v>
      </c>
      <c r="BF378" s="96">
        <f t="shared" si="6007"/>
        <v>0.24074074074074073</v>
      </c>
      <c r="BG378" s="96">
        <f t="shared" si="6008"/>
        <v>0.62037037037037035</v>
      </c>
      <c r="BH378" s="96">
        <f t="shared" si="6009"/>
        <v>0.1388888888888889</v>
      </c>
      <c r="BI378" s="96">
        <f t="shared" si="6010"/>
        <v>0</v>
      </c>
      <c r="BJ378" s="97">
        <v>11.041666666666666</v>
      </c>
      <c r="BM378" s="46">
        <v>265</v>
      </c>
      <c r="BN378" s="46">
        <f t="shared" si="6045"/>
        <v>1.6393442622950821E-2</v>
      </c>
      <c r="BO378" s="46">
        <f t="shared" si="6046"/>
        <v>0.13114754098360656</v>
      </c>
      <c r="BP378" s="46">
        <f t="shared" si="6047"/>
        <v>0.69672131147540983</v>
      </c>
      <c r="BQ378" s="46">
        <f t="shared" si="6048"/>
        <v>0</v>
      </c>
      <c r="BR378" s="46">
        <f t="shared" si="6049"/>
        <v>0</v>
      </c>
      <c r="BS378" s="95">
        <f t="shared" si="6011"/>
        <v>11.041666666666666</v>
      </c>
      <c r="BT378" s="46">
        <f t="shared" ref="BT378:BT441" si="6073">SUM(BN378:BR378)</f>
        <v>0.84426229508196715</v>
      </c>
      <c r="BU378" s="96">
        <f t="shared" si="6013"/>
        <v>1.9417475728155342E-2</v>
      </c>
      <c r="BV378" s="96">
        <f t="shared" si="6014"/>
        <v>0.15533980582524273</v>
      </c>
      <c r="BW378" s="96">
        <f t="shared" si="6015"/>
        <v>0.82524271844660202</v>
      </c>
      <c r="BX378" s="96">
        <f t="shared" si="6016"/>
        <v>0</v>
      </c>
      <c r="BY378" s="96">
        <f t="shared" si="6017"/>
        <v>0</v>
      </c>
      <c r="BZ378" s="97">
        <v>11.041666666666666</v>
      </c>
      <c r="CC378" s="46">
        <v>265</v>
      </c>
      <c r="CD378" s="46">
        <f t="shared" si="6050"/>
        <v>0</v>
      </c>
      <c r="CE378" s="46">
        <f t="shared" si="6051"/>
        <v>0.18566775244299674</v>
      </c>
      <c r="CF378" s="46">
        <f t="shared" si="6052"/>
        <v>0.79153094462540718</v>
      </c>
      <c r="CG378" s="46">
        <f t="shared" si="6053"/>
        <v>0</v>
      </c>
      <c r="CH378" s="46">
        <f t="shared" si="6054"/>
        <v>0</v>
      </c>
      <c r="CI378" s="95">
        <f t="shared" si="6018"/>
        <v>11.041666666666666</v>
      </c>
      <c r="CJ378" s="46">
        <f t="shared" ref="CJ378:CJ441" si="6074">SUM(CD378:CH378)</f>
        <v>0.9771986970684039</v>
      </c>
      <c r="CK378" s="96">
        <f t="shared" si="6020"/>
        <v>0</v>
      </c>
      <c r="CL378" s="96">
        <f t="shared" si="6021"/>
        <v>0.19</v>
      </c>
      <c r="CM378" s="96">
        <f t="shared" si="6022"/>
        <v>0.81</v>
      </c>
      <c r="CN378" s="96">
        <f t="shared" si="6023"/>
        <v>0</v>
      </c>
      <c r="CO378" s="96">
        <f t="shared" si="6024"/>
        <v>0</v>
      </c>
      <c r="CP378" s="97">
        <v>11.041666666666666</v>
      </c>
    </row>
    <row r="379" spans="1:94" x14ac:dyDescent="0.3">
      <c r="A379" s="46">
        <v>266</v>
      </c>
      <c r="B379" s="46">
        <f t="shared" si="6025"/>
        <v>0</v>
      </c>
      <c r="C379" s="46">
        <f t="shared" si="6026"/>
        <v>3.3834586466165412E-2</v>
      </c>
      <c r="D379" s="46">
        <f t="shared" si="6027"/>
        <v>0.8571428571428571</v>
      </c>
      <c r="E379" s="46">
        <f t="shared" si="6028"/>
        <v>0</v>
      </c>
      <c r="F379" s="46">
        <f t="shared" si="6029"/>
        <v>0</v>
      </c>
      <c r="G379" s="95">
        <f t="shared" si="5983"/>
        <v>11.083333333333334</v>
      </c>
      <c r="H379" s="46">
        <f t="shared" si="5984"/>
        <v>0.89097744360902253</v>
      </c>
      <c r="I379" s="96">
        <f t="shared" si="5985"/>
        <v>0</v>
      </c>
      <c r="J379" s="96">
        <f t="shared" si="5986"/>
        <v>3.7974683544303799E-2</v>
      </c>
      <c r="K379" s="96">
        <f t="shared" si="5987"/>
        <v>0.96202531645569622</v>
      </c>
      <c r="L379" s="96">
        <f t="shared" si="5988"/>
        <v>0</v>
      </c>
      <c r="M379" s="96">
        <f t="shared" si="5989"/>
        <v>0</v>
      </c>
      <c r="N379" s="97">
        <v>11.083333333333334</v>
      </c>
      <c r="Q379" s="46">
        <v>266</v>
      </c>
      <c r="R379" s="46">
        <f t="shared" si="6030"/>
        <v>0</v>
      </c>
      <c r="S379" s="46">
        <f t="shared" si="6031"/>
        <v>0.15068493150684931</v>
      </c>
      <c r="T379" s="46">
        <f t="shared" si="6032"/>
        <v>0.63013698630136983</v>
      </c>
      <c r="U379" s="46">
        <f t="shared" si="6033"/>
        <v>0</v>
      </c>
      <c r="V379" s="46">
        <f t="shared" si="6034"/>
        <v>0</v>
      </c>
      <c r="W379" s="95">
        <f t="shared" si="5990"/>
        <v>11.083333333333334</v>
      </c>
      <c r="X379" s="46">
        <f t="shared" si="6070"/>
        <v>0.78082191780821919</v>
      </c>
      <c r="Y379" s="96">
        <f t="shared" si="5992"/>
        <v>0</v>
      </c>
      <c r="Z379" s="96">
        <f t="shared" si="5993"/>
        <v>0.19298245614035087</v>
      </c>
      <c r="AA379" s="96">
        <f t="shared" si="5994"/>
        <v>0.80701754385964908</v>
      </c>
      <c r="AB379" s="96">
        <f t="shared" si="5995"/>
        <v>0</v>
      </c>
      <c r="AC379" s="96">
        <f t="shared" si="5996"/>
        <v>0</v>
      </c>
      <c r="AD379" s="97">
        <v>11.083333333333334</v>
      </c>
      <c r="AG379" s="46">
        <v>266</v>
      </c>
      <c r="AH379" s="46">
        <f t="shared" si="6035"/>
        <v>0</v>
      </c>
      <c r="AI379" s="46">
        <f t="shared" si="6036"/>
        <v>2.9411764705882353E-2</v>
      </c>
      <c r="AJ379" s="46">
        <f t="shared" si="6037"/>
        <v>0.67647058823529416</v>
      </c>
      <c r="AK379" s="46">
        <f t="shared" si="6038"/>
        <v>0</v>
      </c>
      <c r="AL379" s="46">
        <f t="shared" si="6039"/>
        <v>0</v>
      </c>
      <c r="AM379" s="95">
        <f t="shared" si="5997"/>
        <v>11.083333333333334</v>
      </c>
      <c r="AN379" s="46">
        <f t="shared" si="6071"/>
        <v>0.70588235294117652</v>
      </c>
      <c r="AO379" s="96">
        <f t="shared" si="5999"/>
        <v>0</v>
      </c>
      <c r="AP379" s="96">
        <f t="shared" si="6000"/>
        <v>4.1666666666666664E-2</v>
      </c>
      <c r="AQ379" s="96">
        <f t="shared" si="6001"/>
        <v>0.95833333333333337</v>
      </c>
      <c r="AR379" s="96">
        <f t="shared" si="6002"/>
        <v>0</v>
      </c>
      <c r="AS379" s="96">
        <f t="shared" si="6003"/>
        <v>0</v>
      </c>
      <c r="AT379" s="97">
        <v>11.083333333333334</v>
      </c>
      <c r="AW379" s="46">
        <v>266</v>
      </c>
      <c r="AX379" s="46">
        <f t="shared" si="6040"/>
        <v>0</v>
      </c>
      <c r="AY379" s="46">
        <f t="shared" si="6041"/>
        <v>0.24074074074074073</v>
      </c>
      <c r="AZ379" s="46">
        <f t="shared" si="6042"/>
        <v>0.62037037037037035</v>
      </c>
      <c r="BA379" s="46">
        <f t="shared" si="6043"/>
        <v>0.1388888888888889</v>
      </c>
      <c r="BB379" s="46">
        <f t="shared" si="6044"/>
        <v>0</v>
      </c>
      <c r="BC379" s="95">
        <f t="shared" si="6004"/>
        <v>11.083333333333334</v>
      </c>
      <c r="BD379" s="46">
        <f t="shared" si="6072"/>
        <v>1</v>
      </c>
      <c r="BE379" s="96">
        <f t="shared" si="6006"/>
        <v>0</v>
      </c>
      <c r="BF379" s="96">
        <f t="shared" si="6007"/>
        <v>0.24074074074074073</v>
      </c>
      <c r="BG379" s="96">
        <f t="shared" si="6008"/>
        <v>0.62037037037037035</v>
      </c>
      <c r="BH379" s="96">
        <f t="shared" si="6009"/>
        <v>0.1388888888888889</v>
      </c>
      <c r="BI379" s="96">
        <f t="shared" si="6010"/>
        <v>0</v>
      </c>
      <c r="BJ379" s="97">
        <v>11.083333333333334</v>
      </c>
      <c r="BM379" s="46">
        <v>266</v>
      </c>
      <c r="BN379" s="46">
        <f t="shared" si="6045"/>
        <v>1.6393442622950821E-2</v>
      </c>
      <c r="BO379" s="46">
        <f t="shared" si="6046"/>
        <v>0.13114754098360656</v>
      </c>
      <c r="BP379" s="46">
        <f t="shared" si="6047"/>
        <v>0.69672131147540983</v>
      </c>
      <c r="BQ379" s="46">
        <f t="shared" si="6048"/>
        <v>0</v>
      </c>
      <c r="BR379" s="46">
        <f t="shared" si="6049"/>
        <v>0</v>
      </c>
      <c r="BS379" s="95">
        <f t="shared" si="6011"/>
        <v>11.083333333333334</v>
      </c>
      <c r="BT379" s="46">
        <f t="shared" si="6073"/>
        <v>0.84426229508196715</v>
      </c>
      <c r="BU379" s="96">
        <f t="shared" si="6013"/>
        <v>1.9417475728155342E-2</v>
      </c>
      <c r="BV379" s="96">
        <f t="shared" si="6014"/>
        <v>0.15533980582524273</v>
      </c>
      <c r="BW379" s="96">
        <f t="shared" si="6015"/>
        <v>0.82524271844660202</v>
      </c>
      <c r="BX379" s="96">
        <f t="shared" si="6016"/>
        <v>0</v>
      </c>
      <c r="BY379" s="96">
        <f t="shared" si="6017"/>
        <v>0</v>
      </c>
      <c r="BZ379" s="97">
        <v>11.083333333333334</v>
      </c>
      <c r="CC379" s="46">
        <v>266</v>
      </c>
      <c r="CD379" s="46">
        <f t="shared" si="6050"/>
        <v>0</v>
      </c>
      <c r="CE379" s="46">
        <f t="shared" si="6051"/>
        <v>0.18566775244299674</v>
      </c>
      <c r="CF379" s="46">
        <f t="shared" si="6052"/>
        <v>0.79153094462540718</v>
      </c>
      <c r="CG379" s="46">
        <f t="shared" si="6053"/>
        <v>0</v>
      </c>
      <c r="CH379" s="46">
        <f t="shared" si="6054"/>
        <v>0</v>
      </c>
      <c r="CI379" s="95">
        <f t="shared" si="6018"/>
        <v>11.083333333333334</v>
      </c>
      <c r="CJ379" s="46">
        <f t="shared" si="6074"/>
        <v>0.9771986970684039</v>
      </c>
      <c r="CK379" s="96">
        <f t="shared" si="6020"/>
        <v>0</v>
      </c>
      <c r="CL379" s="96">
        <f t="shared" si="6021"/>
        <v>0.19</v>
      </c>
      <c r="CM379" s="96">
        <f t="shared" si="6022"/>
        <v>0.81</v>
      </c>
      <c r="CN379" s="96">
        <f t="shared" si="6023"/>
        <v>0</v>
      </c>
      <c r="CO379" s="96">
        <f t="shared" si="6024"/>
        <v>0</v>
      </c>
      <c r="CP379" s="97">
        <v>11.083333333333334</v>
      </c>
    </row>
    <row r="380" spans="1:94" x14ac:dyDescent="0.3">
      <c r="A380" s="46">
        <v>267</v>
      </c>
      <c r="B380" s="46">
        <f t="shared" si="6025"/>
        <v>0</v>
      </c>
      <c r="C380" s="46">
        <f t="shared" si="6026"/>
        <v>3.3834586466165412E-2</v>
      </c>
      <c r="D380" s="46">
        <f t="shared" si="6027"/>
        <v>0.8571428571428571</v>
      </c>
      <c r="E380" s="46">
        <f t="shared" si="6028"/>
        <v>0</v>
      </c>
      <c r="F380" s="46">
        <f t="shared" si="6029"/>
        <v>0</v>
      </c>
      <c r="G380" s="95">
        <f t="shared" si="5983"/>
        <v>11.125</v>
      </c>
      <c r="H380" s="46">
        <f t="shared" si="5984"/>
        <v>0.89097744360902253</v>
      </c>
      <c r="I380" s="96">
        <f t="shared" si="5985"/>
        <v>0</v>
      </c>
      <c r="J380" s="96">
        <f t="shared" si="5986"/>
        <v>3.7974683544303799E-2</v>
      </c>
      <c r="K380" s="96">
        <f t="shared" si="5987"/>
        <v>0.96202531645569622</v>
      </c>
      <c r="L380" s="96">
        <f t="shared" si="5988"/>
        <v>0</v>
      </c>
      <c r="M380" s="96">
        <f t="shared" si="5989"/>
        <v>0</v>
      </c>
      <c r="N380" s="97">
        <v>11.125</v>
      </c>
      <c r="Q380" s="46">
        <v>267</v>
      </c>
      <c r="R380" s="46">
        <f t="shared" si="6030"/>
        <v>0</v>
      </c>
      <c r="S380" s="46">
        <f t="shared" si="6031"/>
        <v>0.15068493150684931</v>
      </c>
      <c r="T380" s="46">
        <f t="shared" si="6032"/>
        <v>0.63013698630136983</v>
      </c>
      <c r="U380" s="46">
        <f t="shared" si="6033"/>
        <v>0</v>
      </c>
      <c r="V380" s="46">
        <f t="shared" si="6034"/>
        <v>0</v>
      </c>
      <c r="W380" s="95">
        <f t="shared" si="5990"/>
        <v>11.125</v>
      </c>
      <c r="X380" s="46">
        <f t="shared" si="6070"/>
        <v>0.78082191780821919</v>
      </c>
      <c r="Y380" s="96">
        <f t="shared" si="5992"/>
        <v>0</v>
      </c>
      <c r="Z380" s="96">
        <f t="shared" si="5993"/>
        <v>0.19298245614035087</v>
      </c>
      <c r="AA380" s="96">
        <f t="shared" si="5994"/>
        <v>0.80701754385964908</v>
      </c>
      <c r="AB380" s="96">
        <f t="shared" si="5995"/>
        <v>0</v>
      </c>
      <c r="AC380" s="96">
        <f t="shared" si="5996"/>
        <v>0</v>
      </c>
      <c r="AD380" s="97">
        <v>11.125</v>
      </c>
      <c r="AG380" s="46">
        <v>267</v>
      </c>
      <c r="AH380" s="46">
        <f t="shared" si="6035"/>
        <v>0</v>
      </c>
      <c r="AI380" s="46">
        <f t="shared" si="6036"/>
        <v>2.9411764705882353E-2</v>
      </c>
      <c r="AJ380" s="46">
        <f t="shared" si="6037"/>
        <v>0.67647058823529416</v>
      </c>
      <c r="AK380" s="46">
        <f t="shared" si="6038"/>
        <v>0</v>
      </c>
      <c r="AL380" s="46">
        <f t="shared" si="6039"/>
        <v>0</v>
      </c>
      <c r="AM380" s="95">
        <f t="shared" si="5997"/>
        <v>11.125</v>
      </c>
      <c r="AN380" s="46">
        <f t="shared" si="6071"/>
        <v>0.70588235294117652</v>
      </c>
      <c r="AO380" s="96">
        <f t="shared" si="5999"/>
        <v>0</v>
      </c>
      <c r="AP380" s="96">
        <f t="shared" si="6000"/>
        <v>4.1666666666666664E-2</v>
      </c>
      <c r="AQ380" s="96">
        <f t="shared" si="6001"/>
        <v>0.95833333333333337</v>
      </c>
      <c r="AR380" s="96">
        <f t="shared" si="6002"/>
        <v>0</v>
      </c>
      <c r="AS380" s="96">
        <f t="shared" si="6003"/>
        <v>0</v>
      </c>
      <c r="AT380" s="97">
        <v>11.125</v>
      </c>
      <c r="AW380" s="46">
        <v>267</v>
      </c>
      <c r="AX380" s="46">
        <f t="shared" si="6040"/>
        <v>0</v>
      </c>
      <c r="AY380" s="46">
        <f t="shared" si="6041"/>
        <v>0.24074074074074073</v>
      </c>
      <c r="AZ380" s="46">
        <f t="shared" si="6042"/>
        <v>0.62037037037037035</v>
      </c>
      <c r="BA380" s="46">
        <f t="shared" si="6043"/>
        <v>0.1388888888888889</v>
      </c>
      <c r="BB380" s="46">
        <f t="shared" si="6044"/>
        <v>0</v>
      </c>
      <c r="BC380" s="95">
        <f t="shared" si="6004"/>
        <v>11.125</v>
      </c>
      <c r="BD380" s="46">
        <f t="shared" si="6072"/>
        <v>1</v>
      </c>
      <c r="BE380" s="96">
        <f t="shared" si="6006"/>
        <v>0</v>
      </c>
      <c r="BF380" s="96">
        <f t="shared" si="6007"/>
        <v>0.24074074074074073</v>
      </c>
      <c r="BG380" s="96">
        <f t="shared" si="6008"/>
        <v>0.62037037037037035</v>
      </c>
      <c r="BH380" s="96">
        <f t="shared" si="6009"/>
        <v>0.1388888888888889</v>
      </c>
      <c r="BI380" s="96">
        <f t="shared" si="6010"/>
        <v>0</v>
      </c>
      <c r="BJ380" s="97">
        <v>11.125</v>
      </c>
      <c r="BM380" s="46">
        <v>267</v>
      </c>
      <c r="BN380" s="46">
        <f t="shared" si="6045"/>
        <v>1.6393442622950821E-2</v>
      </c>
      <c r="BO380" s="46">
        <f t="shared" si="6046"/>
        <v>0.13114754098360656</v>
      </c>
      <c r="BP380" s="46">
        <f t="shared" si="6047"/>
        <v>0.69672131147540983</v>
      </c>
      <c r="BQ380" s="46">
        <f t="shared" si="6048"/>
        <v>0</v>
      </c>
      <c r="BR380" s="46">
        <f t="shared" si="6049"/>
        <v>0</v>
      </c>
      <c r="BS380" s="95">
        <f t="shared" si="6011"/>
        <v>11.125</v>
      </c>
      <c r="BT380" s="46">
        <f t="shared" si="6073"/>
        <v>0.84426229508196715</v>
      </c>
      <c r="BU380" s="96">
        <f t="shared" si="6013"/>
        <v>1.9417475728155342E-2</v>
      </c>
      <c r="BV380" s="96">
        <f t="shared" si="6014"/>
        <v>0.15533980582524273</v>
      </c>
      <c r="BW380" s="96">
        <f t="shared" si="6015"/>
        <v>0.82524271844660202</v>
      </c>
      <c r="BX380" s="96">
        <f t="shared" si="6016"/>
        <v>0</v>
      </c>
      <c r="BY380" s="96">
        <f t="shared" si="6017"/>
        <v>0</v>
      </c>
      <c r="BZ380" s="97">
        <v>11.125</v>
      </c>
      <c r="CC380" s="46">
        <v>267</v>
      </c>
      <c r="CD380" s="46">
        <f t="shared" si="6050"/>
        <v>0</v>
      </c>
      <c r="CE380" s="46">
        <f t="shared" si="6051"/>
        <v>0.18566775244299674</v>
      </c>
      <c r="CF380" s="46">
        <f t="shared" si="6052"/>
        <v>0.79153094462540718</v>
      </c>
      <c r="CG380" s="46">
        <f t="shared" si="6053"/>
        <v>0</v>
      </c>
      <c r="CH380" s="46">
        <f t="shared" si="6054"/>
        <v>0</v>
      </c>
      <c r="CI380" s="95">
        <f t="shared" si="6018"/>
        <v>11.125</v>
      </c>
      <c r="CJ380" s="46">
        <f t="shared" si="6074"/>
        <v>0.9771986970684039</v>
      </c>
      <c r="CK380" s="96">
        <f t="shared" si="6020"/>
        <v>0</v>
      </c>
      <c r="CL380" s="96">
        <f t="shared" si="6021"/>
        <v>0.19</v>
      </c>
      <c r="CM380" s="96">
        <f t="shared" si="6022"/>
        <v>0.81</v>
      </c>
      <c r="CN380" s="96">
        <f t="shared" si="6023"/>
        <v>0</v>
      </c>
      <c r="CO380" s="96">
        <f t="shared" si="6024"/>
        <v>0</v>
      </c>
      <c r="CP380" s="97">
        <v>11.125</v>
      </c>
    </row>
    <row r="381" spans="1:94" x14ac:dyDescent="0.3">
      <c r="A381" s="46">
        <v>268</v>
      </c>
      <c r="B381" s="46">
        <f t="shared" si="6025"/>
        <v>0</v>
      </c>
      <c r="C381" s="46">
        <f t="shared" si="6026"/>
        <v>3.3834586466165412E-2</v>
      </c>
      <c r="D381" s="46">
        <f t="shared" si="6027"/>
        <v>0.8571428571428571</v>
      </c>
      <c r="E381" s="46">
        <f t="shared" si="6028"/>
        <v>0</v>
      </c>
      <c r="F381" s="46">
        <f t="shared" si="6029"/>
        <v>0</v>
      </c>
      <c r="G381" s="95">
        <f t="shared" si="5983"/>
        <v>11.166666666666666</v>
      </c>
      <c r="H381" s="46">
        <f t="shared" si="5984"/>
        <v>0.89097744360902253</v>
      </c>
      <c r="I381" s="96">
        <f t="shared" si="5985"/>
        <v>0</v>
      </c>
      <c r="J381" s="96">
        <f t="shared" si="5986"/>
        <v>3.7974683544303799E-2</v>
      </c>
      <c r="K381" s="96">
        <f t="shared" si="5987"/>
        <v>0.96202531645569622</v>
      </c>
      <c r="L381" s="96">
        <f t="shared" si="5988"/>
        <v>0</v>
      </c>
      <c r="M381" s="96">
        <f t="shared" si="5989"/>
        <v>0</v>
      </c>
      <c r="N381" s="97">
        <v>11.166666666666666</v>
      </c>
      <c r="Q381" s="46">
        <v>268</v>
      </c>
      <c r="R381" s="46">
        <f t="shared" si="6030"/>
        <v>0</v>
      </c>
      <c r="S381" s="46">
        <f t="shared" si="6031"/>
        <v>0.15068493150684931</v>
      </c>
      <c r="T381" s="46">
        <f t="shared" si="6032"/>
        <v>0.63013698630136983</v>
      </c>
      <c r="U381" s="46">
        <f t="shared" si="6033"/>
        <v>0</v>
      </c>
      <c r="V381" s="46">
        <f t="shared" si="6034"/>
        <v>0</v>
      </c>
      <c r="W381" s="95">
        <f t="shared" si="5990"/>
        <v>11.166666666666666</v>
      </c>
      <c r="X381" s="46">
        <f t="shared" si="6070"/>
        <v>0.78082191780821919</v>
      </c>
      <c r="Y381" s="96">
        <f t="shared" si="5992"/>
        <v>0</v>
      </c>
      <c r="Z381" s="96">
        <f t="shared" si="5993"/>
        <v>0.19298245614035087</v>
      </c>
      <c r="AA381" s="96">
        <f t="shared" si="5994"/>
        <v>0.80701754385964908</v>
      </c>
      <c r="AB381" s="96">
        <f t="shared" si="5995"/>
        <v>0</v>
      </c>
      <c r="AC381" s="96">
        <f t="shared" si="5996"/>
        <v>0</v>
      </c>
      <c r="AD381" s="97">
        <v>11.166666666666666</v>
      </c>
      <c r="AG381" s="46">
        <v>268</v>
      </c>
      <c r="AH381" s="46">
        <f t="shared" si="6035"/>
        <v>0</v>
      </c>
      <c r="AI381" s="46">
        <f t="shared" si="6036"/>
        <v>2.9411764705882353E-2</v>
      </c>
      <c r="AJ381" s="46">
        <f t="shared" si="6037"/>
        <v>0.67647058823529416</v>
      </c>
      <c r="AK381" s="46">
        <f t="shared" si="6038"/>
        <v>0</v>
      </c>
      <c r="AL381" s="46">
        <f t="shared" si="6039"/>
        <v>0</v>
      </c>
      <c r="AM381" s="95">
        <f t="shared" si="5997"/>
        <v>11.166666666666666</v>
      </c>
      <c r="AN381" s="46">
        <f t="shared" si="6071"/>
        <v>0.70588235294117652</v>
      </c>
      <c r="AO381" s="96">
        <f t="shared" si="5999"/>
        <v>0</v>
      </c>
      <c r="AP381" s="96">
        <f t="shared" si="6000"/>
        <v>4.1666666666666664E-2</v>
      </c>
      <c r="AQ381" s="96">
        <f t="shared" si="6001"/>
        <v>0.95833333333333337</v>
      </c>
      <c r="AR381" s="96">
        <f t="shared" si="6002"/>
        <v>0</v>
      </c>
      <c r="AS381" s="96">
        <f t="shared" si="6003"/>
        <v>0</v>
      </c>
      <c r="AT381" s="97">
        <v>11.166666666666666</v>
      </c>
      <c r="AW381" s="46">
        <v>268</v>
      </c>
      <c r="AX381" s="46">
        <f t="shared" si="6040"/>
        <v>0</v>
      </c>
      <c r="AY381" s="46">
        <f t="shared" si="6041"/>
        <v>0.24074074074074073</v>
      </c>
      <c r="AZ381" s="46">
        <f t="shared" si="6042"/>
        <v>0.62037037037037035</v>
      </c>
      <c r="BA381" s="46">
        <f t="shared" si="6043"/>
        <v>0.1388888888888889</v>
      </c>
      <c r="BB381" s="46">
        <f t="shared" si="6044"/>
        <v>0</v>
      </c>
      <c r="BC381" s="95">
        <f t="shared" si="6004"/>
        <v>11.166666666666666</v>
      </c>
      <c r="BD381" s="46">
        <f t="shared" si="6072"/>
        <v>1</v>
      </c>
      <c r="BE381" s="96">
        <f t="shared" si="6006"/>
        <v>0</v>
      </c>
      <c r="BF381" s="96">
        <f t="shared" si="6007"/>
        <v>0.24074074074074073</v>
      </c>
      <c r="BG381" s="96">
        <f t="shared" si="6008"/>
        <v>0.62037037037037035</v>
      </c>
      <c r="BH381" s="96">
        <f t="shared" si="6009"/>
        <v>0.1388888888888889</v>
      </c>
      <c r="BI381" s="96">
        <f t="shared" si="6010"/>
        <v>0</v>
      </c>
      <c r="BJ381" s="97">
        <v>11.166666666666666</v>
      </c>
      <c r="BM381" s="46">
        <v>268</v>
      </c>
      <c r="BN381" s="46">
        <f t="shared" si="6045"/>
        <v>1.6393442622950821E-2</v>
      </c>
      <c r="BO381" s="46">
        <f t="shared" si="6046"/>
        <v>0.13114754098360656</v>
      </c>
      <c r="BP381" s="46">
        <f t="shared" si="6047"/>
        <v>0.69672131147540983</v>
      </c>
      <c r="BQ381" s="46">
        <f t="shared" si="6048"/>
        <v>0</v>
      </c>
      <c r="BR381" s="46">
        <f t="shared" si="6049"/>
        <v>0</v>
      </c>
      <c r="BS381" s="95">
        <f t="shared" si="6011"/>
        <v>11.166666666666666</v>
      </c>
      <c r="BT381" s="46">
        <f t="shared" si="6073"/>
        <v>0.84426229508196715</v>
      </c>
      <c r="BU381" s="96">
        <f t="shared" si="6013"/>
        <v>1.9417475728155342E-2</v>
      </c>
      <c r="BV381" s="96">
        <f t="shared" si="6014"/>
        <v>0.15533980582524273</v>
      </c>
      <c r="BW381" s="96">
        <f t="shared" si="6015"/>
        <v>0.82524271844660202</v>
      </c>
      <c r="BX381" s="96">
        <f t="shared" si="6016"/>
        <v>0</v>
      </c>
      <c r="BY381" s="96">
        <f t="shared" si="6017"/>
        <v>0</v>
      </c>
      <c r="BZ381" s="97">
        <v>11.166666666666666</v>
      </c>
      <c r="CC381" s="46">
        <v>268</v>
      </c>
      <c r="CD381" s="46">
        <f t="shared" si="6050"/>
        <v>0</v>
      </c>
      <c r="CE381" s="46">
        <f t="shared" si="6051"/>
        <v>0.18566775244299674</v>
      </c>
      <c r="CF381" s="46">
        <f t="shared" si="6052"/>
        <v>0.79153094462540718</v>
      </c>
      <c r="CG381" s="46">
        <f t="shared" si="6053"/>
        <v>0</v>
      </c>
      <c r="CH381" s="46">
        <f t="shared" si="6054"/>
        <v>0</v>
      </c>
      <c r="CI381" s="95">
        <f t="shared" si="6018"/>
        <v>11.166666666666666</v>
      </c>
      <c r="CJ381" s="46">
        <f t="shared" si="6074"/>
        <v>0.9771986970684039</v>
      </c>
      <c r="CK381" s="96">
        <f t="shared" si="6020"/>
        <v>0</v>
      </c>
      <c r="CL381" s="96">
        <f t="shared" si="6021"/>
        <v>0.19</v>
      </c>
      <c r="CM381" s="96">
        <f t="shared" si="6022"/>
        <v>0.81</v>
      </c>
      <c r="CN381" s="96">
        <f t="shared" si="6023"/>
        <v>0</v>
      </c>
      <c r="CO381" s="96">
        <f t="shared" si="6024"/>
        <v>0</v>
      </c>
      <c r="CP381" s="97">
        <v>11.166666666666666</v>
      </c>
    </row>
    <row r="382" spans="1:94" x14ac:dyDescent="0.3">
      <c r="A382" s="46">
        <v>269</v>
      </c>
      <c r="B382" s="46">
        <f t="shared" si="6025"/>
        <v>0</v>
      </c>
      <c r="C382" s="46">
        <f t="shared" si="6026"/>
        <v>3.3834586466165412E-2</v>
      </c>
      <c r="D382" s="46">
        <f t="shared" si="6027"/>
        <v>0.8571428571428571</v>
      </c>
      <c r="E382" s="46">
        <f t="shared" si="6028"/>
        <v>0</v>
      </c>
      <c r="F382" s="46">
        <f t="shared" si="6029"/>
        <v>0</v>
      </c>
      <c r="G382" s="95">
        <f t="shared" si="5983"/>
        <v>11.208333333333334</v>
      </c>
      <c r="H382" s="46">
        <f t="shared" si="5984"/>
        <v>0.89097744360902253</v>
      </c>
      <c r="I382" s="96">
        <f t="shared" si="5985"/>
        <v>0</v>
      </c>
      <c r="J382" s="96">
        <f t="shared" si="5986"/>
        <v>3.7974683544303799E-2</v>
      </c>
      <c r="K382" s="96">
        <f t="shared" si="5987"/>
        <v>0.96202531645569622</v>
      </c>
      <c r="L382" s="96">
        <f t="shared" si="5988"/>
        <v>0</v>
      </c>
      <c r="M382" s="96">
        <f t="shared" si="5989"/>
        <v>0</v>
      </c>
      <c r="N382" s="97">
        <v>11.208333333333334</v>
      </c>
      <c r="Q382" s="46">
        <v>269</v>
      </c>
      <c r="R382" s="46">
        <f t="shared" si="6030"/>
        <v>0</v>
      </c>
      <c r="S382" s="46">
        <f t="shared" si="6031"/>
        <v>0.15068493150684931</v>
      </c>
      <c r="T382" s="46">
        <f t="shared" si="6032"/>
        <v>0.63013698630136983</v>
      </c>
      <c r="U382" s="46">
        <f t="shared" si="6033"/>
        <v>0</v>
      </c>
      <c r="V382" s="46">
        <f t="shared" si="6034"/>
        <v>0</v>
      </c>
      <c r="W382" s="95">
        <f t="shared" si="5990"/>
        <v>11.208333333333334</v>
      </c>
      <c r="X382" s="46">
        <f t="shared" si="6070"/>
        <v>0.78082191780821919</v>
      </c>
      <c r="Y382" s="96">
        <f t="shared" si="5992"/>
        <v>0</v>
      </c>
      <c r="Z382" s="96">
        <f t="shared" si="5993"/>
        <v>0.19298245614035087</v>
      </c>
      <c r="AA382" s="96">
        <f t="shared" si="5994"/>
        <v>0.80701754385964908</v>
      </c>
      <c r="AB382" s="96">
        <f t="shared" si="5995"/>
        <v>0</v>
      </c>
      <c r="AC382" s="96">
        <f t="shared" si="5996"/>
        <v>0</v>
      </c>
      <c r="AD382" s="97">
        <v>11.208333333333334</v>
      </c>
      <c r="AG382" s="46">
        <v>269</v>
      </c>
      <c r="AH382" s="46">
        <f t="shared" si="6035"/>
        <v>0</v>
      </c>
      <c r="AI382" s="46">
        <f t="shared" si="6036"/>
        <v>2.9411764705882353E-2</v>
      </c>
      <c r="AJ382" s="46">
        <f t="shared" si="6037"/>
        <v>0.67647058823529416</v>
      </c>
      <c r="AK382" s="46">
        <f t="shared" si="6038"/>
        <v>0</v>
      </c>
      <c r="AL382" s="46">
        <f t="shared" si="6039"/>
        <v>0</v>
      </c>
      <c r="AM382" s="95">
        <f t="shared" si="5997"/>
        <v>11.208333333333334</v>
      </c>
      <c r="AN382" s="46">
        <f t="shared" si="6071"/>
        <v>0.70588235294117652</v>
      </c>
      <c r="AO382" s="96">
        <f t="shared" si="5999"/>
        <v>0</v>
      </c>
      <c r="AP382" s="96">
        <f t="shared" si="6000"/>
        <v>4.1666666666666664E-2</v>
      </c>
      <c r="AQ382" s="96">
        <f t="shared" si="6001"/>
        <v>0.95833333333333337</v>
      </c>
      <c r="AR382" s="96">
        <f t="shared" si="6002"/>
        <v>0</v>
      </c>
      <c r="AS382" s="96">
        <f t="shared" si="6003"/>
        <v>0</v>
      </c>
      <c r="AT382" s="97">
        <v>11.208333333333334</v>
      </c>
      <c r="AW382" s="46">
        <v>269</v>
      </c>
      <c r="AX382" s="46">
        <f t="shared" si="6040"/>
        <v>0</v>
      </c>
      <c r="AY382" s="46">
        <f t="shared" si="6041"/>
        <v>0.24074074074074073</v>
      </c>
      <c r="AZ382" s="46">
        <f t="shared" si="6042"/>
        <v>0.62037037037037035</v>
      </c>
      <c r="BA382" s="46">
        <f t="shared" si="6043"/>
        <v>0.1388888888888889</v>
      </c>
      <c r="BB382" s="46">
        <f t="shared" si="6044"/>
        <v>0</v>
      </c>
      <c r="BC382" s="95">
        <f t="shared" si="6004"/>
        <v>11.208333333333334</v>
      </c>
      <c r="BD382" s="46">
        <f t="shared" si="6072"/>
        <v>1</v>
      </c>
      <c r="BE382" s="96">
        <f t="shared" si="6006"/>
        <v>0</v>
      </c>
      <c r="BF382" s="96">
        <f t="shared" si="6007"/>
        <v>0.24074074074074073</v>
      </c>
      <c r="BG382" s="96">
        <f t="shared" si="6008"/>
        <v>0.62037037037037035</v>
      </c>
      <c r="BH382" s="96">
        <f t="shared" si="6009"/>
        <v>0.1388888888888889</v>
      </c>
      <c r="BI382" s="96">
        <f t="shared" si="6010"/>
        <v>0</v>
      </c>
      <c r="BJ382" s="97">
        <v>11.208333333333334</v>
      </c>
      <c r="BM382" s="46">
        <v>269</v>
      </c>
      <c r="BN382" s="46">
        <f t="shared" si="6045"/>
        <v>1.6393442622950821E-2</v>
      </c>
      <c r="BO382" s="46">
        <f t="shared" si="6046"/>
        <v>0.13114754098360656</v>
      </c>
      <c r="BP382" s="46">
        <f t="shared" si="6047"/>
        <v>0.69672131147540983</v>
      </c>
      <c r="BQ382" s="46">
        <f t="shared" si="6048"/>
        <v>0</v>
      </c>
      <c r="BR382" s="46">
        <f t="shared" si="6049"/>
        <v>0</v>
      </c>
      <c r="BS382" s="95">
        <f t="shared" si="6011"/>
        <v>11.208333333333334</v>
      </c>
      <c r="BT382" s="46">
        <f t="shared" si="6073"/>
        <v>0.84426229508196715</v>
      </c>
      <c r="BU382" s="96">
        <f t="shared" si="6013"/>
        <v>1.9417475728155342E-2</v>
      </c>
      <c r="BV382" s="96">
        <f t="shared" si="6014"/>
        <v>0.15533980582524273</v>
      </c>
      <c r="BW382" s="96">
        <f t="shared" si="6015"/>
        <v>0.82524271844660202</v>
      </c>
      <c r="BX382" s="96">
        <f t="shared" si="6016"/>
        <v>0</v>
      </c>
      <c r="BY382" s="96">
        <f t="shared" si="6017"/>
        <v>0</v>
      </c>
      <c r="BZ382" s="97">
        <v>11.208333333333334</v>
      </c>
      <c r="CC382" s="46">
        <v>269</v>
      </c>
      <c r="CD382" s="46">
        <f t="shared" si="6050"/>
        <v>0</v>
      </c>
      <c r="CE382" s="46">
        <f t="shared" si="6051"/>
        <v>0.18566775244299674</v>
      </c>
      <c r="CF382" s="46">
        <f t="shared" si="6052"/>
        <v>0.79153094462540718</v>
      </c>
      <c r="CG382" s="46">
        <f t="shared" si="6053"/>
        <v>0</v>
      </c>
      <c r="CH382" s="46">
        <f t="shared" si="6054"/>
        <v>0</v>
      </c>
      <c r="CI382" s="95">
        <f t="shared" si="6018"/>
        <v>11.208333333333334</v>
      </c>
      <c r="CJ382" s="46">
        <f t="shared" si="6074"/>
        <v>0.9771986970684039</v>
      </c>
      <c r="CK382" s="96">
        <f t="shared" si="6020"/>
        <v>0</v>
      </c>
      <c r="CL382" s="96">
        <f t="shared" si="6021"/>
        <v>0.19</v>
      </c>
      <c r="CM382" s="96">
        <f t="shared" si="6022"/>
        <v>0.81</v>
      </c>
      <c r="CN382" s="96">
        <f t="shared" si="6023"/>
        <v>0</v>
      </c>
      <c r="CO382" s="96">
        <f t="shared" si="6024"/>
        <v>0</v>
      </c>
      <c r="CP382" s="97">
        <v>11.208333333333334</v>
      </c>
    </row>
    <row r="383" spans="1:94" x14ac:dyDescent="0.3">
      <c r="A383" s="46">
        <v>270</v>
      </c>
      <c r="B383" s="46">
        <f t="shared" si="6025"/>
        <v>0</v>
      </c>
      <c r="C383" s="46">
        <f t="shared" si="6026"/>
        <v>3.3834586466165412E-2</v>
      </c>
      <c r="D383" s="46">
        <f t="shared" si="6027"/>
        <v>0.8571428571428571</v>
      </c>
      <c r="E383" s="46">
        <f t="shared" si="6028"/>
        <v>0</v>
      </c>
      <c r="F383" s="46">
        <f t="shared" si="6029"/>
        <v>0</v>
      </c>
      <c r="G383" s="95">
        <f t="shared" ref="G383:G446" si="6075">A383/24</f>
        <v>11.25</v>
      </c>
      <c r="H383" s="46">
        <f t="shared" ref="H383:H446" si="6076">SUM(B383:F383)</f>
        <v>0.89097744360902253</v>
      </c>
      <c r="I383" s="96">
        <f t="shared" ref="I383:I446" si="6077">IF(H383=0,0,B383/H383)</f>
        <v>0</v>
      </c>
      <c r="J383" s="96">
        <f t="shared" ref="J383:J446" si="6078">IF(H383=0,0,C383/H383)</f>
        <v>3.7974683544303799E-2</v>
      </c>
      <c r="K383" s="96">
        <f t="shared" ref="K383:K446" si="6079">IF(H383=0,0,D383/H383)</f>
        <v>0.96202531645569622</v>
      </c>
      <c r="L383" s="96">
        <f t="shared" ref="L383:L446" si="6080">IF(H383=0,0,E383/H383)</f>
        <v>0</v>
      </c>
      <c r="M383" s="96">
        <f t="shared" ref="M383:M446" si="6081">IF(H383=0,0,F383/H383)</f>
        <v>0</v>
      </c>
      <c r="N383" s="97">
        <v>11.25</v>
      </c>
      <c r="Q383" s="46">
        <v>270</v>
      </c>
      <c r="R383" s="46">
        <f t="shared" si="6030"/>
        <v>0</v>
      </c>
      <c r="S383" s="46">
        <f t="shared" si="6031"/>
        <v>0.15068493150684931</v>
      </c>
      <c r="T383" s="46">
        <f t="shared" si="6032"/>
        <v>0.63013698630136983</v>
      </c>
      <c r="U383" s="46">
        <f t="shared" si="6033"/>
        <v>0</v>
      </c>
      <c r="V383" s="46">
        <f t="shared" si="6034"/>
        <v>0</v>
      </c>
      <c r="W383" s="95">
        <f t="shared" ref="W383:W446" si="6082">Q383/24</f>
        <v>11.25</v>
      </c>
      <c r="X383" s="46">
        <f t="shared" si="6070"/>
        <v>0.78082191780821919</v>
      </c>
      <c r="Y383" s="96">
        <f t="shared" ref="Y383:Y446" si="6083">IF(X383=0,0,R383/X383)</f>
        <v>0</v>
      </c>
      <c r="Z383" s="96">
        <f t="shared" ref="Z383:Z446" si="6084">IF(X383=0,0,S383/X383)</f>
        <v>0.19298245614035087</v>
      </c>
      <c r="AA383" s="96">
        <f t="shared" ref="AA383:AA446" si="6085">IF(X383=0,0,T383/X383)</f>
        <v>0.80701754385964908</v>
      </c>
      <c r="AB383" s="96">
        <f t="shared" ref="AB383:AB446" si="6086">IF(X383=0,0,U383/X383)</f>
        <v>0</v>
      </c>
      <c r="AC383" s="96">
        <f t="shared" ref="AC383:AC446" si="6087">IF(X383=0,0,V383/X383)</f>
        <v>0</v>
      </c>
      <c r="AD383" s="97">
        <v>11.25</v>
      </c>
      <c r="AG383" s="46">
        <v>270</v>
      </c>
      <c r="AH383" s="46">
        <f t="shared" si="6035"/>
        <v>0</v>
      </c>
      <c r="AI383" s="46">
        <f t="shared" si="6036"/>
        <v>2.9411764705882353E-2</v>
      </c>
      <c r="AJ383" s="46">
        <f t="shared" si="6037"/>
        <v>0.67647058823529416</v>
      </c>
      <c r="AK383" s="46">
        <f t="shared" si="6038"/>
        <v>0</v>
      </c>
      <c r="AL383" s="46">
        <f t="shared" si="6039"/>
        <v>0</v>
      </c>
      <c r="AM383" s="95">
        <f t="shared" ref="AM383:AM446" si="6088">AG383/24</f>
        <v>11.25</v>
      </c>
      <c r="AN383" s="46">
        <f t="shared" si="6071"/>
        <v>0.70588235294117652</v>
      </c>
      <c r="AO383" s="96">
        <f t="shared" ref="AO383:AO446" si="6089">IF(AN383=0,0,AH383/AN383)</f>
        <v>0</v>
      </c>
      <c r="AP383" s="96">
        <f t="shared" ref="AP383:AP446" si="6090">IF(AN383=0,0,AI383/AN383)</f>
        <v>4.1666666666666664E-2</v>
      </c>
      <c r="AQ383" s="96">
        <f t="shared" ref="AQ383:AQ446" si="6091">IF(AN383=0,0,AJ383/AN383)</f>
        <v>0.95833333333333337</v>
      </c>
      <c r="AR383" s="96">
        <f t="shared" ref="AR383:AR446" si="6092">IF(AN383=0,0,AK383/AN383)</f>
        <v>0</v>
      </c>
      <c r="AS383" s="96">
        <f t="shared" ref="AS383:AS446" si="6093">IF(AN383=0,0,AL383/AN383)</f>
        <v>0</v>
      </c>
      <c r="AT383" s="97">
        <v>11.25</v>
      </c>
      <c r="AW383" s="46">
        <v>270</v>
      </c>
      <c r="AX383" s="46">
        <f t="shared" si="6040"/>
        <v>0</v>
      </c>
      <c r="AY383" s="46">
        <f t="shared" si="6041"/>
        <v>0.24074074074074073</v>
      </c>
      <c r="AZ383" s="46">
        <f t="shared" si="6042"/>
        <v>0.62037037037037035</v>
      </c>
      <c r="BA383" s="46">
        <f t="shared" si="6043"/>
        <v>0.1388888888888889</v>
      </c>
      <c r="BB383" s="46">
        <f t="shared" si="6044"/>
        <v>0</v>
      </c>
      <c r="BC383" s="95">
        <f t="shared" ref="BC383:BC446" si="6094">AW383/24</f>
        <v>11.25</v>
      </c>
      <c r="BD383" s="46">
        <f t="shared" si="6072"/>
        <v>1</v>
      </c>
      <c r="BE383" s="96">
        <f t="shared" ref="BE383:BE446" si="6095">IF(BD383=0,0,AX383/BD383)</f>
        <v>0</v>
      </c>
      <c r="BF383" s="96">
        <f t="shared" ref="BF383:BF446" si="6096">IF(BD383=0,0,AY383/BD383)</f>
        <v>0.24074074074074073</v>
      </c>
      <c r="BG383" s="96">
        <f t="shared" ref="BG383:BG446" si="6097">IF(BD383=0,0,AZ383/BD383)</f>
        <v>0.62037037037037035</v>
      </c>
      <c r="BH383" s="96">
        <f t="shared" ref="BH383:BH446" si="6098">IF(BD383=0,0,BA383/BD383)</f>
        <v>0.1388888888888889</v>
      </c>
      <c r="BI383" s="96">
        <f t="shared" ref="BI383:BI446" si="6099">IF(BD383=0,0,BB383/BD383)</f>
        <v>0</v>
      </c>
      <c r="BJ383" s="97">
        <v>11.25</v>
      </c>
      <c r="BM383" s="46">
        <v>270</v>
      </c>
      <c r="BN383" s="46">
        <f t="shared" si="6045"/>
        <v>1.6393442622950821E-2</v>
      </c>
      <c r="BO383" s="46">
        <f t="shared" si="6046"/>
        <v>0.13114754098360656</v>
      </c>
      <c r="BP383" s="46">
        <f t="shared" si="6047"/>
        <v>0.69672131147540983</v>
      </c>
      <c r="BQ383" s="46">
        <f t="shared" si="6048"/>
        <v>0</v>
      </c>
      <c r="BR383" s="46">
        <f t="shared" si="6049"/>
        <v>0</v>
      </c>
      <c r="BS383" s="95">
        <f t="shared" ref="BS383:BS446" si="6100">BM383/24</f>
        <v>11.25</v>
      </c>
      <c r="BT383" s="46">
        <f t="shared" si="6073"/>
        <v>0.84426229508196715</v>
      </c>
      <c r="BU383" s="96">
        <f t="shared" ref="BU383:BU446" si="6101">IF(BT383=0,0,BN383/BT383)</f>
        <v>1.9417475728155342E-2</v>
      </c>
      <c r="BV383" s="96">
        <f t="shared" ref="BV383:BV446" si="6102">IF(BT383=0,0,BO383/BT383)</f>
        <v>0.15533980582524273</v>
      </c>
      <c r="BW383" s="96">
        <f t="shared" ref="BW383:BW446" si="6103">IF(BT383=0,0,BP383/BT383)</f>
        <v>0.82524271844660202</v>
      </c>
      <c r="BX383" s="96">
        <f t="shared" ref="BX383:BX446" si="6104">IF(BT383=0,0,BQ383/BT383)</f>
        <v>0</v>
      </c>
      <c r="BY383" s="96">
        <f t="shared" ref="BY383:BY446" si="6105">IF(BT383=0,0,BR383/BT383)</f>
        <v>0</v>
      </c>
      <c r="BZ383" s="97">
        <v>11.25</v>
      </c>
      <c r="CC383" s="46">
        <v>270</v>
      </c>
      <c r="CD383" s="46">
        <f t="shared" si="6050"/>
        <v>0</v>
      </c>
      <c r="CE383" s="46">
        <f t="shared" si="6051"/>
        <v>0.18566775244299674</v>
      </c>
      <c r="CF383" s="46">
        <f t="shared" si="6052"/>
        <v>0.79153094462540718</v>
      </c>
      <c r="CG383" s="46">
        <f t="shared" si="6053"/>
        <v>0</v>
      </c>
      <c r="CH383" s="46">
        <f t="shared" si="6054"/>
        <v>0</v>
      </c>
      <c r="CI383" s="95">
        <f t="shared" ref="CI383:CI446" si="6106">CC383/24</f>
        <v>11.25</v>
      </c>
      <c r="CJ383" s="46">
        <f t="shared" si="6074"/>
        <v>0.9771986970684039</v>
      </c>
      <c r="CK383" s="96">
        <f t="shared" ref="CK383:CK446" si="6107">IF(CJ383=0,0,CD383/CJ383)</f>
        <v>0</v>
      </c>
      <c r="CL383" s="96">
        <f t="shared" ref="CL383:CL446" si="6108">IF(CJ383=0,0,CE383/CJ383)</f>
        <v>0.19</v>
      </c>
      <c r="CM383" s="96">
        <f t="shared" ref="CM383:CM446" si="6109">IF(CJ383=0,0,CF383/CJ383)</f>
        <v>0.81</v>
      </c>
      <c r="CN383" s="96">
        <f t="shared" ref="CN383:CN446" si="6110">IF(CJ383=0,0,CG383/CJ383)</f>
        <v>0</v>
      </c>
      <c r="CO383" s="96">
        <f t="shared" ref="CO383:CO446" si="6111">IF(CJ383=0,0,CH383/CJ383)</f>
        <v>0</v>
      </c>
      <c r="CP383" s="97">
        <v>11.25</v>
      </c>
    </row>
    <row r="384" spans="1:94" x14ac:dyDescent="0.3">
      <c r="A384" s="46">
        <v>271</v>
      </c>
      <c r="B384" s="46">
        <f t="shared" si="6025"/>
        <v>0</v>
      </c>
      <c r="C384" s="46">
        <f t="shared" si="6026"/>
        <v>3.3834586466165412E-2</v>
      </c>
      <c r="D384" s="46">
        <f t="shared" si="6027"/>
        <v>0.8571428571428571</v>
      </c>
      <c r="E384" s="46">
        <f t="shared" si="6028"/>
        <v>0</v>
      </c>
      <c r="F384" s="46">
        <f t="shared" si="6029"/>
        <v>0</v>
      </c>
      <c r="G384" s="95">
        <f t="shared" si="6075"/>
        <v>11.291666666666666</v>
      </c>
      <c r="H384" s="46">
        <f t="shared" si="6076"/>
        <v>0.89097744360902253</v>
      </c>
      <c r="I384" s="96">
        <f t="shared" si="6077"/>
        <v>0</v>
      </c>
      <c r="J384" s="96">
        <f t="shared" si="6078"/>
        <v>3.7974683544303799E-2</v>
      </c>
      <c r="K384" s="96">
        <f t="shared" si="6079"/>
        <v>0.96202531645569622</v>
      </c>
      <c r="L384" s="96">
        <f t="shared" si="6080"/>
        <v>0</v>
      </c>
      <c r="M384" s="96">
        <f t="shared" si="6081"/>
        <v>0</v>
      </c>
      <c r="N384" s="97">
        <v>11.291666666666666</v>
      </c>
      <c r="Q384" s="46">
        <v>271</v>
      </c>
      <c r="R384" s="46">
        <f t="shared" si="6030"/>
        <v>0</v>
      </c>
      <c r="S384" s="46">
        <f t="shared" si="6031"/>
        <v>0.15068493150684931</v>
      </c>
      <c r="T384" s="46">
        <f t="shared" si="6032"/>
        <v>0.63013698630136983</v>
      </c>
      <c r="U384" s="46">
        <f t="shared" si="6033"/>
        <v>0</v>
      </c>
      <c r="V384" s="46">
        <f t="shared" si="6034"/>
        <v>0</v>
      </c>
      <c r="W384" s="95">
        <f t="shared" si="6082"/>
        <v>11.291666666666666</v>
      </c>
      <c r="X384" s="46">
        <f t="shared" si="6070"/>
        <v>0.78082191780821919</v>
      </c>
      <c r="Y384" s="96">
        <f t="shared" si="6083"/>
        <v>0</v>
      </c>
      <c r="Z384" s="96">
        <f t="shared" si="6084"/>
        <v>0.19298245614035087</v>
      </c>
      <c r="AA384" s="96">
        <f t="shared" si="6085"/>
        <v>0.80701754385964908</v>
      </c>
      <c r="AB384" s="96">
        <f t="shared" si="6086"/>
        <v>0</v>
      </c>
      <c r="AC384" s="96">
        <f t="shared" si="6087"/>
        <v>0</v>
      </c>
      <c r="AD384" s="97">
        <v>11.291666666666666</v>
      </c>
      <c r="AG384" s="46">
        <v>271</v>
      </c>
      <c r="AH384" s="46">
        <f t="shared" si="6035"/>
        <v>0</v>
      </c>
      <c r="AI384" s="46">
        <f t="shared" si="6036"/>
        <v>2.9411764705882353E-2</v>
      </c>
      <c r="AJ384" s="46">
        <f t="shared" si="6037"/>
        <v>0.67647058823529416</v>
      </c>
      <c r="AK384" s="46">
        <f t="shared" si="6038"/>
        <v>0</v>
      </c>
      <c r="AL384" s="46">
        <f t="shared" si="6039"/>
        <v>0</v>
      </c>
      <c r="AM384" s="95">
        <f t="shared" si="6088"/>
        <v>11.291666666666666</v>
      </c>
      <c r="AN384" s="46">
        <f t="shared" si="6071"/>
        <v>0.70588235294117652</v>
      </c>
      <c r="AO384" s="96">
        <f t="shared" si="6089"/>
        <v>0</v>
      </c>
      <c r="AP384" s="96">
        <f t="shared" si="6090"/>
        <v>4.1666666666666664E-2</v>
      </c>
      <c r="AQ384" s="96">
        <f t="shared" si="6091"/>
        <v>0.95833333333333337</v>
      </c>
      <c r="AR384" s="96">
        <f t="shared" si="6092"/>
        <v>0</v>
      </c>
      <c r="AS384" s="96">
        <f t="shared" si="6093"/>
        <v>0</v>
      </c>
      <c r="AT384" s="97">
        <v>11.291666666666666</v>
      </c>
      <c r="AW384" s="46">
        <v>271</v>
      </c>
      <c r="AX384" s="46">
        <f t="shared" si="6040"/>
        <v>0</v>
      </c>
      <c r="AY384" s="46">
        <f t="shared" si="6041"/>
        <v>0.24074074074074073</v>
      </c>
      <c r="AZ384" s="46">
        <f t="shared" si="6042"/>
        <v>0.62037037037037035</v>
      </c>
      <c r="BA384" s="46">
        <f t="shared" si="6043"/>
        <v>0.1388888888888889</v>
      </c>
      <c r="BB384" s="46">
        <f t="shared" si="6044"/>
        <v>0</v>
      </c>
      <c r="BC384" s="95">
        <f t="shared" si="6094"/>
        <v>11.291666666666666</v>
      </c>
      <c r="BD384" s="46">
        <f t="shared" si="6072"/>
        <v>1</v>
      </c>
      <c r="BE384" s="96">
        <f t="shared" si="6095"/>
        <v>0</v>
      </c>
      <c r="BF384" s="96">
        <f t="shared" si="6096"/>
        <v>0.24074074074074073</v>
      </c>
      <c r="BG384" s="96">
        <f t="shared" si="6097"/>
        <v>0.62037037037037035</v>
      </c>
      <c r="BH384" s="96">
        <f t="shared" si="6098"/>
        <v>0.1388888888888889</v>
      </c>
      <c r="BI384" s="96">
        <f t="shared" si="6099"/>
        <v>0</v>
      </c>
      <c r="BJ384" s="97">
        <v>11.291666666666666</v>
      </c>
      <c r="BM384" s="46">
        <v>271</v>
      </c>
      <c r="BN384" s="46">
        <f t="shared" si="6045"/>
        <v>1.6393442622950821E-2</v>
      </c>
      <c r="BO384" s="46">
        <f t="shared" si="6046"/>
        <v>0.13114754098360656</v>
      </c>
      <c r="BP384" s="46">
        <f t="shared" si="6047"/>
        <v>0.69672131147540983</v>
      </c>
      <c r="BQ384" s="46">
        <f t="shared" si="6048"/>
        <v>0</v>
      </c>
      <c r="BR384" s="46">
        <f t="shared" si="6049"/>
        <v>0</v>
      </c>
      <c r="BS384" s="95">
        <f t="shared" si="6100"/>
        <v>11.291666666666666</v>
      </c>
      <c r="BT384" s="46">
        <f t="shared" si="6073"/>
        <v>0.84426229508196715</v>
      </c>
      <c r="BU384" s="96">
        <f t="shared" si="6101"/>
        <v>1.9417475728155342E-2</v>
      </c>
      <c r="BV384" s="96">
        <f t="shared" si="6102"/>
        <v>0.15533980582524273</v>
      </c>
      <c r="BW384" s="96">
        <f t="shared" si="6103"/>
        <v>0.82524271844660202</v>
      </c>
      <c r="BX384" s="96">
        <f t="shared" si="6104"/>
        <v>0</v>
      </c>
      <c r="BY384" s="96">
        <f t="shared" si="6105"/>
        <v>0</v>
      </c>
      <c r="BZ384" s="97">
        <v>11.291666666666666</v>
      </c>
      <c r="CC384" s="46">
        <v>271</v>
      </c>
      <c r="CD384" s="46">
        <f t="shared" si="6050"/>
        <v>0</v>
      </c>
      <c r="CE384" s="46">
        <f t="shared" si="6051"/>
        <v>0.18566775244299674</v>
      </c>
      <c r="CF384" s="46">
        <f t="shared" si="6052"/>
        <v>0.79153094462540718</v>
      </c>
      <c r="CG384" s="46">
        <f t="shared" si="6053"/>
        <v>0</v>
      </c>
      <c r="CH384" s="46">
        <f t="shared" si="6054"/>
        <v>0</v>
      </c>
      <c r="CI384" s="95">
        <f t="shared" si="6106"/>
        <v>11.291666666666666</v>
      </c>
      <c r="CJ384" s="46">
        <f t="shared" si="6074"/>
        <v>0.9771986970684039</v>
      </c>
      <c r="CK384" s="96">
        <f t="shared" si="6107"/>
        <v>0</v>
      </c>
      <c r="CL384" s="96">
        <f t="shared" si="6108"/>
        <v>0.19</v>
      </c>
      <c r="CM384" s="96">
        <f t="shared" si="6109"/>
        <v>0.81</v>
      </c>
      <c r="CN384" s="96">
        <f t="shared" si="6110"/>
        <v>0</v>
      </c>
      <c r="CO384" s="96">
        <f t="shared" si="6111"/>
        <v>0</v>
      </c>
      <c r="CP384" s="97">
        <v>11.291666666666666</v>
      </c>
    </row>
    <row r="385" spans="1:94" x14ac:dyDescent="0.3">
      <c r="A385" s="46">
        <v>272</v>
      </c>
      <c r="B385" s="46">
        <f t="shared" si="6025"/>
        <v>0</v>
      </c>
      <c r="C385" s="46">
        <f t="shared" si="6026"/>
        <v>3.3834586466165412E-2</v>
      </c>
      <c r="D385" s="46">
        <f t="shared" si="6027"/>
        <v>0.8571428571428571</v>
      </c>
      <c r="E385" s="46">
        <f t="shared" si="6028"/>
        <v>0</v>
      </c>
      <c r="F385" s="46">
        <f t="shared" si="6029"/>
        <v>0</v>
      </c>
      <c r="G385" s="95">
        <f t="shared" si="6075"/>
        <v>11.333333333333334</v>
      </c>
      <c r="H385" s="46">
        <f t="shared" si="6076"/>
        <v>0.89097744360902253</v>
      </c>
      <c r="I385" s="96">
        <f t="shared" si="6077"/>
        <v>0</v>
      </c>
      <c r="J385" s="96">
        <f t="shared" si="6078"/>
        <v>3.7974683544303799E-2</v>
      </c>
      <c r="K385" s="96">
        <f t="shared" si="6079"/>
        <v>0.96202531645569622</v>
      </c>
      <c r="L385" s="96">
        <f t="shared" si="6080"/>
        <v>0</v>
      </c>
      <c r="M385" s="96">
        <f t="shared" si="6081"/>
        <v>0</v>
      </c>
      <c r="N385" s="97">
        <v>11.333333333333334</v>
      </c>
      <c r="Q385" s="46">
        <v>272</v>
      </c>
      <c r="R385" s="46">
        <f t="shared" si="6030"/>
        <v>0</v>
      </c>
      <c r="S385" s="46">
        <f t="shared" si="6031"/>
        <v>0.15068493150684931</v>
      </c>
      <c r="T385" s="46">
        <f t="shared" si="6032"/>
        <v>0.63013698630136983</v>
      </c>
      <c r="U385" s="46">
        <f t="shared" si="6033"/>
        <v>0</v>
      </c>
      <c r="V385" s="46">
        <f t="shared" si="6034"/>
        <v>0</v>
      </c>
      <c r="W385" s="95">
        <f t="shared" si="6082"/>
        <v>11.333333333333334</v>
      </c>
      <c r="X385" s="46">
        <f t="shared" si="6070"/>
        <v>0.78082191780821919</v>
      </c>
      <c r="Y385" s="96">
        <f t="shared" si="6083"/>
        <v>0</v>
      </c>
      <c r="Z385" s="96">
        <f t="shared" si="6084"/>
        <v>0.19298245614035087</v>
      </c>
      <c r="AA385" s="96">
        <f t="shared" si="6085"/>
        <v>0.80701754385964908</v>
      </c>
      <c r="AB385" s="96">
        <f t="shared" si="6086"/>
        <v>0</v>
      </c>
      <c r="AC385" s="96">
        <f t="shared" si="6087"/>
        <v>0</v>
      </c>
      <c r="AD385" s="97">
        <v>11.333333333333334</v>
      </c>
      <c r="AG385" s="46">
        <v>272</v>
      </c>
      <c r="AH385" s="46">
        <f t="shared" si="6035"/>
        <v>0</v>
      </c>
      <c r="AI385" s="46">
        <f t="shared" si="6036"/>
        <v>2.9411764705882353E-2</v>
      </c>
      <c r="AJ385" s="46">
        <f t="shared" si="6037"/>
        <v>0.67647058823529416</v>
      </c>
      <c r="AK385" s="46">
        <f t="shared" si="6038"/>
        <v>0</v>
      </c>
      <c r="AL385" s="46">
        <f t="shared" si="6039"/>
        <v>0</v>
      </c>
      <c r="AM385" s="95">
        <f t="shared" si="6088"/>
        <v>11.333333333333334</v>
      </c>
      <c r="AN385" s="46">
        <f t="shared" si="6071"/>
        <v>0.70588235294117652</v>
      </c>
      <c r="AO385" s="96">
        <f t="shared" si="6089"/>
        <v>0</v>
      </c>
      <c r="AP385" s="96">
        <f t="shared" si="6090"/>
        <v>4.1666666666666664E-2</v>
      </c>
      <c r="AQ385" s="96">
        <f t="shared" si="6091"/>
        <v>0.95833333333333337</v>
      </c>
      <c r="AR385" s="96">
        <f t="shared" si="6092"/>
        <v>0</v>
      </c>
      <c r="AS385" s="96">
        <f t="shared" si="6093"/>
        <v>0</v>
      </c>
      <c r="AT385" s="97">
        <v>11.333333333333334</v>
      </c>
      <c r="AW385" s="46">
        <v>272</v>
      </c>
      <c r="AX385" s="46">
        <f t="shared" si="6040"/>
        <v>0</v>
      </c>
      <c r="AY385" s="46">
        <f t="shared" si="6041"/>
        <v>0.24074074074074073</v>
      </c>
      <c r="AZ385" s="46">
        <f t="shared" si="6042"/>
        <v>0.62037037037037035</v>
      </c>
      <c r="BA385" s="46">
        <f t="shared" si="6043"/>
        <v>0.1388888888888889</v>
      </c>
      <c r="BB385" s="46">
        <f t="shared" si="6044"/>
        <v>0</v>
      </c>
      <c r="BC385" s="95">
        <f t="shared" si="6094"/>
        <v>11.333333333333334</v>
      </c>
      <c r="BD385" s="46">
        <f t="shared" si="6072"/>
        <v>1</v>
      </c>
      <c r="BE385" s="96">
        <f t="shared" si="6095"/>
        <v>0</v>
      </c>
      <c r="BF385" s="96">
        <f t="shared" si="6096"/>
        <v>0.24074074074074073</v>
      </c>
      <c r="BG385" s="96">
        <f t="shared" si="6097"/>
        <v>0.62037037037037035</v>
      </c>
      <c r="BH385" s="96">
        <f t="shared" si="6098"/>
        <v>0.1388888888888889</v>
      </c>
      <c r="BI385" s="96">
        <f t="shared" si="6099"/>
        <v>0</v>
      </c>
      <c r="BJ385" s="97">
        <v>11.333333333333334</v>
      </c>
      <c r="BM385" s="46">
        <v>272</v>
      </c>
      <c r="BN385" s="46">
        <f t="shared" si="6045"/>
        <v>1.6393442622950821E-2</v>
      </c>
      <c r="BO385" s="46">
        <f t="shared" si="6046"/>
        <v>0.13114754098360656</v>
      </c>
      <c r="BP385" s="46">
        <f t="shared" si="6047"/>
        <v>0.69672131147540983</v>
      </c>
      <c r="BQ385" s="46">
        <f t="shared" si="6048"/>
        <v>0</v>
      </c>
      <c r="BR385" s="46">
        <f t="shared" si="6049"/>
        <v>0</v>
      </c>
      <c r="BS385" s="95">
        <f t="shared" si="6100"/>
        <v>11.333333333333334</v>
      </c>
      <c r="BT385" s="46">
        <f t="shared" si="6073"/>
        <v>0.84426229508196715</v>
      </c>
      <c r="BU385" s="96">
        <f t="shared" si="6101"/>
        <v>1.9417475728155342E-2</v>
      </c>
      <c r="BV385" s="96">
        <f t="shared" si="6102"/>
        <v>0.15533980582524273</v>
      </c>
      <c r="BW385" s="96">
        <f t="shared" si="6103"/>
        <v>0.82524271844660202</v>
      </c>
      <c r="BX385" s="96">
        <f t="shared" si="6104"/>
        <v>0</v>
      </c>
      <c r="BY385" s="96">
        <f t="shared" si="6105"/>
        <v>0</v>
      </c>
      <c r="BZ385" s="97">
        <v>11.333333333333334</v>
      </c>
      <c r="CC385" s="46">
        <v>272</v>
      </c>
      <c r="CD385" s="46">
        <f t="shared" si="6050"/>
        <v>0</v>
      </c>
      <c r="CE385" s="46">
        <f t="shared" si="6051"/>
        <v>0.18566775244299674</v>
      </c>
      <c r="CF385" s="46">
        <f t="shared" si="6052"/>
        <v>0.79153094462540718</v>
      </c>
      <c r="CG385" s="46">
        <f t="shared" si="6053"/>
        <v>0</v>
      </c>
      <c r="CH385" s="46">
        <f t="shared" si="6054"/>
        <v>0</v>
      </c>
      <c r="CI385" s="95">
        <f t="shared" si="6106"/>
        <v>11.333333333333334</v>
      </c>
      <c r="CJ385" s="46">
        <f t="shared" si="6074"/>
        <v>0.9771986970684039</v>
      </c>
      <c r="CK385" s="96">
        <f t="shared" si="6107"/>
        <v>0</v>
      </c>
      <c r="CL385" s="96">
        <f t="shared" si="6108"/>
        <v>0.19</v>
      </c>
      <c r="CM385" s="96">
        <f t="shared" si="6109"/>
        <v>0.81</v>
      </c>
      <c r="CN385" s="96">
        <f t="shared" si="6110"/>
        <v>0</v>
      </c>
      <c r="CO385" s="96">
        <f t="shared" si="6111"/>
        <v>0</v>
      </c>
      <c r="CP385" s="97">
        <v>11.333333333333334</v>
      </c>
    </row>
    <row r="386" spans="1:94" x14ac:dyDescent="0.3">
      <c r="A386" s="46">
        <v>273</v>
      </c>
      <c r="B386" s="46">
        <f t="shared" si="6025"/>
        <v>0</v>
      </c>
      <c r="C386" s="46">
        <f t="shared" si="6026"/>
        <v>3.3834586466165412E-2</v>
      </c>
      <c r="D386" s="46">
        <f t="shared" si="6027"/>
        <v>0</v>
      </c>
      <c r="E386" s="46">
        <f t="shared" si="6028"/>
        <v>0</v>
      </c>
      <c r="F386" s="46">
        <f t="shared" si="6029"/>
        <v>0</v>
      </c>
      <c r="G386" s="95">
        <f t="shared" si="6075"/>
        <v>11.375</v>
      </c>
      <c r="H386" s="46">
        <f t="shared" si="6076"/>
        <v>3.3834586466165412E-2</v>
      </c>
      <c r="I386" s="96">
        <f t="shared" si="6077"/>
        <v>0</v>
      </c>
      <c r="J386" s="96">
        <f t="shared" si="6078"/>
        <v>1</v>
      </c>
      <c r="K386" s="96">
        <f t="shared" si="6079"/>
        <v>0</v>
      </c>
      <c r="L386" s="96">
        <f t="shared" si="6080"/>
        <v>0</v>
      </c>
      <c r="M386" s="96">
        <f t="shared" si="6081"/>
        <v>0</v>
      </c>
      <c r="N386" s="97">
        <v>11.375</v>
      </c>
      <c r="Q386" s="46">
        <v>273</v>
      </c>
      <c r="R386" s="46">
        <f t="shared" si="6030"/>
        <v>0</v>
      </c>
      <c r="S386" s="46">
        <f t="shared" si="6031"/>
        <v>0.15068493150684931</v>
      </c>
      <c r="T386" s="46">
        <f t="shared" si="6032"/>
        <v>0.63013698630136983</v>
      </c>
      <c r="U386" s="46">
        <f t="shared" si="6033"/>
        <v>0</v>
      </c>
      <c r="V386" s="46">
        <f t="shared" si="6034"/>
        <v>0</v>
      </c>
      <c r="W386" s="95">
        <f t="shared" si="6082"/>
        <v>11.375</v>
      </c>
      <c r="X386" s="46">
        <f t="shared" si="6070"/>
        <v>0.78082191780821919</v>
      </c>
      <c r="Y386" s="96">
        <f t="shared" si="6083"/>
        <v>0</v>
      </c>
      <c r="Z386" s="96">
        <f t="shared" si="6084"/>
        <v>0.19298245614035087</v>
      </c>
      <c r="AA386" s="96">
        <f t="shared" si="6085"/>
        <v>0.80701754385964908</v>
      </c>
      <c r="AB386" s="96">
        <f t="shared" si="6086"/>
        <v>0</v>
      </c>
      <c r="AC386" s="96">
        <f t="shared" si="6087"/>
        <v>0</v>
      </c>
      <c r="AD386" s="97">
        <v>11.375</v>
      </c>
      <c r="AG386" s="46">
        <v>273</v>
      </c>
      <c r="AH386" s="46">
        <f t="shared" si="6035"/>
        <v>0</v>
      </c>
      <c r="AI386" s="46">
        <f t="shared" si="6036"/>
        <v>2.9411764705882353E-2</v>
      </c>
      <c r="AJ386" s="46">
        <f t="shared" si="6037"/>
        <v>0.67647058823529416</v>
      </c>
      <c r="AK386" s="46">
        <f t="shared" si="6038"/>
        <v>0</v>
      </c>
      <c r="AL386" s="46">
        <f t="shared" si="6039"/>
        <v>0</v>
      </c>
      <c r="AM386" s="95">
        <f t="shared" si="6088"/>
        <v>11.375</v>
      </c>
      <c r="AN386" s="46">
        <f t="shared" si="6071"/>
        <v>0.70588235294117652</v>
      </c>
      <c r="AO386" s="96">
        <f t="shared" si="6089"/>
        <v>0</v>
      </c>
      <c r="AP386" s="96">
        <f t="shared" si="6090"/>
        <v>4.1666666666666664E-2</v>
      </c>
      <c r="AQ386" s="96">
        <f t="shared" si="6091"/>
        <v>0.95833333333333337</v>
      </c>
      <c r="AR386" s="96">
        <f t="shared" si="6092"/>
        <v>0</v>
      </c>
      <c r="AS386" s="96">
        <f t="shared" si="6093"/>
        <v>0</v>
      </c>
      <c r="AT386" s="97">
        <v>11.375</v>
      </c>
      <c r="AW386" s="46">
        <v>273</v>
      </c>
      <c r="AX386" s="46">
        <f t="shared" si="6040"/>
        <v>0</v>
      </c>
      <c r="AY386" s="46">
        <f t="shared" si="6041"/>
        <v>0.24074074074074073</v>
      </c>
      <c r="AZ386" s="46">
        <f t="shared" si="6042"/>
        <v>0.62037037037037035</v>
      </c>
      <c r="BA386" s="46">
        <f t="shared" si="6043"/>
        <v>0.1388888888888889</v>
      </c>
      <c r="BB386" s="46">
        <f t="shared" si="6044"/>
        <v>0</v>
      </c>
      <c r="BC386" s="95">
        <f t="shared" si="6094"/>
        <v>11.375</v>
      </c>
      <c r="BD386" s="46">
        <f t="shared" si="6072"/>
        <v>1</v>
      </c>
      <c r="BE386" s="96">
        <f t="shared" si="6095"/>
        <v>0</v>
      </c>
      <c r="BF386" s="96">
        <f t="shared" si="6096"/>
        <v>0.24074074074074073</v>
      </c>
      <c r="BG386" s="96">
        <f t="shared" si="6097"/>
        <v>0.62037037037037035</v>
      </c>
      <c r="BH386" s="96">
        <f t="shared" si="6098"/>
        <v>0.1388888888888889</v>
      </c>
      <c r="BI386" s="96">
        <f t="shared" si="6099"/>
        <v>0</v>
      </c>
      <c r="BJ386" s="97">
        <v>11.375</v>
      </c>
      <c r="BM386" s="46">
        <v>273</v>
      </c>
      <c r="BN386" s="46">
        <f t="shared" si="6045"/>
        <v>1.6393442622950821E-2</v>
      </c>
      <c r="BO386" s="46">
        <f t="shared" si="6046"/>
        <v>0.13114754098360656</v>
      </c>
      <c r="BP386" s="46">
        <f t="shared" si="6047"/>
        <v>0.69672131147540983</v>
      </c>
      <c r="BQ386" s="46">
        <f t="shared" si="6048"/>
        <v>0</v>
      </c>
      <c r="BR386" s="46">
        <f t="shared" si="6049"/>
        <v>0</v>
      </c>
      <c r="BS386" s="95">
        <f t="shared" si="6100"/>
        <v>11.375</v>
      </c>
      <c r="BT386" s="46">
        <f t="shared" si="6073"/>
        <v>0.84426229508196715</v>
      </c>
      <c r="BU386" s="96">
        <f t="shared" si="6101"/>
        <v>1.9417475728155342E-2</v>
      </c>
      <c r="BV386" s="96">
        <f t="shared" si="6102"/>
        <v>0.15533980582524273</v>
      </c>
      <c r="BW386" s="96">
        <f t="shared" si="6103"/>
        <v>0.82524271844660202</v>
      </c>
      <c r="BX386" s="96">
        <f t="shared" si="6104"/>
        <v>0</v>
      </c>
      <c r="BY386" s="96">
        <f t="shared" si="6105"/>
        <v>0</v>
      </c>
      <c r="BZ386" s="97">
        <v>11.375</v>
      </c>
      <c r="CC386" s="46">
        <v>273</v>
      </c>
      <c r="CD386" s="46">
        <f t="shared" si="6050"/>
        <v>0</v>
      </c>
      <c r="CE386" s="46">
        <f t="shared" si="6051"/>
        <v>0.18566775244299674</v>
      </c>
      <c r="CF386" s="46">
        <f t="shared" si="6052"/>
        <v>0.79153094462540718</v>
      </c>
      <c r="CG386" s="46">
        <f t="shared" si="6053"/>
        <v>0</v>
      </c>
      <c r="CH386" s="46">
        <f t="shared" si="6054"/>
        <v>0</v>
      </c>
      <c r="CI386" s="95">
        <f t="shared" si="6106"/>
        <v>11.375</v>
      </c>
      <c r="CJ386" s="46">
        <f t="shared" si="6074"/>
        <v>0.9771986970684039</v>
      </c>
      <c r="CK386" s="96">
        <f t="shared" si="6107"/>
        <v>0</v>
      </c>
      <c r="CL386" s="96">
        <f t="shared" si="6108"/>
        <v>0.19</v>
      </c>
      <c r="CM386" s="96">
        <f t="shared" si="6109"/>
        <v>0.81</v>
      </c>
      <c r="CN386" s="96">
        <f t="shared" si="6110"/>
        <v>0</v>
      </c>
      <c r="CO386" s="96">
        <f t="shared" si="6111"/>
        <v>0</v>
      </c>
      <c r="CP386" s="97">
        <v>11.375</v>
      </c>
    </row>
    <row r="387" spans="1:94" x14ac:dyDescent="0.3">
      <c r="A387" s="46">
        <v>274</v>
      </c>
      <c r="B387" s="46">
        <f t="shared" si="6025"/>
        <v>0</v>
      </c>
      <c r="C387" s="46">
        <f t="shared" si="6026"/>
        <v>3.3834586466165412E-2</v>
      </c>
      <c r="D387" s="46">
        <f t="shared" si="6027"/>
        <v>0</v>
      </c>
      <c r="E387" s="46">
        <f t="shared" si="6028"/>
        <v>0</v>
      </c>
      <c r="F387" s="46">
        <f t="shared" si="6029"/>
        <v>0</v>
      </c>
      <c r="G387" s="95">
        <f t="shared" si="6075"/>
        <v>11.416666666666666</v>
      </c>
      <c r="H387" s="46">
        <f t="shared" si="6076"/>
        <v>3.3834586466165412E-2</v>
      </c>
      <c r="I387" s="96">
        <f t="shared" si="6077"/>
        <v>0</v>
      </c>
      <c r="J387" s="96">
        <f t="shared" si="6078"/>
        <v>1</v>
      </c>
      <c r="K387" s="96">
        <f t="shared" si="6079"/>
        <v>0</v>
      </c>
      <c r="L387" s="96">
        <f t="shared" si="6080"/>
        <v>0</v>
      </c>
      <c r="M387" s="96">
        <f t="shared" si="6081"/>
        <v>0</v>
      </c>
      <c r="N387" s="97">
        <v>11.416666666666666</v>
      </c>
      <c r="Q387" s="46">
        <v>274</v>
      </c>
      <c r="R387" s="46">
        <f t="shared" si="6030"/>
        <v>0</v>
      </c>
      <c r="S387" s="46">
        <f t="shared" si="6031"/>
        <v>0.15068493150684931</v>
      </c>
      <c r="T387" s="46">
        <f t="shared" si="6032"/>
        <v>0.63013698630136983</v>
      </c>
      <c r="U387" s="46">
        <f t="shared" si="6033"/>
        <v>0</v>
      </c>
      <c r="V387" s="46">
        <f t="shared" si="6034"/>
        <v>0</v>
      </c>
      <c r="W387" s="95">
        <f t="shared" si="6082"/>
        <v>11.416666666666666</v>
      </c>
      <c r="X387" s="46">
        <f t="shared" si="6070"/>
        <v>0.78082191780821919</v>
      </c>
      <c r="Y387" s="96">
        <f t="shared" si="6083"/>
        <v>0</v>
      </c>
      <c r="Z387" s="96">
        <f t="shared" si="6084"/>
        <v>0.19298245614035087</v>
      </c>
      <c r="AA387" s="96">
        <f t="shared" si="6085"/>
        <v>0.80701754385964908</v>
      </c>
      <c r="AB387" s="96">
        <f t="shared" si="6086"/>
        <v>0</v>
      </c>
      <c r="AC387" s="96">
        <f t="shared" si="6087"/>
        <v>0</v>
      </c>
      <c r="AD387" s="97">
        <v>11.416666666666666</v>
      </c>
      <c r="AG387" s="46">
        <v>274</v>
      </c>
      <c r="AH387" s="46">
        <f t="shared" si="6035"/>
        <v>0</v>
      </c>
      <c r="AI387" s="46">
        <f t="shared" si="6036"/>
        <v>2.9411764705882353E-2</v>
      </c>
      <c r="AJ387" s="46">
        <f t="shared" si="6037"/>
        <v>0.67647058823529416</v>
      </c>
      <c r="AK387" s="46">
        <f t="shared" si="6038"/>
        <v>0</v>
      </c>
      <c r="AL387" s="46">
        <f t="shared" si="6039"/>
        <v>0</v>
      </c>
      <c r="AM387" s="95">
        <f t="shared" si="6088"/>
        <v>11.416666666666666</v>
      </c>
      <c r="AN387" s="46">
        <f t="shared" si="6071"/>
        <v>0.70588235294117652</v>
      </c>
      <c r="AO387" s="96">
        <f t="shared" si="6089"/>
        <v>0</v>
      </c>
      <c r="AP387" s="96">
        <f t="shared" si="6090"/>
        <v>4.1666666666666664E-2</v>
      </c>
      <c r="AQ387" s="96">
        <f t="shared" si="6091"/>
        <v>0.95833333333333337</v>
      </c>
      <c r="AR387" s="96">
        <f t="shared" si="6092"/>
        <v>0</v>
      </c>
      <c r="AS387" s="96">
        <f t="shared" si="6093"/>
        <v>0</v>
      </c>
      <c r="AT387" s="97">
        <v>11.416666666666666</v>
      </c>
      <c r="AW387" s="46">
        <v>274</v>
      </c>
      <c r="AX387" s="46">
        <f t="shared" si="6040"/>
        <v>0</v>
      </c>
      <c r="AY387" s="46">
        <f t="shared" si="6041"/>
        <v>0.24074074074074073</v>
      </c>
      <c r="AZ387" s="46">
        <f t="shared" si="6042"/>
        <v>0.62037037037037035</v>
      </c>
      <c r="BA387" s="46">
        <f t="shared" si="6043"/>
        <v>0.1388888888888889</v>
      </c>
      <c r="BB387" s="46">
        <f t="shared" si="6044"/>
        <v>0</v>
      </c>
      <c r="BC387" s="95">
        <f t="shared" si="6094"/>
        <v>11.416666666666666</v>
      </c>
      <c r="BD387" s="46">
        <f t="shared" si="6072"/>
        <v>1</v>
      </c>
      <c r="BE387" s="96">
        <f t="shared" si="6095"/>
        <v>0</v>
      </c>
      <c r="BF387" s="96">
        <f t="shared" si="6096"/>
        <v>0.24074074074074073</v>
      </c>
      <c r="BG387" s="96">
        <f t="shared" si="6097"/>
        <v>0.62037037037037035</v>
      </c>
      <c r="BH387" s="96">
        <f t="shared" si="6098"/>
        <v>0.1388888888888889</v>
      </c>
      <c r="BI387" s="96">
        <f t="shared" si="6099"/>
        <v>0</v>
      </c>
      <c r="BJ387" s="97">
        <v>11.416666666666666</v>
      </c>
      <c r="BM387" s="46">
        <v>274</v>
      </c>
      <c r="BN387" s="46">
        <f t="shared" si="6045"/>
        <v>1.6393442622950821E-2</v>
      </c>
      <c r="BO387" s="46">
        <f t="shared" si="6046"/>
        <v>0.13114754098360656</v>
      </c>
      <c r="BP387" s="46">
        <f t="shared" si="6047"/>
        <v>0.69672131147540983</v>
      </c>
      <c r="BQ387" s="46">
        <f t="shared" si="6048"/>
        <v>0</v>
      </c>
      <c r="BR387" s="46">
        <f t="shared" si="6049"/>
        <v>0</v>
      </c>
      <c r="BS387" s="95">
        <f t="shared" si="6100"/>
        <v>11.416666666666666</v>
      </c>
      <c r="BT387" s="46">
        <f t="shared" si="6073"/>
        <v>0.84426229508196715</v>
      </c>
      <c r="BU387" s="96">
        <f t="shared" si="6101"/>
        <v>1.9417475728155342E-2</v>
      </c>
      <c r="BV387" s="96">
        <f t="shared" si="6102"/>
        <v>0.15533980582524273</v>
      </c>
      <c r="BW387" s="96">
        <f t="shared" si="6103"/>
        <v>0.82524271844660202</v>
      </c>
      <c r="BX387" s="96">
        <f t="shared" si="6104"/>
        <v>0</v>
      </c>
      <c r="BY387" s="96">
        <f t="shared" si="6105"/>
        <v>0</v>
      </c>
      <c r="BZ387" s="97">
        <v>11.416666666666666</v>
      </c>
      <c r="CC387" s="46">
        <v>274</v>
      </c>
      <c r="CD387" s="46">
        <f t="shared" si="6050"/>
        <v>0</v>
      </c>
      <c r="CE387" s="46">
        <f t="shared" si="6051"/>
        <v>0.18566775244299674</v>
      </c>
      <c r="CF387" s="46">
        <f t="shared" si="6052"/>
        <v>0.79153094462540718</v>
      </c>
      <c r="CG387" s="46">
        <f t="shared" si="6053"/>
        <v>0</v>
      </c>
      <c r="CH387" s="46">
        <f t="shared" si="6054"/>
        <v>0</v>
      </c>
      <c r="CI387" s="95">
        <f t="shared" si="6106"/>
        <v>11.416666666666666</v>
      </c>
      <c r="CJ387" s="46">
        <f t="shared" si="6074"/>
        <v>0.9771986970684039</v>
      </c>
      <c r="CK387" s="96">
        <f t="shared" si="6107"/>
        <v>0</v>
      </c>
      <c r="CL387" s="96">
        <f t="shared" si="6108"/>
        <v>0.19</v>
      </c>
      <c r="CM387" s="96">
        <f t="shared" si="6109"/>
        <v>0.81</v>
      </c>
      <c r="CN387" s="96">
        <f t="shared" si="6110"/>
        <v>0</v>
      </c>
      <c r="CO387" s="96">
        <f t="shared" si="6111"/>
        <v>0</v>
      </c>
      <c r="CP387" s="97">
        <v>11.416666666666666</v>
      </c>
    </row>
    <row r="388" spans="1:94" x14ac:dyDescent="0.3">
      <c r="A388" s="46">
        <v>275</v>
      </c>
      <c r="B388" s="46">
        <f t="shared" si="6025"/>
        <v>0</v>
      </c>
      <c r="C388" s="46">
        <f t="shared" si="6026"/>
        <v>3.3834586466165412E-2</v>
      </c>
      <c r="D388" s="46">
        <f t="shared" si="6027"/>
        <v>0</v>
      </c>
      <c r="E388" s="46">
        <f t="shared" si="6028"/>
        <v>0</v>
      </c>
      <c r="F388" s="46">
        <f t="shared" si="6029"/>
        <v>0</v>
      </c>
      <c r="G388" s="95">
        <f t="shared" si="6075"/>
        <v>11.458333333333334</v>
      </c>
      <c r="H388" s="46">
        <f t="shared" si="6076"/>
        <v>3.3834586466165412E-2</v>
      </c>
      <c r="I388" s="96">
        <f t="shared" si="6077"/>
        <v>0</v>
      </c>
      <c r="J388" s="96">
        <f t="shared" si="6078"/>
        <v>1</v>
      </c>
      <c r="K388" s="96">
        <f t="shared" si="6079"/>
        <v>0</v>
      </c>
      <c r="L388" s="96">
        <f t="shared" si="6080"/>
        <v>0</v>
      </c>
      <c r="M388" s="96">
        <f t="shared" si="6081"/>
        <v>0</v>
      </c>
      <c r="N388" s="97">
        <v>11.458333333333334</v>
      </c>
      <c r="Q388" s="46">
        <v>275</v>
      </c>
      <c r="R388" s="46">
        <f t="shared" si="6030"/>
        <v>0</v>
      </c>
      <c r="S388" s="46">
        <f t="shared" si="6031"/>
        <v>0.15068493150684931</v>
      </c>
      <c r="T388" s="46">
        <f t="shared" si="6032"/>
        <v>0.63013698630136983</v>
      </c>
      <c r="U388" s="46">
        <f t="shared" si="6033"/>
        <v>0</v>
      </c>
      <c r="V388" s="46">
        <f t="shared" si="6034"/>
        <v>0</v>
      </c>
      <c r="W388" s="95">
        <f t="shared" si="6082"/>
        <v>11.458333333333334</v>
      </c>
      <c r="X388" s="46">
        <f t="shared" si="6070"/>
        <v>0.78082191780821919</v>
      </c>
      <c r="Y388" s="96">
        <f t="shared" si="6083"/>
        <v>0</v>
      </c>
      <c r="Z388" s="96">
        <f t="shared" si="6084"/>
        <v>0.19298245614035087</v>
      </c>
      <c r="AA388" s="96">
        <f t="shared" si="6085"/>
        <v>0.80701754385964908</v>
      </c>
      <c r="AB388" s="96">
        <f t="shared" si="6086"/>
        <v>0</v>
      </c>
      <c r="AC388" s="96">
        <f t="shared" si="6087"/>
        <v>0</v>
      </c>
      <c r="AD388" s="97">
        <v>11.458333333333334</v>
      </c>
      <c r="AG388" s="46">
        <v>275</v>
      </c>
      <c r="AH388" s="46">
        <f t="shared" si="6035"/>
        <v>0</v>
      </c>
      <c r="AI388" s="46">
        <f t="shared" si="6036"/>
        <v>2.9411764705882353E-2</v>
      </c>
      <c r="AJ388" s="46">
        <f t="shared" si="6037"/>
        <v>0.67647058823529416</v>
      </c>
      <c r="AK388" s="46">
        <f t="shared" si="6038"/>
        <v>0</v>
      </c>
      <c r="AL388" s="46">
        <f t="shared" si="6039"/>
        <v>0</v>
      </c>
      <c r="AM388" s="95">
        <f t="shared" si="6088"/>
        <v>11.458333333333334</v>
      </c>
      <c r="AN388" s="46">
        <f t="shared" si="6071"/>
        <v>0.70588235294117652</v>
      </c>
      <c r="AO388" s="96">
        <f t="shared" si="6089"/>
        <v>0</v>
      </c>
      <c r="AP388" s="96">
        <f t="shared" si="6090"/>
        <v>4.1666666666666664E-2</v>
      </c>
      <c r="AQ388" s="96">
        <f t="shared" si="6091"/>
        <v>0.95833333333333337</v>
      </c>
      <c r="AR388" s="96">
        <f t="shared" si="6092"/>
        <v>0</v>
      </c>
      <c r="AS388" s="96">
        <f t="shared" si="6093"/>
        <v>0</v>
      </c>
      <c r="AT388" s="97">
        <v>11.458333333333334</v>
      </c>
      <c r="AW388" s="46">
        <v>275</v>
      </c>
      <c r="AX388" s="46">
        <f t="shared" si="6040"/>
        <v>0</v>
      </c>
      <c r="AY388" s="46">
        <f t="shared" si="6041"/>
        <v>0.24074074074074073</v>
      </c>
      <c r="AZ388" s="46">
        <f t="shared" si="6042"/>
        <v>0.62037037037037035</v>
      </c>
      <c r="BA388" s="46">
        <f t="shared" si="6043"/>
        <v>0.1388888888888889</v>
      </c>
      <c r="BB388" s="46">
        <f t="shared" si="6044"/>
        <v>0</v>
      </c>
      <c r="BC388" s="95">
        <f t="shared" si="6094"/>
        <v>11.458333333333334</v>
      </c>
      <c r="BD388" s="46">
        <f t="shared" si="6072"/>
        <v>1</v>
      </c>
      <c r="BE388" s="96">
        <f t="shared" si="6095"/>
        <v>0</v>
      </c>
      <c r="BF388" s="96">
        <f t="shared" si="6096"/>
        <v>0.24074074074074073</v>
      </c>
      <c r="BG388" s="96">
        <f t="shared" si="6097"/>
        <v>0.62037037037037035</v>
      </c>
      <c r="BH388" s="96">
        <f t="shared" si="6098"/>
        <v>0.1388888888888889</v>
      </c>
      <c r="BI388" s="96">
        <f t="shared" si="6099"/>
        <v>0</v>
      </c>
      <c r="BJ388" s="97">
        <v>11.458333333333334</v>
      </c>
      <c r="BM388" s="46">
        <v>275</v>
      </c>
      <c r="BN388" s="46">
        <f t="shared" si="6045"/>
        <v>1.6393442622950821E-2</v>
      </c>
      <c r="BO388" s="46">
        <f t="shared" si="6046"/>
        <v>0.13114754098360656</v>
      </c>
      <c r="BP388" s="46">
        <f t="shared" si="6047"/>
        <v>0.69672131147540983</v>
      </c>
      <c r="BQ388" s="46">
        <f t="shared" si="6048"/>
        <v>0</v>
      </c>
      <c r="BR388" s="46">
        <f t="shared" si="6049"/>
        <v>0</v>
      </c>
      <c r="BS388" s="95">
        <f t="shared" si="6100"/>
        <v>11.458333333333334</v>
      </c>
      <c r="BT388" s="46">
        <f t="shared" si="6073"/>
        <v>0.84426229508196715</v>
      </c>
      <c r="BU388" s="96">
        <f t="shared" si="6101"/>
        <v>1.9417475728155342E-2</v>
      </c>
      <c r="BV388" s="96">
        <f t="shared" si="6102"/>
        <v>0.15533980582524273</v>
      </c>
      <c r="BW388" s="96">
        <f t="shared" si="6103"/>
        <v>0.82524271844660202</v>
      </c>
      <c r="BX388" s="96">
        <f t="shared" si="6104"/>
        <v>0</v>
      </c>
      <c r="BY388" s="96">
        <f t="shared" si="6105"/>
        <v>0</v>
      </c>
      <c r="BZ388" s="97">
        <v>11.458333333333334</v>
      </c>
      <c r="CC388" s="46">
        <v>275</v>
      </c>
      <c r="CD388" s="46">
        <f t="shared" si="6050"/>
        <v>0</v>
      </c>
      <c r="CE388" s="46">
        <f t="shared" si="6051"/>
        <v>0.18566775244299674</v>
      </c>
      <c r="CF388" s="46">
        <f t="shared" si="6052"/>
        <v>0.79153094462540718</v>
      </c>
      <c r="CG388" s="46">
        <f t="shared" si="6053"/>
        <v>0</v>
      </c>
      <c r="CH388" s="46">
        <f t="shared" si="6054"/>
        <v>0</v>
      </c>
      <c r="CI388" s="95">
        <f t="shared" si="6106"/>
        <v>11.458333333333334</v>
      </c>
      <c r="CJ388" s="46">
        <f t="shared" si="6074"/>
        <v>0.9771986970684039</v>
      </c>
      <c r="CK388" s="96">
        <f t="shared" si="6107"/>
        <v>0</v>
      </c>
      <c r="CL388" s="96">
        <f t="shared" si="6108"/>
        <v>0.19</v>
      </c>
      <c r="CM388" s="96">
        <f t="shared" si="6109"/>
        <v>0.81</v>
      </c>
      <c r="CN388" s="96">
        <f t="shared" si="6110"/>
        <v>0</v>
      </c>
      <c r="CO388" s="96">
        <f t="shared" si="6111"/>
        <v>0</v>
      </c>
      <c r="CP388" s="97">
        <v>11.458333333333334</v>
      </c>
    </row>
    <row r="389" spans="1:94" x14ac:dyDescent="0.3">
      <c r="A389" s="46">
        <v>276</v>
      </c>
      <c r="B389" s="46">
        <f t="shared" si="6025"/>
        <v>0</v>
      </c>
      <c r="C389" s="46">
        <f t="shared" si="6026"/>
        <v>3.3834586466165412E-2</v>
      </c>
      <c r="D389" s="46">
        <f t="shared" si="6027"/>
        <v>0</v>
      </c>
      <c r="E389" s="46">
        <f t="shared" si="6028"/>
        <v>0</v>
      </c>
      <c r="F389" s="46">
        <f t="shared" si="6029"/>
        <v>0</v>
      </c>
      <c r="G389" s="95">
        <f t="shared" si="6075"/>
        <v>11.5</v>
      </c>
      <c r="H389" s="46">
        <f t="shared" si="6076"/>
        <v>3.3834586466165412E-2</v>
      </c>
      <c r="I389" s="96">
        <f t="shared" si="6077"/>
        <v>0</v>
      </c>
      <c r="J389" s="96">
        <f t="shared" si="6078"/>
        <v>1</v>
      </c>
      <c r="K389" s="96">
        <f t="shared" si="6079"/>
        <v>0</v>
      </c>
      <c r="L389" s="96">
        <f t="shared" si="6080"/>
        <v>0</v>
      </c>
      <c r="M389" s="96">
        <f t="shared" si="6081"/>
        <v>0</v>
      </c>
      <c r="N389" s="97">
        <v>11.5</v>
      </c>
      <c r="Q389" s="46">
        <v>276</v>
      </c>
      <c r="R389" s="46">
        <f t="shared" si="6030"/>
        <v>0</v>
      </c>
      <c r="S389" s="46">
        <f t="shared" si="6031"/>
        <v>0.15068493150684931</v>
      </c>
      <c r="T389" s="46">
        <f t="shared" si="6032"/>
        <v>0.63013698630136983</v>
      </c>
      <c r="U389" s="46">
        <f t="shared" si="6033"/>
        <v>0</v>
      </c>
      <c r="V389" s="46">
        <f t="shared" si="6034"/>
        <v>0</v>
      </c>
      <c r="W389" s="95">
        <f t="shared" si="6082"/>
        <v>11.5</v>
      </c>
      <c r="X389" s="46">
        <f t="shared" si="6070"/>
        <v>0.78082191780821919</v>
      </c>
      <c r="Y389" s="96">
        <f t="shared" si="6083"/>
        <v>0</v>
      </c>
      <c r="Z389" s="96">
        <f t="shared" si="6084"/>
        <v>0.19298245614035087</v>
      </c>
      <c r="AA389" s="96">
        <f t="shared" si="6085"/>
        <v>0.80701754385964908</v>
      </c>
      <c r="AB389" s="96">
        <f t="shared" si="6086"/>
        <v>0</v>
      </c>
      <c r="AC389" s="96">
        <f t="shared" si="6087"/>
        <v>0</v>
      </c>
      <c r="AD389" s="97">
        <v>11.5</v>
      </c>
      <c r="AG389" s="46">
        <v>276</v>
      </c>
      <c r="AH389" s="46">
        <f t="shared" si="6035"/>
        <v>0</v>
      </c>
      <c r="AI389" s="46">
        <f t="shared" si="6036"/>
        <v>2.9411764705882353E-2</v>
      </c>
      <c r="AJ389" s="46">
        <f t="shared" si="6037"/>
        <v>0.67647058823529416</v>
      </c>
      <c r="AK389" s="46">
        <f t="shared" si="6038"/>
        <v>0</v>
      </c>
      <c r="AL389" s="46">
        <f t="shared" si="6039"/>
        <v>0</v>
      </c>
      <c r="AM389" s="95">
        <f t="shared" si="6088"/>
        <v>11.5</v>
      </c>
      <c r="AN389" s="46">
        <f t="shared" si="6071"/>
        <v>0.70588235294117652</v>
      </c>
      <c r="AO389" s="96">
        <f t="shared" si="6089"/>
        <v>0</v>
      </c>
      <c r="AP389" s="96">
        <f t="shared" si="6090"/>
        <v>4.1666666666666664E-2</v>
      </c>
      <c r="AQ389" s="96">
        <f t="shared" si="6091"/>
        <v>0.95833333333333337</v>
      </c>
      <c r="AR389" s="96">
        <f t="shared" si="6092"/>
        <v>0</v>
      </c>
      <c r="AS389" s="96">
        <f t="shared" si="6093"/>
        <v>0</v>
      </c>
      <c r="AT389" s="97">
        <v>11.5</v>
      </c>
      <c r="AW389" s="46">
        <v>276</v>
      </c>
      <c r="AX389" s="46">
        <f t="shared" si="6040"/>
        <v>0</v>
      </c>
      <c r="AY389" s="46">
        <f t="shared" si="6041"/>
        <v>0.24074074074074073</v>
      </c>
      <c r="AZ389" s="46">
        <f t="shared" si="6042"/>
        <v>0.62037037037037035</v>
      </c>
      <c r="BA389" s="46">
        <f t="shared" si="6043"/>
        <v>0.1388888888888889</v>
      </c>
      <c r="BB389" s="46">
        <f t="shared" si="6044"/>
        <v>0</v>
      </c>
      <c r="BC389" s="95">
        <f t="shared" si="6094"/>
        <v>11.5</v>
      </c>
      <c r="BD389" s="46">
        <f t="shared" si="6072"/>
        <v>1</v>
      </c>
      <c r="BE389" s="96">
        <f t="shared" si="6095"/>
        <v>0</v>
      </c>
      <c r="BF389" s="96">
        <f t="shared" si="6096"/>
        <v>0.24074074074074073</v>
      </c>
      <c r="BG389" s="96">
        <f t="shared" si="6097"/>
        <v>0.62037037037037035</v>
      </c>
      <c r="BH389" s="96">
        <f t="shared" si="6098"/>
        <v>0.1388888888888889</v>
      </c>
      <c r="BI389" s="96">
        <f t="shared" si="6099"/>
        <v>0</v>
      </c>
      <c r="BJ389" s="97">
        <v>11.5</v>
      </c>
      <c r="BM389" s="46">
        <v>276</v>
      </c>
      <c r="BN389" s="46">
        <f t="shared" si="6045"/>
        <v>1.6393442622950821E-2</v>
      </c>
      <c r="BO389" s="46">
        <f t="shared" si="6046"/>
        <v>0.13114754098360656</v>
      </c>
      <c r="BP389" s="46">
        <f t="shared" si="6047"/>
        <v>0.69672131147540983</v>
      </c>
      <c r="BQ389" s="46">
        <f t="shared" si="6048"/>
        <v>0</v>
      </c>
      <c r="BR389" s="46">
        <f t="shared" si="6049"/>
        <v>0</v>
      </c>
      <c r="BS389" s="95">
        <f t="shared" si="6100"/>
        <v>11.5</v>
      </c>
      <c r="BT389" s="46">
        <f t="shared" si="6073"/>
        <v>0.84426229508196715</v>
      </c>
      <c r="BU389" s="96">
        <f t="shared" si="6101"/>
        <v>1.9417475728155342E-2</v>
      </c>
      <c r="BV389" s="96">
        <f t="shared" si="6102"/>
        <v>0.15533980582524273</v>
      </c>
      <c r="BW389" s="96">
        <f t="shared" si="6103"/>
        <v>0.82524271844660202</v>
      </c>
      <c r="BX389" s="96">
        <f t="shared" si="6104"/>
        <v>0</v>
      </c>
      <c r="BY389" s="96">
        <f t="shared" si="6105"/>
        <v>0</v>
      </c>
      <c r="BZ389" s="97">
        <v>11.5</v>
      </c>
      <c r="CC389" s="46">
        <v>276</v>
      </c>
      <c r="CD389" s="46">
        <f t="shared" si="6050"/>
        <v>0</v>
      </c>
      <c r="CE389" s="46">
        <f t="shared" si="6051"/>
        <v>0.18566775244299674</v>
      </c>
      <c r="CF389" s="46">
        <f t="shared" si="6052"/>
        <v>0.79153094462540718</v>
      </c>
      <c r="CG389" s="46">
        <f t="shared" si="6053"/>
        <v>0</v>
      </c>
      <c r="CH389" s="46">
        <f t="shared" si="6054"/>
        <v>0</v>
      </c>
      <c r="CI389" s="95">
        <f t="shared" si="6106"/>
        <v>11.5</v>
      </c>
      <c r="CJ389" s="46">
        <f t="shared" si="6074"/>
        <v>0.9771986970684039</v>
      </c>
      <c r="CK389" s="96">
        <f t="shared" si="6107"/>
        <v>0</v>
      </c>
      <c r="CL389" s="96">
        <f t="shared" si="6108"/>
        <v>0.19</v>
      </c>
      <c r="CM389" s="96">
        <f t="shared" si="6109"/>
        <v>0.81</v>
      </c>
      <c r="CN389" s="96">
        <f t="shared" si="6110"/>
        <v>0</v>
      </c>
      <c r="CO389" s="96">
        <f t="shared" si="6111"/>
        <v>0</v>
      </c>
      <c r="CP389" s="97">
        <v>11.5</v>
      </c>
    </row>
    <row r="390" spans="1:94" x14ac:dyDescent="0.3">
      <c r="A390" s="46">
        <v>277</v>
      </c>
      <c r="B390" s="46">
        <f t="shared" si="6025"/>
        <v>0</v>
      </c>
      <c r="C390" s="46">
        <f t="shared" si="6026"/>
        <v>3.3834586466165412E-2</v>
      </c>
      <c r="D390" s="46">
        <f t="shared" si="6027"/>
        <v>0</v>
      </c>
      <c r="E390" s="46">
        <f t="shared" si="6028"/>
        <v>0</v>
      </c>
      <c r="F390" s="46">
        <f t="shared" si="6029"/>
        <v>0</v>
      </c>
      <c r="G390" s="95">
        <f t="shared" si="6075"/>
        <v>11.541666666666666</v>
      </c>
      <c r="H390" s="46">
        <f t="shared" si="6076"/>
        <v>3.3834586466165412E-2</v>
      </c>
      <c r="I390" s="96">
        <f t="shared" si="6077"/>
        <v>0</v>
      </c>
      <c r="J390" s="96">
        <f t="shared" si="6078"/>
        <v>1</v>
      </c>
      <c r="K390" s="96">
        <f t="shared" si="6079"/>
        <v>0</v>
      </c>
      <c r="L390" s="96">
        <f t="shared" si="6080"/>
        <v>0</v>
      </c>
      <c r="M390" s="96">
        <f t="shared" si="6081"/>
        <v>0</v>
      </c>
      <c r="N390" s="97">
        <v>11.541666666666666</v>
      </c>
      <c r="Q390" s="46">
        <v>277</v>
      </c>
      <c r="R390" s="46">
        <f t="shared" si="6030"/>
        <v>0</v>
      </c>
      <c r="S390" s="46">
        <f t="shared" si="6031"/>
        <v>0.15068493150684931</v>
      </c>
      <c r="T390" s="46">
        <f t="shared" si="6032"/>
        <v>0.63013698630136983</v>
      </c>
      <c r="U390" s="46">
        <f t="shared" si="6033"/>
        <v>0</v>
      </c>
      <c r="V390" s="46">
        <f t="shared" si="6034"/>
        <v>0</v>
      </c>
      <c r="W390" s="95">
        <f t="shared" si="6082"/>
        <v>11.541666666666666</v>
      </c>
      <c r="X390" s="46">
        <f t="shared" si="6070"/>
        <v>0.78082191780821919</v>
      </c>
      <c r="Y390" s="96">
        <f t="shared" si="6083"/>
        <v>0</v>
      </c>
      <c r="Z390" s="96">
        <f t="shared" si="6084"/>
        <v>0.19298245614035087</v>
      </c>
      <c r="AA390" s="96">
        <f t="shared" si="6085"/>
        <v>0.80701754385964908</v>
      </c>
      <c r="AB390" s="96">
        <f t="shared" si="6086"/>
        <v>0</v>
      </c>
      <c r="AC390" s="96">
        <f t="shared" si="6087"/>
        <v>0</v>
      </c>
      <c r="AD390" s="97">
        <v>11.541666666666666</v>
      </c>
      <c r="AG390" s="46">
        <v>277</v>
      </c>
      <c r="AH390" s="46">
        <f t="shared" si="6035"/>
        <v>0</v>
      </c>
      <c r="AI390" s="46">
        <f t="shared" si="6036"/>
        <v>2.9411764705882353E-2</v>
      </c>
      <c r="AJ390" s="46">
        <f t="shared" si="6037"/>
        <v>0.67647058823529416</v>
      </c>
      <c r="AK390" s="46">
        <f t="shared" si="6038"/>
        <v>0</v>
      </c>
      <c r="AL390" s="46">
        <f t="shared" si="6039"/>
        <v>0</v>
      </c>
      <c r="AM390" s="95">
        <f t="shared" si="6088"/>
        <v>11.541666666666666</v>
      </c>
      <c r="AN390" s="46">
        <f t="shared" si="6071"/>
        <v>0.70588235294117652</v>
      </c>
      <c r="AO390" s="96">
        <f t="shared" si="6089"/>
        <v>0</v>
      </c>
      <c r="AP390" s="96">
        <f t="shared" si="6090"/>
        <v>4.1666666666666664E-2</v>
      </c>
      <c r="AQ390" s="96">
        <f t="shared" si="6091"/>
        <v>0.95833333333333337</v>
      </c>
      <c r="AR390" s="96">
        <f t="shared" si="6092"/>
        <v>0</v>
      </c>
      <c r="AS390" s="96">
        <f t="shared" si="6093"/>
        <v>0</v>
      </c>
      <c r="AT390" s="97">
        <v>11.541666666666666</v>
      </c>
      <c r="AW390" s="46">
        <v>277</v>
      </c>
      <c r="AX390" s="46">
        <f t="shared" si="6040"/>
        <v>0</v>
      </c>
      <c r="AY390" s="46">
        <f t="shared" si="6041"/>
        <v>0.24074074074074073</v>
      </c>
      <c r="AZ390" s="46">
        <f t="shared" si="6042"/>
        <v>0.62037037037037035</v>
      </c>
      <c r="BA390" s="46">
        <f t="shared" si="6043"/>
        <v>0.1388888888888889</v>
      </c>
      <c r="BB390" s="46">
        <f t="shared" si="6044"/>
        <v>0</v>
      </c>
      <c r="BC390" s="95">
        <f t="shared" si="6094"/>
        <v>11.541666666666666</v>
      </c>
      <c r="BD390" s="46">
        <f t="shared" si="6072"/>
        <v>1</v>
      </c>
      <c r="BE390" s="96">
        <f t="shared" si="6095"/>
        <v>0</v>
      </c>
      <c r="BF390" s="96">
        <f t="shared" si="6096"/>
        <v>0.24074074074074073</v>
      </c>
      <c r="BG390" s="96">
        <f t="shared" si="6097"/>
        <v>0.62037037037037035</v>
      </c>
      <c r="BH390" s="96">
        <f t="shared" si="6098"/>
        <v>0.1388888888888889</v>
      </c>
      <c r="BI390" s="96">
        <f t="shared" si="6099"/>
        <v>0</v>
      </c>
      <c r="BJ390" s="97">
        <v>11.541666666666666</v>
      </c>
      <c r="BM390" s="46">
        <v>277</v>
      </c>
      <c r="BN390" s="46">
        <f t="shared" si="6045"/>
        <v>1.6393442622950821E-2</v>
      </c>
      <c r="BO390" s="46">
        <f t="shared" si="6046"/>
        <v>0.13114754098360656</v>
      </c>
      <c r="BP390" s="46">
        <f t="shared" si="6047"/>
        <v>0.69672131147540983</v>
      </c>
      <c r="BQ390" s="46">
        <f t="shared" si="6048"/>
        <v>0</v>
      </c>
      <c r="BR390" s="46">
        <f t="shared" si="6049"/>
        <v>0</v>
      </c>
      <c r="BS390" s="95">
        <f t="shared" si="6100"/>
        <v>11.541666666666666</v>
      </c>
      <c r="BT390" s="46">
        <f t="shared" si="6073"/>
        <v>0.84426229508196715</v>
      </c>
      <c r="BU390" s="96">
        <f t="shared" si="6101"/>
        <v>1.9417475728155342E-2</v>
      </c>
      <c r="BV390" s="96">
        <f t="shared" si="6102"/>
        <v>0.15533980582524273</v>
      </c>
      <c r="BW390" s="96">
        <f t="shared" si="6103"/>
        <v>0.82524271844660202</v>
      </c>
      <c r="BX390" s="96">
        <f t="shared" si="6104"/>
        <v>0</v>
      </c>
      <c r="BY390" s="96">
        <f t="shared" si="6105"/>
        <v>0</v>
      </c>
      <c r="BZ390" s="97">
        <v>11.541666666666666</v>
      </c>
      <c r="CC390" s="46">
        <v>277</v>
      </c>
      <c r="CD390" s="46">
        <f t="shared" si="6050"/>
        <v>0</v>
      </c>
      <c r="CE390" s="46">
        <f t="shared" si="6051"/>
        <v>0.18566775244299674</v>
      </c>
      <c r="CF390" s="46">
        <f t="shared" si="6052"/>
        <v>0.79153094462540718</v>
      </c>
      <c r="CG390" s="46">
        <f t="shared" si="6053"/>
        <v>0</v>
      </c>
      <c r="CH390" s="46">
        <f t="shared" si="6054"/>
        <v>0</v>
      </c>
      <c r="CI390" s="95">
        <f t="shared" si="6106"/>
        <v>11.541666666666666</v>
      </c>
      <c r="CJ390" s="46">
        <f t="shared" si="6074"/>
        <v>0.9771986970684039</v>
      </c>
      <c r="CK390" s="96">
        <f t="shared" si="6107"/>
        <v>0</v>
      </c>
      <c r="CL390" s="96">
        <f t="shared" si="6108"/>
        <v>0.19</v>
      </c>
      <c r="CM390" s="96">
        <f t="shared" si="6109"/>
        <v>0.81</v>
      </c>
      <c r="CN390" s="96">
        <f t="shared" si="6110"/>
        <v>0</v>
      </c>
      <c r="CO390" s="96">
        <f t="shared" si="6111"/>
        <v>0</v>
      </c>
      <c r="CP390" s="97">
        <v>11.541666666666666</v>
      </c>
    </row>
    <row r="391" spans="1:94" x14ac:dyDescent="0.3">
      <c r="A391" s="46">
        <v>278</v>
      </c>
      <c r="B391" s="46">
        <f t="shared" ref="B391:B454" si="6112">IF(A391&lt;(RLSBlaEggsA-BlaEggsStD),0,IF(A391&lt;(RLSBlaEggsA+BlaEggsStD),LSBlaEggs,0))</f>
        <v>0</v>
      </c>
      <c r="C391" s="46">
        <f t="shared" ref="C391:C454" si="6113">IF(A391&lt;(RLSBla1stA-Bla1stStD),0,IF(A391&lt;(RLSBla1stA+Bla1stStD),LSBla1st,0))</f>
        <v>3.3834586466165412E-2</v>
      </c>
      <c r="D391" s="46">
        <f t="shared" ref="D391:D454" si="6114">IF(A391&lt;(RLSBla2ndA-Bla2ndStD),0,IF(A391&lt;(RLSBla2ndA+Bla2ndStD),LSBla2nd,0))</f>
        <v>0</v>
      </c>
      <c r="E391" s="46">
        <f t="shared" ref="E391:E454" si="6115">IF(A391&lt;(RLSBla3rdA-Bla3rdStD),0,IF(A391&lt;(RLSBla3rdA+Bla3rdStD),LSBla3rd,0))</f>
        <v>0</v>
      </c>
      <c r="F391" s="46">
        <f t="shared" ref="F391:F454" si="6116">IF(A391&lt;(RLSBlaPupaeA-BlaPupaeStD),0,IF(A391&lt;(RLSBlaPupaeA+BlaPupaeStD),LSBlaPupae,0))</f>
        <v>0</v>
      </c>
      <c r="G391" s="95">
        <f t="shared" si="6075"/>
        <v>11.583333333333334</v>
      </c>
      <c r="H391" s="46">
        <f t="shared" si="6076"/>
        <v>3.3834586466165412E-2</v>
      </c>
      <c r="I391" s="96">
        <f t="shared" si="6077"/>
        <v>0</v>
      </c>
      <c r="J391" s="96">
        <f t="shared" si="6078"/>
        <v>1</v>
      </c>
      <c r="K391" s="96">
        <f t="shared" si="6079"/>
        <v>0</v>
      </c>
      <c r="L391" s="96">
        <f t="shared" si="6080"/>
        <v>0</v>
      </c>
      <c r="M391" s="96">
        <f t="shared" si="6081"/>
        <v>0</v>
      </c>
      <c r="N391" s="97">
        <v>11.583333333333334</v>
      </c>
      <c r="Q391" s="46">
        <v>278</v>
      </c>
      <c r="R391" s="46">
        <f t="shared" ref="R391:R454" si="6117">IF(Q391&lt;(RLSBluEggsA-BluEggsSTD),0,IF(Q391&lt;(RLSBluEggsA+BluEggsSTD),LSBluEggs,0))</f>
        <v>0</v>
      </c>
      <c r="S391" s="46">
        <f t="shared" ref="S391:S454" si="6118">IF(Q391&lt;(RLSBlu1stA-Blu1stSTD),0,IF(Q391&lt;(RLSBlu1stA+Blu1stSTD),LSBlu1st,0))</f>
        <v>0.15068493150684931</v>
      </c>
      <c r="T391" s="46">
        <f t="shared" ref="T391:T454" si="6119">IF(Q391&lt;(RLSBlu2ndA-Blu2ndSTD),0,IF(Q391&lt;(RLSBlu2ndA+Blu2ndSTD),LSBlu2nd,0))</f>
        <v>0.63013698630136983</v>
      </c>
      <c r="U391" s="46">
        <f t="shared" ref="U391:U454" si="6120">IF(Q391&lt;(RLSBlu3rdA-Blu3rdSTD),0,IF(Q391&lt;(RLSBlu3rdA+Blu3rdSTD),LSBlu3rd,0))</f>
        <v>0</v>
      </c>
      <c r="V391" s="46">
        <f t="shared" ref="V391:V454" si="6121">IF(Q391&lt;(RLSBluPupaeA-BluPupaeSTD),0,IF(Q391&lt;(RLSBluPupaeA+BluPupaeSTD),LSBluPupae,0))</f>
        <v>0</v>
      </c>
      <c r="W391" s="95">
        <f t="shared" si="6082"/>
        <v>11.583333333333334</v>
      </c>
      <c r="X391" s="46">
        <f t="shared" si="6070"/>
        <v>0.78082191780821919</v>
      </c>
      <c r="Y391" s="96">
        <f t="shared" si="6083"/>
        <v>0</v>
      </c>
      <c r="Z391" s="96">
        <f t="shared" si="6084"/>
        <v>0.19298245614035087</v>
      </c>
      <c r="AA391" s="96">
        <f t="shared" si="6085"/>
        <v>0.80701754385964908</v>
      </c>
      <c r="AB391" s="96">
        <f t="shared" si="6086"/>
        <v>0</v>
      </c>
      <c r="AC391" s="96">
        <f t="shared" si="6087"/>
        <v>0</v>
      </c>
      <c r="AD391" s="97">
        <v>11.583333333333334</v>
      </c>
      <c r="AG391" s="46">
        <v>278</v>
      </c>
      <c r="AH391" s="46">
        <f t="shared" ref="AH391:AH454" si="6122">IF(AG391&lt;(RLSCheEggsA-CheEggsSTD),0,IF(AG391&lt;(RLSCheEggsA+CheEggsSTD),LSCheEggs,0))</f>
        <v>0</v>
      </c>
      <c r="AI391" s="46">
        <f t="shared" ref="AI391:AI454" si="6123">IF(AG391&lt;(RLSChe1stA-Che1stSTD),0,IF(AG391&lt;(RLSChe1stA+Che1stSTD),LSChe1st,0))</f>
        <v>2.9411764705882353E-2</v>
      </c>
      <c r="AJ391" s="46">
        <f t="shared" ref="AJ391:AJ454" si="6124">IF(AG391&lt;(RLSChe2ndA-Che2ndSTD),0,IF(AG391&lt;(RLSChe2ndA+Che2ndSTD),LSChe2nd,0))</f>
        <v>0</v>
      </c>
      <c r="AK391" s="46">
        <f t="shared" ref="AK391:AK454" si="6125">IF(AG391&lt;(RLSChe3rdA-Che3rdSTD),0,IF(AG391&lt;(RLSChe3rdA+Che3rdSTD),LSChe3rd,0))</f>
        <v>0</v>
      </c>
      <c r="AL391" s="46">
        <f t="shared" ref="AL391:AL454" si="6126">IF(AG391&lt;(RLSChePupaeA-ChePupaeSTD),0,IF(AG391&lt;(RLSChePupaeA+ChePupaeSTD),LSChePupae,0))</f>
        <v>0</v>
      </c>
      <c r="AM391" s="95">
        <f t="shared" si="6088"/>
        <v>11.583333333333334</v>
      </c>
      <c r="AN391" s="46">
        <f t="shared" si="6071"/>
        <v>2.9411764705882353E-2</v>
      </c>
      <c r="AO391" s="96">
        <f t="shared" si="6089"/>
        <v>0</v>
      </c>
      <c r="AP391" s="96">
        <f t="shared" si="6090"/>
        <v>1</v>
      </c>
      <c r="AQ391" s="96">
        <f t="shared" si="6091"/>
        <v>0</v>
      </c>
      <c r="AR391" s="96">
        <f t="shared" si="6092"/>
        <v>0</v>
      </c>
      <c r="AS391" s="96">
        <f t="shared" si="6093"/>
        <v>0</v>
      </c>
      <c r="AT391" s="97">
        <v>11.583333333333334</v>
      </c>
      <c r="AW391" s="46">
        <v>278</v>
      </c>
      <c r="AX391" s="46">
        <f t="shared" ref="AX391:AX454" si="6127">IF(AW391&lt;(RLSGraEggsA-GraEggsSTD),0,IF(AW391&lt;(RLSGraEggsA+GraEggsSTD),LSGraEggs,0))</f>
        <v>0</v>
      </c>
      <c r="AY391" s="46">
        <f t="shared" ref="AY391:AY454" si="6128">IF(AW391&lt;(RLSGra1stA-Gra1stSTD),0,IF(AW391&lt;(RLSGra1stA+Gra1stSTD),LSGra1st,0))</f>
        <v>0.24074074074074073</v>
      </c>
      <c r="AZ391" s="46">
        <f t="shared" ref="AZ391:AZ454" si="6129">IF(AW391&lt;(RLSGra2ndA-Gra2ndSTD),0,IF(AW391&lt;(RLSGra2ndA+Gra2ndSTD),LSGra2nd,0))</f>
        <v>0.62037037037037035</v>
      </c>
      <c r="BA391" s="46">
        <f t="shared" ref="BA391:BA454" si="6130">IF(AW391&lt;(RLSGra3rdA-Gra3rdSTD),0,IF(AW391&lt;(RLSGra3rdA+Gra3rdSTD),LSGra3rd,0))</f>
        <v>0.1388888888888889</v>
      </c>
      <c r="BB391" s="46">
        <f t="shared" ref="BB391:BB454" si="6131">IF(AW391&lt;(RLSGraPupaeA-GraPupaeSTD),0,IF(AW391&lt;(RLSGraPupaeA+GraPupaeSTD),LSGraPupae,0))</f>
        <v>0</v>
      </c>
      <c r="BC391" s="95">
        <f t="shared" si="6094"/>
        <v>11.583333333333334</v>
      </c>
      <c r="BD391" s="46">
        <f t="shared" si="6072"/>
        <v>1</v>
      </c>
      <c r="BE391" s="96">
        <f t="shared" si="6095"/>
        <v>0</v>
      </c>
      <c r="BF391" s="96">
        <f t="shared" si="6096"/>
        <v>0.24074074074074073</v>
      </c>
      <c r="BG391" s="96">
        <f t="shared" si="6097"/>
        <v>0.62037037037037035</v>
      </c>
      <c r="BH391" s="96">
        <f t="shared" si="6098"/>
        <v>0.1388888888888889</v>
      </c>
      <c r="BI391" s="96">
        <f t="shared" si="6099"/>
        <v>0</v>
      </c>
      <c r="BJ391" s="97">
        <v>11.583333333333334</v>
      </c>
      <c r="BM391" s="46">
        <v>278</v>
      </c>
      <c r="BN391" s="46">
        <f t="shared" ref="BN391:BN454" si="6132">IF(BM391&lt;(RLSRasEggsA-RasEggsSTD),0,IF(BM391&lt;(RLSRasEggsA+RasEggsSTD),LSRasEggs,0))</f>
        <v>1.6393442622950821E-2</v>
      </c>
      <c r="BO391" s="46">
        <f t="shared" ref="BO391:BO454" si="6133">IF(BM391&lt;(RLSRas1stA-Ras1stSTD),0,IF(BM391&lt;(RLSRas1stA+Ras1stSTD),LSRas1st,0))</f>
        <v>0.13114754098360656</v>
      </c>
      <c r="BP391" s="46">
        <f t="shared" ref="BP391:BP454" si="6134">IF(BM391&lt;(RLSRas2ndA-Ras2ndSTD),0,IF(BM391&lt;(RLSRas2ndA+Ras2ndSTD),LSRas2nd,0))</f>
        <v>0.69672131147540983</v>
      </c>
      <c r="BQ391" s="46">
        <f t="shared" ref="BQ391:BQ454" si="6135">IF(BM391&lt;(RLSRas3rdA-Ras3rdSTD),0,IF(BM391&lt;(RLSRas3rdA+Ras3rdSTD),LSRas3rd,0))</f>
        <v>0</v>
      </c>
      <c r="BR391" s="46">
        <f t="shared" ref="BR391:BR454" si="6136">IF(BM391&lt;(RLSRasPupaeA-RasPupaeSTD),0,IF(BM391&lt;(RLSRasPupaeA+RasPupaeSTD),LSRasPupae,0))</f>
        <v>0</v>
      </c>
      <c r="BS391" s="95">
        <f t="shared" si="6100"/>
        <v>11.583333333333334</v>
      </c>
      <c r="BT391" s="46">
        <f t="shared" si="6073"/>
        <v>0.84426229508196715</v>
      </c>
      <c r="BU391" s="96">
        <f t="shared" si="6101"/>
        <v>1.9417475728155342E-2</v>
      </c>
      <c r="BV391" s="96">
        <f t="shared" si="6102"/>
        <v>0.15533980582524273</v>
      </c>
      <c r="BW391" s="96">
        <f t="shared" si="6103"/>
        <v>0.82524271844660202</v>
      </c>
      <c r="BX391" s="96">
        <f t="shared" si="6104"/>
        <v>0</v>
      </c>
      <c r="BY391" s="96">
        <f t="shared" si="6105"/>
        <v>0</v>
      </c>
      <c r="BZ391" s="97">
        <v>11.583333333333334</v>
      </c>
      <c r="CC391" s="46">
        <v>278</v>
      </c>
      <c r="CD391" s="46">
        <f t="shared" ref="CD391:CD454" si="6137">IF(CC391&lt;(RLSStrEggsA-StrEggsSTD),0,IF(CC391&lt;(RLSStrEggsA+StrEggsSTD),LSStrEggs,0))</f>
        <v>0</v>
      </c>
      <c r="CE391" s="46">
        <f t="shared" ref="CE391:CE454" si="6138">IF(CC391&lt;(RLSStr1stA-Str1stSTD),0,IF(CC391&lt;(RLSStr1stA+Str1stSTD),LSStr1st,0))</f>
        <v>0.18566775244299674</v>
      </c>
      <c r="CF391" s="46">
        <f t="shared" ref="CF391:CF454" si="6139">IF(CC391&lt;(RLSStr2ndA-Str2ndSTD),0,IF(CC391&lt;(RLSStr2ndA+Str2ndSTD),LSStr2nd,0))</f>
        <v>0.79153094462540718</v>
      </c>
      <c r="CG391" s="46">
        <f t="shared" ref="CG391:CG454" si="6140">IF(CC391&lt;(RLSStr3rdA-Str3rdSTD),0,IF(CC391&lt;(RLSStr3rdA+Str3rdSTD),LSStr3rd,0))</f>
        <v>0</v>
      </c>
      <c r="CH391" s="46">
        <f t="shared" ref="CH391:CH454" si="6141">IF(CC391&lt;(RLSStrPupaeA-StrPupaeSTD),0,IF(CC391&lt;(RLSStrPupaeA+StrPupaeSTD),LSStrPupae,0))</f>
        <v>0</v>
      </c>
      <c r="CI391" s="95">
        <f t="shared" si="6106"/>
        <v>11.583333333333334</v>
      </c>
      <c r="CJ391" s="46">
        <f t="shared" si="6074"/>
        <v>0.9771986970684039</v>
      </c>
      <c r="CK391" s="96">
        <f t="shared" si="6107"/>
        <v>0</v>
      </c>
      <c r="CL391" s="96">
        <f t="shared" si="6108"/>
        <v>0.19</v>
      </c>
      <c r="CM391" s="96">
        <f t="shared" si="6109"/>
        <v>0.81</v>
      </c>
      <c r="CN391" s="96">
        <f t="shared" si="6110"/>
        <v>0</v>
      </c>
      <c r="CO391" s="96">
        <f t="shared" si="6111"/>
        <v>0</v>
      </c>
      <c r="CP391" s="97">
        <v>11.583333333333334</v>
      </c>
    </row>
    <row r="392" spans="1:94" x14ac:dyDescent="0.3">
      <c r="A392" s="46">
        <v>279</v>
      </c>
      <c r="B392" s="46">
        <f t="shared" si="6112"/>
        <v>0</v>
      </c>
      <c r="C392" s="46">
        <f t="shared" si="6113"/>
        <v>3.3834586466165412E-2</v>
      </c>
      <c r="D392" s="46">
        <f t="shared" si="6114"/>
        <v>0</v>
      </c>
      <c r="E392" s="46">
        <f t="shared" si="6115"/>
        <v>0</v>
      </c>
      <c r="F392" s="46">
        <f t="shared" si="6116"/>
        <v>0</v>
      </c>
      <c r="G392" s="95">
        <f t="shared" si="6075"/>
        <v>11.625</v>
      </c>
      <c r="H392" s="46">
        <f t="shared" si="6076"/>
        <v>3.3834586466165412E-2</v>
      </c>
      <c r="I392" s="96">
        <f t="shared" si="6077"/>
        <v>0</v>
      </c>
      <c r="J392" s="96">
        <f t="shared" si="6078"/>
        <v>1</v>
      </c>
      <c r="K392" s="96">
        <f t="shared" si="6079"/>
        <v>0</v>
      </c>
      <c r="L392" s="96">
        <f t="shared" si="6080"/>
        <v>0</v>
      </c>
      <c r="M392" s="96">
        <f t="shared" si="6081"/>
        <v>0</v>
      </c>
      <c r="N392" s="97">
        <v>11.625</v>
      </c>
      <c r="Q392" s="46">
        <v>279</v>
      </c>
      <c r="R392" s="46">
        <f t="shared" si="6117"/>
        <v>0</v>
      </c>
      <c r="S392" s="46">
        <f t="shared" si="6118"/>
        <v>0.15068493150684931</v>
      </c>
      <c r="T392" s="46">
        <f t="shared" si="6119"/>
        <v>0.63013698630136983</v>
      </c>
      <c r="U392" s="46">
        <f t="shared" si="6120"/>
        <v>0</v>
      </c>
      <c r="V392" s="46">
        <f t="shared" si="6121"/>
        <v>0</v>
      </c>
      <c r="W392" s="95">
        <f t="shared" si="6082"/>
        <v>11.625</v>
      </c>
      <c r="X392" s="46">
        <f t="shared" si="6070"/>
        <v>0.78082191780821919</v>
      </c>
      <c r="Y392" s="96">
        <f t="shared" si="6083"/>
        <v>0</v>
      </c>
      <c r="Z392" s="96">
        <f t="shared" si="6084"/>
        <v>0.19298245614035087</v>
      </c>
      <c r="AA392" s="96">
        <f t="shared" si="6085"/>
        <v>0.80701754385964908</v>
      </c>
      <c r="AB392" s="96">
        <f t="shared" si="6086"/>
        <v>0</v>
      </c>
      <c r="AC392" s="96">
        <f t="shared" si="6087"/>
        <v>0</v>
      </c>
      <c r="AD392" s="97">
        <v>11.625</v>
      </c>
      <c r="AG392" s="46">
        <v>279</v>
      </c>
      <c r="AH392" s="46">
        <f t="shared" si="6122"/>
        <v>0</v>
      </c>
      <c r="AI392" s="46">
        <f t="shared" si="6123"/>
        <v>2.9411764705882353E-2</v>
      </c>
      <c r="AJ392" s="46">
        <f t="shared" si="6124"/>
        <v>0</v>
      </c>
      <c r="AK392" s="46">
        <f t="shared" si="6125"/>
        <v>0</v>
      </c>
      <c r="AL392" s="46">
        <f t="shared" si="6126"/>
        <v>0</v>
      </c>
      <c r="AM392" s="95">
        <f t="shared" si="6088"/>
        <v>11.625</v>
      </c>
      <c r="AN392" s="46">
        <f t="shared" si="6071"/>
        <v>2.9411764705882353E-2</v>
      </c>
      <c r="AO392" s="96">
        <f t="shared" si="6089"/>
        <v>0</v>
      </c>
      <c r="AP392" s="96">
        <f t="shared" si="6090"/>
        <v>1</v>
      </c>
      <c r="AQ392" s="96">
        <f t="shared" si="6091"/>
        <v>0</v>
      </c>
      <c r="AR392" s="96">
        <f t="shared" si="6092"/>
        <v>0</v>
      </c>
      <c r="AS392" s="96">
        <f t="shared" si="6093"/>
        <v>0</v>
      </c>
      <c r="AT392" s="97">
        <v>11.625</v>
      </c>
      <c r="AW392" s="46">
        <v>279</v>
      </c>
      <c r="AX392" s="46">
        <f t="shared" si="6127"/>
        <v>0</v>
      </c>
      <c r="AY392" s="46">
        <f t="shared" si="6128"/>
        <v>0.24074074074074073</v>
      </c>
      <c r="AZ392" s="46">
        <f t="shared" si="6129"/>
        <v>0.62037037037037035</v>
      </c>
      <c r="BA392" s="46">
        <f t="shared" si="6130"/>
        <v>0.1388888888888889</v>
      </c>
      <c r="BB392" s="46">
        <f t="shared" si="6131"/>
        <v>0</v>
      </c>
      <c r="BC392" s="95">
        <f t="shared" si="6094"/>
        <v>11.625</v>
      </c>
      <c r="BD392" s="46">
        <f t="shared" si="6072"/>
        <v>1</v>
      </c>
      <c r="BE392" s="96">
        <f t="shared" si="6095"/>
        <v>0</v>
      </c>
      <c r="BF392" s="96">
        <f t="shared" si="6096"/>
        <v>0.24074074074074073</v>
      </c>
      <c r="BG392" s="96">
        <f t="shared" si="6097"/>
        <v>0.62037037037037035</v>
      </c>
      <c r="BH392" s="96">
        <f t="shared" si="6098"/>
        <v>0.1388888888888889</v>
      </c>
      <c r="BI392" s="96">
        <f t="shared" si="6099"/>
        <v>0</v>
      </c>
      <c r="BJ392" s="97">
        <v>11.625</v>
      </c>
      <c r="BM392" s="46">
        <v>279</v>
      </c>
      <c r="BN392" s="46">
        <f t="shared" si="6132"/>
        <v>1.6393442622950821E-2</v>
      </c>
      <c r="BO392" s="46">
        <f t="shared" si="6133"/>
        <v>0.13114754098360656</v>
      </c>
      <c r="BP392" s="46">
        <f t="shared" si="6134"/>
        <v>0.69672131147540983</v>
      </c>
      <c r="BQ392" s="46">
        <f t="shared" si="6135"/>
        <v>0</v>
      </c>
      <c r="BR392" s="46">
        <f t="shared" si="6136"/>
        <v>0</v>
      </c>
      <c r="BS392" s="95">
        <f t="shared" si="6100"/>
        <v>11.625</v>
      </c>
      <c r="BT392" s="46">
        <f t="shared" si="6073"/>
        <v>0.84426229508196715</v>
      </c>
      <c r="BU392" s="96">
        <f t="shared" si="6101"/>
        <v>1.9417475728155342E-2</v>
      </c>
      <c r="BV392" s="96">
        <f t="shared" si="6102"/>
        <v>0.15533980582524273</v>
      </c>
      <c r="BW392" s="96">
        <f t="shared" si="6103"/>
        <v>0.82524271844660202</v>
      </c>
      <c r="BX392" s="96">
        <f t="shared" si="6104"/>
        <v>0</v>
      </c>
      <c r="BY392" s="96">
        <f t="shared" si="6105"/>
        <v>0</v>
      </c>
      <c r="BZ392" s="97">
        <v>11.625</v>
      </c>
      <c r="CC392" s="46">
        <v>279</v>
      </c>
      <c r="CD392" s="46">
        <f t="shared" si="6137"/>
        <v>0</v>
      </c>
      <c r="CE392" s="46">
        <f t="shared" si="6138"/>
        <v>0.18566775244299674</v>
      </c>
      <c r="CF392" s="46">
        <f t="shared" si="6139"/>
        <v>0.79153094462540718</v>
      </c>
      <c r="CG392" s="46">
        <f t="shared" si="6140"/>
        <v>0</v>
      </c>
      <c r="CH392" s="46">
        <f t="shared" si="6141"/>
        <v>0</v>
      </c>
      <c r="CI392" s="95">
        <f t="shared" si="6106"/>
        <v>11.625</v>
      </c>
      <c r="CJ392" s="46">
        <f t="shared" si="6074"/>
        <v>0.9771986970684039</v>
      </c>
      <c r="CK392" s="96">
        <f t="shared" si="6107"/>
        <v>0</v>
      </c>
      <c r="CL392" s="96">
        <f t="shared" si="6108"/>
        <v>0.19</v>
      </c>
      <c r="CM392" s="96">
        <f t="shared" si="6109"/>
        <v>0.81</v>
      </c>
      <c r="CN392" s="96">
        <f t="shared" si="6110"/>
        <v>0</v>
      </c>
      <c r="CO392" s="96">
        <f t="shared" si="6111"/>
        <v>0</v>
      </c>
      <c r="CP392" s="97">
        <v>11.625</v>
      </c>
    </row>
    <row r="393" spans="1:94" x14ac:dyDescent="0.3">
      <c r="A393" s="46">
        <v>280</v>
      </c>
      <c r="B393" s="46">
        <f t="shared" si="6112"/>
        <v>0</v>
      </c>
      <c r="C393" s="46">
        <f t="shared" si="6113"/>
        <v>3.3834586466165412E-2</v>
      </c>
      <c r="D393" s="46">
        <f t="shared" si="6114"/>
        <v>0</v>
      </c>
      <c r="E393" s="46">
        <f t="shared" si="6115"/>
        <v>0</v>
      </c>
      <c r="F393" s="46">
        <f t="shared" si="6116"/>
        <v>0</v>
      </c>
      <c r="G393" s="95">
        <f t="shared" si="6075"/>
        <v>11.666666666666666</v>
      </c>
      <c r="H393" s="46">
        <f t="shared" si="6076"/>
        <v>3.3834586466165412E-2</v>
      </c>
      <c r="I393" s="96">
        <f t="shared" si="6077"/>
        <v>0</v>
      </c>
      <c r="J393" s="96">
        <f t="shared" si="6078"/>
        <v>1</v>
      </c>
      <c r="K393" s="96">
        <f t="shared" si="6079"/>
        <v>0</v>
      </c>
      <c r="L393" s="96">
        <f t="shared" si="6080"/>
        <v>0</v>
      </c>
      <c r="M393" s="96">
        <f t="shared" si="6081"/>
        <v>0</v>
      </c>
      <c r="N393" s="97">
        <v>11.666666666666666</v>
      </c>
      <c r="Q393" s="46">
        <v>280</v>
      </c>
      <c r="R393" s="46">
        <f t="shared" si="6117"/>
        <v>0</v>
      </c>
      <c r="S393" s="46">
        <f t="shared" si="6118"/>
        <v>0.15068493150684931</v>
      </c>
      <c r="T393" s="46">
        <f t="shared" si="6119"/>
        <v>0.63013698630136983</v>
      </c>
      <c r="U393" s="46">
        <f t="shared" si="6120"/>
        <v>0</v>
      </c>
      <c r="V393" s="46">
        <f t="shared" si="6121"/>
        <v>0</v>
      </c>
      <c r="W393" s="95">
        <f t="shared" si="6082"/>
        <v>11.666666666666666</v>
      </c>
      <c r="X393" s="46">
        <f t="shared" si="6070"/>
        <v>0.78082191780821919</v>
      </c>
      <c r="Y393" s="96">
        <f t="shared" si="6083"/>
        <v>0</v>
      </c>
      <c r="Z393" s="96">
        <f t="shared" si="6084"/>
        <v>0.19298245614035087</v>
      </c>
      <c r="AA393" s="96">
        <f t="shared" si="6085"/>
        <v>0.80701754385964908</v>
      </c>
      <c r="AB393" s="96">
        <f t="shared" si="6086"/>
        <v>0</v>
      </c>
      <c r="AC393" s="96">
        <f t="shared" si="6087"/>
        <v>0</v>
      </c>
      <c r="AD393" s="97">
        <v>11.666666666666666</v>
      </c>
      <c r="AG393" s="46">
        <v>280</v>
      </c>
      <c r="AH393" s="46">
        <f t="shared" si="6122"/>
        <v>0</v>
      </c>
      <c r="AI393" s="46">
        <f t="shared" si="6123"/>
        <v>2.9411764705882353E-2</v>
      </c>
      <c r="AJ393" s="46">
        <f t="shared" si="6124"/>
        <v>0</v>
      </c>
      <c r="AK393" s="46">
        <f t="shared" si="6125"/>
        <v>0</v>
      </c>
      <c r="AL393" s="46">
        <f t="shared" si="6126"/>
        <v>0</v>
      </c>
      <c r="AM393" s="95">
        <f t="shared" si="6088"/>
        <v>11.666666666666666</v>
      </c>
      <c r="AN393" s="46">
        <f t="shared" si="6071"/>
        <v>2.9411764705882353E-2</v>
      </c>
      <c r="AO393" s="96">
        <f t="shared" si="6089"/>
        <v>0</v>
      </c>
      <c r="AP393" s="96">
        <f t="shared" si="6090"/>
        <v>1</v>
      </c>
      <c r="AQ393" s="96">
        <f t="shared" si="6091"/>
        <v>0</v>
      </c>
      <c r="AR393" s="96">
        <f t="shared" si="6092"/>
        <v>0</v>
      </c>
      <c r="AS393" s="96">
        <f t="shared" si="6093"/>
        <v>0</v>
      </c>
      <c r="AT393" s="97">
        <v>11.666666666666666</v>
      </c>
      <c r="AW393" s="46">
        <v>280</v>
      </c>
      <c r="AX393" s="46">
        <f t="shared" si="6127"/>
        <v>0</v>
      </c>
      <c r="AY393" s="46">
        <f t="shared" si="6128"/>
        <v>0.24074074074074073</v>
      </c>
      <c r="AZ393" s="46">
        <f t="shared" si="6129"/>
        <v>0.62037037037037035</v>
      </c>
      <c r="BA393" s="46">
        <f t="shared" si="6130"/>
        <v>0.1388888888888889</v>
      </c>
      <c r="BB393" s="46">
        <f t="shared" si="6131"/>
        <v>0</v>
      </c>
      <c r="BC393" s="95">
        <f t="shared" si="6094"/>
        <v>11.666666666666666</v>
      </c>
      <c r="BD393" s="46">
        <f t="shared" si="6072"/>
        <v>1</v>
      </c>
      <c r="BE393" s="96">
        <f t="shared" si="6095"/>
        <v>0</v>
      </c>
      <c r="BF393" s="96">
        <f t="shared" si="6096"/>
        <v>0.24074074074074073</v>
      </c>
      <c r="BG393" s="96">
        <f t="shared" si="6097"/>
        <v>0.62037037037037035</v>
      </c>
      <c r="BH393" s="96">
        <f t="shared" si="6098"/>
        <v>0.1388888888888889</v>
      </c>
      <c r="BI393" s="96">
        <f t="shared" si="6099"/>
        <v>0</v>
      </c>
      <c r="BJ393" s="97">
        <v>11.666666666666666</v>
      </c>
      <c r="BM393" s="46">
        <v>280</v>
      </c>
      <c r="BN393" s="46">
        <f t="shared" si="6132"/>
        <v>1.6393442622950821E-2</v>
      </c>
      <c r="BO393" s="46">
        <f t="shared" si="6133"/>
        <v>0.13114754098360656</v>
      </c>
      <c r="BP393" s="46">
        <f t="shared" si="6134"/>
        <v>0.69672131147540983</v>
      </c>
      <c r="BQ393" s="46">
        <f t="shared" si="6135"/>
        <v>0</v>
      </c>
      <c r="BR393" s="46">
        <f t="shared" si="6136"/>
        <v>0</v>
      </c>
      <c r="BS393" s="95">
        <f t="shared" si="6100"/>
        <v>11.666666666666666</v>
      </c>
      <c r="BT393" s="46">
        <f t="shared" si="6073"/>
        <v>0.84426229508196715</v>
      </c>
      <c r="BU393" s="96">
        <f t="shared" si="6101"/>
        <v>1.9417475728155342E-2</v>
      </c>
      <c r="BV393" s="96">
        <f t="shared" si="6102"/>
        <v>0.15533980582524273</v>
      </c>
      <c r="BW393" s="96">
        <f t="shared" si="6103"/>
        <v>0.82524271844660202</v>
      </c>
      <c r="BX393" s="96">
        <f t="shared" si="6104"/>
        <v>0</v>
      </c>
      <c r="BY393" s="96">
        <f t="shared" si="6105"/>
        <v>0</v>
      </c>
      <c r="BZ393" s="97">
        <v>11.666666666666666</v>
      </c>
      <c r="CC393" s="46">
        <v>280</v>
      </c>
      <c r="CD393" s="46">
        <f t="shared" si="6137"/>
        <v>0</v>
      </c>
      <c r="CE393" s="46">
        <f t="shared" si="6138"/>
        <v>0.18566775244299674</v>
      </c>
      <c r="CF393" s="46">
        <f t="shared" si="6139"/>
        <v>0.79153094462540718</v>
      </c>
      <c r="CG393" s="46">
        <f t="shared" si="6140"/>
        <v>0</v>
      </c>
      <c r="CH393" s="46">
        <f t="shared" si="6141"/>
        <v>0</v>
      </c>
      <c r="CI393" s="95">
        <f t="shared" si="6106"/>
        <v>11.666666666666666</v>
      </c>
      <c r="CJ393" s="46">
        <f t="shared" si="6074"/>
        <v>0.9771986970684039</v>
      </c>
      <c r="CK393" s="96">
        <f t="shared" si="6107"/>
        <v>0</v>
      </c>
      <c r="CL393" s="96">
        <f t="shared" si="6108"/>
        <v>0.19</v>
      </c>
      <c r="CM393" s="96">
        <f t="shared" si="6109"/>
        <v>0.81</v>
      </c>
      <c r="CN393" s="96">
        <f t="shared" si="6110"/>
        <v>0</v>
      </c>
      <c r="CO393" s="96">
        <f t="shared" si="6111"/>
        <v>0</v>
      </c>
      <c r="CP393" s="97">
        <v>11.666666666666666</v>
      </c>
    </row>
    <row r="394" spans="1:94" x14ac:dyDescent="0.3">
      <c r="A394" s="46">
        <v>281</v>
      </c>
      <c r="B394" s="46">
        <f t="shared" si="6112"/>
        <v>0</v>
      </c>
      <c r="C394" s="46">
        <f t="shared" si="6113"/>
        <v>3.3834586466165412E-2</v>
      </c>
      <c r="D394" s="46">
        <f t="shared" si="6114"/>
        <v>0</v>
      </c>
      <c r="E394" s="46">
        <f t="shared" si="6115"/>
        <v>0</v>
      </c>
      <c r="F394" s="46">
        <f t="shared" si="6116"/>
        <v>0</v>
      </c>
      <c r="G394" s="95">
        <f t="shared" si="6075"/>
        <v>11.708333333333334</v>
      </c>
      <c r="H394" s="46">
        <f t="shared" si="6076"/>
        <v>3.3834586466165412E-2</v>
      </c>
      <c r="I394" s="96">
        <f t="shared" si="6077"/>
        <v>0</v>
      </c>
      <c r="J394" s="96">
        <f t="shared" si="6078"/>
        <v>1</v>
      </c>
      <c r="K394" s="96">
        <f t="shared" si="6079"/>
        <v>0</v>
      </c>
      <c r="L394" s="96">
        <f t="shared" si="6080"/>
        <v>0</v>
      </c>
      <c r="M394" s="96">
        <f t="shared" si="6081"/>
        <v>0</v>
      </c>
      <c r="N394" s="97">
        <v>11.708333333333334</v>
      </c>
      <c r="Q394" s="46">
        <v>281</v>
      </c>
      <c r="R394" s="46">
        <f t="shared" si="6117"/>
        <v>0</v>
      </c>
      <c r="S394" s="46">
        <f t="shared" si="6118"/>
        <v>0.15068493150684931</v>
      </c>
      <c r="T394" s="46">
        <f t="shared" si="6119"/>
        <v>0.63013698630136983</v>
      </c>
      <c r="U394" s="46">
        <f t="shared" si="6120"/>
        <v>0</v>
      </c>
      <c r="V394" s="46">
        <f t="shared" si="6121"/>
        <v>0</v>
      </c>
      <c r="W394" s="95">
        <f t="shared" si="6082"/>
        <v>11.708333333333334</v>
      </c>
      <c r="X394" s="46">
        <f t="shared" si="6070"/>
        <v>0.78082191780821919</v>
      </c>
      <c r="Y394" s="96">
        <f t="shared" si="6083"/>
        <v>0</v>
      </c>
      <c r="Z394" s="96">
        <f t="shared" si="6084"/>
        <v>0.19298245614035087</v>
      </c>
      <c r="AA394" s="96">
        <f t="shared" si="6085"/>
        <v>0.80701754385964908</v>
      </c>
      <c r="AB394" s="96">
        <f t="shared" si="6086"/>
        <v>0</v>
      </c>
      <c r="AC394" s="96">
        <f t="shared" si="6087"/>
        <v>0</v>
      </c>
      <c r="AD394" s="97">
        <v>11.708333333333334</v>
      </c>
      <c r="AG394" s="46">
        <v>281</v>
      </c>
      <c r="AH394" s="46">
        <f t="shared" si="6122"/>
        <v>0</v>
      </c>
      <c r="AI394" s="46">
        <f t="shared" si="6123"/>
        <v>2.9411764705882353E-2</v>
      </c>
      <c r="AJ394" s="46">
        <f t="shared" si="6124"/>
        <v>0</v>
      </c>
      <c r="AK394" s="46">
        <f t="shared" si="6125"/>
        <v>0</v>
      </c>
      <c r="AL394" s="46">
        <f t="shared" si="6126"/>
        <v>0</v>
      </c>
      <c r="AM394" s="95">
        <f t="shared" si="6088"/>
        <v>11.708333333333334</v>
      </c>
      <c r="AN394" s="46">
        <f t="shared" si="6071"/>
        <v>2.9411764705882353E-2</v>
      </c>
      <c r="AO394" s="96">
        <f t="shared" si="6089"/>
        <v>0</v>
      </c>
      <c r="AP394" s="96">
        <f t="shared" si="6090"/>
        <v>1</v>
      </c>
      <c r="AQ394" s="96">
        <f t="shared" si="6091"/>
        <v>0</v>
      </c>
      <c r="AR394" s="96">
        <f t="shared" si="6092"/>
        <v>0</v>
      </c>
      <c r="AS394" s="96">
        <f t="shared" si="6093"/>
        <v>0</v>
      </c>
      <c r="AT394" s="97">
        <v>11.708333333333334</v>
      </c>
      <c r="AW394" s="46">
        <v>281</v>
      </c>
      <c r="AX394" s="46">
        <f t="shared" si="6127"/>
        <v>0</v>
      </c>
      <c r="AY394" s="46">
        <f t="shared" si="6128"/>
        <v>0.24074074074074073</v>
      </c>
      <c r="AZ394" s="46">
        <f t="shared" si="6129"/>
        <v>0.62037037037037035</v>
      </c>
      <c r="BA394" s="46">
        <f t="shared" si="6130"/>
        <v>0.1388888888888889</v>
      </c>
      <c r="BB394" s="46">
        <f t="shared" si="6131"/>
        <v>0</v>
      </c>
      <c r="BC394" s="95">
        <f t="shared" si="6094"/>
        <v>11.708333333333334</v>
      </c>
      <c r="BD394" s="46">
        <f t="shared" si="6072"/>
        <v>1</v>
      </c>
      <c r="BE394" s="96">
        <f t="shared" si="6095"/>
        <v>0</v>
      </c>
      <c r="BF394" s="96">
        <f t="shared" si="6096"/>
        <v>0.24074074074074073</v>
      </c>
      <c r="BG394" s="96">
        <f t="shared" si="6097"/>
        <v>0.62037037037037035</v>
      </c>
      <c r="BH394" s="96">
        <f t="shared" si="6098"/>
        <v>0.1388888888888889</v>
      </c>
      <c r="BI394" s="96">
        <f t="shared" si="6099"/>
        <v>0</v>
      </c>
      <c r="BJ394" s="97">
        <v>11.708333333333334</v>
      </c>
      <c r="BM394" s="46">
        <v>281</v>
      </c>
      <c r="BN394" s="46">
        <f t="shared" si="6132"/>
        <v>1.6393442622950821E-2</v>
      </c>
      <c r="BO394" s="46">
        <f t="shared" si="6133"/>
        <v>0.13114754098360656</v>
      </c>
      <c r="BP394" s="46">
        <f t="shared" si="6134"/>
        <v>0</v>
      </c>
      <c r="BQ394" s="46">
        <f t="shared" si="6135"/>
        <v>0</v>
      </c>
      <c r="BR394" s="46">
        <f t="shared" si="6136"/>
        <v>0</v>
      </c>
      <c r="BS394" s="95">
        <f t="shared" si="6100"/>
        <v>11.708333333333334</v>
      </c>
      <c r="BT394" s="46">
        <f t="shared" si="6073"/>
        <v>0.14754098360655737</v>
      </c>
      <c r="BU394" s="96">
        <f t="shared" si="6101"/>
        <v>0.11111111111111112</v>
      </c>
      <c r="BV394" s="96">
        <f t="shared" si="6102"/>
        <v>0.88888888888888895</v>
      </c>
      <c r="BW394" s="96">
        <f t="shared" si="6103"/>
        <v>0</v>
      </c>
      <c r="BX394" s="96">
        <f t="shared" si="6104"/>
        <v>0</v>
      </c>
      <c r="BY394" s="96">
        <f t="shared" si="6105"/>
        <v>0</v>
      </c>
      <c r="BZ394" s="97">
        <v>11.708333333333334</v>
      </c>
      <c r="CC394" s="46">
        <v>281</v>
      </c>
      <c r="CD394" s="46">
        <f t="shared" si="6137"/>
        <v>0</v>
      </c>
      <c r="CE394" s="46">
        <f t="shared" si="6138"/>
        <v>0.18566775244299674</v>
      </c>
      <c r="CF394" s="46">
        <f t="shared" si="6139"/>
        <v>0.79153094462540718</v>
      </c>
      <c r="CG394" s="46">
        <f t="shared" si="6140"/>
        <v>0</v>
      </c>
      <c r="CH394" s="46">
        <f t="shared" si="6141"/>
        <v>0</v>
      </c>
      <c r="CI394" s="95">
        <f t="shared" si="6106"/>
        <v>11.708333333333334</v>
      </c>
      <c r="CJ394" s="46">
        <f t="shared" si="6074"/>
        <v>0.9771986970684039</v>
      </c>
      <c r="CK394" s="96">
        <f t="shared" si="6107"/>
        <v>0</v>
      </c>
      <c r="CL394" s="96">
        <f t="shared" si="6108"/>
        <v>0.19</v>
      </c>
      <c r="CM394" s="96">
        <f t="shared" si="6109"/>
        <v>0.81</v>
      </c>
      <c r="CN394" s="96">
        <f t="shared" si="6110"/>
        <v>0</v>
      </c>
      <c r="CO394" s="96">
        <f t="shared" si="6111"/>
        <v>0</v>
      </c>
      <c r="CP394" s="97">
        <v>11.708333333333334</v>
      </c>
    </row>
    <row r="395" spans="1:94" x14ac:dyDescent="0.3">
      <c r="A395" s="46">
        <v>282</v>
      </c>
      <c r="B395" s="46">
        <f t="shared" si="6112"/>
        <v>0</v>
      </c>
      <c r="C395" s="46">
        <f t="shared" si="6113"/>
        <v>3.3834586466165412E-2</v>
      </c>
      <c r="D395" s="46">
        <f t="shared" si="6114"/>
        <v>0</v>
      </c>
      <c r="E395" s="46">
        <f t="shared" si="6115"/>
        <v>0</v>
      </c>
      <c r="F395" s="46">
        <f t="shared" si="6116"/>
        <v>0</v>
      </c>
      <c r="G395" s="95">
        <f t="shared" si="6075"/>
        <v>11.75</v>
      </c>
      <c r="H395" s="46">
        <f t="shared" si="6076"/>
        <v>3.3834586466165412E-2</v>
      </c>
      <c r="I395" s="96">
        <f t="shared" si="6077"/>
        <v>0</v>
      </c>
      <c r="J395" s="96">
        <f t="shared" si="6078"/>
        <v>1</v>
      </c>
      <c r="K395" s="96">
        <f t="shared" si="6079"/>
        <v>0</v>
      </c>
      <c r="L395" s="96">
        <f t="shared" si="6080"/>
        <v>0</v>
      </c>
      <c r="M395" s="96">
        <f t="shared" si="6081"/>
        <v>0</v>
      </c>
      <c r="N395" s="97">
        <v>11.75</v>
      </c>
      <c r="Q395" s="46">
        <v>282</v>
      </c>
      <c r="R395" s="46">
        <f t="shared" si="6117"/>
        <v>0</v>
      </c>
      <c r="S395" s="46">
        <f t="shared" si="6118"/>
        <v>0.15068493150684931</v>
      </c>
      <c r="T395" s="46">
        <f t="shared" si="6119"/>
        <v>0.63013698630136983</v>
      </c>
      <c r="U395" s="46">
        <f t="shared" si="6120"/>
        <v>0</v>
      </c>
      <c r="V395" s="46">
        <f t="shared" si="6121"/>
        <v>0</v>
      </c>
      <c r="W395" s="95">
        <f t="shared" si="6082"/>
        <v>11.75</v>
      </c>
      <c r="X395" s="46">
        <f t="shared" si="6070"/>
        <v>0.78082191780821919</v>
      </c>
      <c r="Y395" s="96">
        <f t="shared" si="6083"/>
        <v>0</v>
      </c>
      <c r="Z395" s="96">
        <f t="shared" si="6084"/>
        <v>0.19298245614035087</v>
      </c>
      <c r="AA395" s="96">
        <f t="shared" si="6085"/>
        <v>0.80701754385964908</v>
      </c>
      <c r="AB395" s="96">
        <f t="shared" si="6086"/>
        <v>0</v>
      </c>
      <c r="AC395" s="96">
        <f t="shared" si="6087"/>
        <v>0</v>
      </c>
      <c r="AD395" s="97">
        <v>11.75</v>
      </c>
      <c r="AG395" s="46">
        <v>282</v>
      </c>
      <c r="AH395" s="46">
        <f t="shared" si="6122"/>
        <v>0</v>
      </c>
      <c r="AI395" s="46">
        <f t="shared" si="6123"/>
        <v>2.9411764705882353E-2</v>
      </c>
      <c r="AJ395" s="46">
        <f t="shared" si="6124"/>
        <v>0</v>
      </c>
      <c r="AK395" s="46">
        <f t="shared" si="6125"/>
        <v>0</v>
      </c>
      <c r="AL395" s="46">
        <f t="shared" si="6126"/>
        <v>0</v>
      </c>
      <c r="AM395" s="95">
        <f t="shared" si="6088"/>
        <v>11.75</v>
      </c>
      <c r="AN395" s="46">
        <f t="shared" si="6071"/>
        <v>2.9411764705882353E-2</v>
      </c>
      <c r="AO395" s="96">
        <f t="shared" si="6089"/>
        <v>0</v>
      </c>
      <c r="AP395" s="96">
        <f t="shared" si="6090"/>
        <v>1</v>
      </c>
      <c r="AQ395" s="96">
        <f t="shared" si="6091"/>
        <v>0</v>
      </c>
      <c r="AR395" s="96">
        <f t="shared" si="6092"/>
        <v>0</v>
      </c>
      <c r="AS395" s="96">
        <f t="shared" si="6093"/>
        <v>0</v>
      </c>
      <c r="AT395" s="97">
        <v>11.75</v>
      </c>
      <c r="AW395" s="46">
        <v>282</v>
      </c>
      <c r="AX395" s="46">
        <f t="shared" si="6127"/>
        <v>0</v>
      </c>
      <c r="AY395" s="46">
        <f t="shared" si="6128"/>
        <v>0.24074074074074073</v>
      </c>
      <c r="AZ395" s="46">
        <f t="shared" si="6129"/>
        <v>0.62037037037037035</v>
      </c>
      <c r="BA395" s="46">
        <f t="shared" si="6130"/>
        <v>0.1388888888888889</v>
      </c>
      <c r="BB395" s="46">
        <f t="shared" si="6131"/>
        <v>0</v>
      </c>
      <c r="BC395" s="95">
        <f t="shared" si="6094"/>
        <v>11.75</v>
      </c>
      <c r="BD395" s="46">
        <f t="shared" si="6072"/>
        <v>1</v>
      </c>
      <c r="BE395" s="96">
        <f t="shared" si="6095"/>
        <v>0</v>
      </c>
      <c r="BF395" s="96">
        <f t="shared" si="6096"/>
        <v>0.24074074074074073</v>
      </c>
      <c r="BG395" s="96">
        <f t="shared" si="6097"/>
        <v>0.62037037037037035</v>
      </c>
      <c r="BH395" s="96">
        <f t="shared" si="6098"/>
        <v>0.1388888888888889</v>
      </c>
      <c r="BI395" s="96">
        <f t="shared" si="6099"/>
        <v>0</v>
      </c>
      <c r="BJ395" s="97">
        <v>11.75</v>
      </c>
      <c r="BM395" s="46">
        <v>282</v>
      </c>
      <c r="BN395" s="46">
        <f t="shared" si="6132"/>
        <v>1.6393442622950821E-2</v>
      </c>
      <c r="BO395" s="46">
        <f t="shared" si="6133"/>
        <v>0.13114754098360656</v>
      </c>
      <c r="BP395" s="46">
        <f t="shared" si="6134"/>
        <v>0</v>
      </c>
      <c r="BQ395" s="46">
        <f t="shared" si="6135"/>
        <v>0</v>
      </c>
      <c r="BR395" s="46">
        <f t="shared" si="6136"/>
        <v>0</v>
      </c>
      <c r="BS395" s="95">
        <f t="shared" si="6100"/>
        <v>11.75</v>
      </c>
      <c r="BT395" s="46">
        <f t="shared" si="6073"/>
        <v>0.14754098360655737</v>
      </c>
      <c r="BU395" s="96">
        <f t="shared" si="6101"/>
        <v>0.11111111111111112</v>
      </c>
      <c r="BV395" s="96">
        <f t="shared" si="6102"/>
        <v>0.88888888888888895</v>
      </c>
      <c r="BW395" s="96">
        <f t="shared" si="6103"/>
        <v>0</v>
      </c>
      <c r="BX395" s="96">
        <f t="shared" si="6104"/>
        <v>0</v>
      </c>
      <c r="BY395" s="96">
        <f t="shared" si="6105"/>
        <v>0</v>
      </c>
      <c r="BZ395" s="97">
        <v>11.75</v>
      </c>
      <c r="CC395" s="46">
        <v>282</v>
      </c>
      <c r="CD395" s="46">
        <f t="shared" si="6137"/>
        <v>0</v>
      </c>
      <c r="CE395" s="46">
        <f t="shared" si="6138"/>
        <v>0.18566775244299674</v>
      </c>
      <c r="CF395" s="46">
        <f t="shared" si="6139"/>
        <v>0.79153094462540718</v>
      </c>
      <c r="CG395" s="46">
        <f t="shared" si="6140"/>
        <v>0</v>
      </c>
      <c r="CH395" s="46">
        <f t="shared" si="6141"/>
        <v>0</v>
      </c>
      <c r="CI395" s="95">
        <f t="shared" si="6106"/>
        <v>11.75</v>
      </c>
      <c r="CJ395" s="46">
        <f t="shared" si="6074"/>
        <v>0.9771986970684039</v>
      </c>
      <c r="CK395" s="96">
        <f t="shared" si="6107"/>
        <v>0</v>
      </c>
      <c r="CL395" s="96">
        <f t="shared" si="6108"/>
        <v>0.19</v>
      </c>
      <c r="CM395" s="96">
        <f t="shared" si="6109"/>
        <v>0.81</v>
      </c>
      <c r="CN395" s="96">
        <f t="shared" si="6110"/>
        <v>0</v>
      </c>
      <c r="CO395" s="96">
        <f t="shared" si="6111"/>
        <v>0</v>
      </c>
      <c r="CP395" s="97">
        <v>11.75</v>
      </c>
    </row>
    <row r="396" spans="1:94" x14ac:dyDescent="0.3">
      <c r="A396" s="46">
        <v>283</v>
      </c>
      <c r="B396" s="46">
        <f t="shared" si="6112"/>
        <v>0</v>
      </c>
      <c r="C396" s="46">
        <f t="shared" si="6113"/>
        <v>3.3834586466165412E-2</v>
      </c>
      <c r="D396" s="46">
        <f t="shared" si="6114"/>
        <v>0</v>
      </c>
      <c r="E396" s="46">
        <f t="shared" si="6115"/>
        <v>0</v>
      </c>
      <c r="F396" s="46">
        <f t="shared" si="6116"/>
        <v>0</v>
      </c>
      <c r="G396" s="95">
        <f t="shared" si="6075"/>
        <v>11.791666666666666</v>
      </c>
      <c r="H396" s="46">
        <f t="shared" si="6076"/>
        <v>3.3834586466165412E-2</v>
      </c>
      <c r="I396" s="96">
        <f t="shared" si="6077"/>
        <v>0</v>
      </c>
      <c r="J396" s="96">
        <f t="shared" si="6078"/>
        <v>1</v>
      </c>
      <c r="K396" s="96">
        <f t="shared" si="6079"/>
        <v>0</v>
      </c>
      <c r="L396" s="96">
        <f t="shared" si="6080"/>
        <v>0</v>
      </c>
      <c r="M396" s="96">
        <f t="shared" si="6081"/>
        <v>0</v>
      </c>
      <c r="N396" s="97">
        <v>11.791666666666666</v>
      </c>
      <c r="Q396" s="46">
        <v>283</v>
      </c>
      <c r="R396" s="46">
        <f t="shared" si="6117"/>
        <v>0</v>
      </c>
      <c r="S396" s="46">
        <f t="shared" si="6118"/>
        <v>0.15068493150684931</v>
      </c>
      <c r="T396" s="46">
        <f t="shared" si="6119"/>
        <v>0.63013698630136983</v>
      </c>
      <c r="U396" s="46">
        <f t="shared" si="6120"/>
        <v>0</v>
      </c>
      <c r="V396" s="46">
        <f t="shared" si="6121"/>
        <v>0</v>
      </c>
      <c r="W396" s="95">
        <f t="shared" si="6082"/>
        <v>11.791666666666666</v>
      </c>
      <c r="X396" s="46">
        <f t="shared" si="6070"/>
        <v>0.78082191780821919</v>
      </c>
      <c r="Y396" s="96">
        <f t="shared" si="6083"/>
        <v>0</v>
      </c>
      <c r="Z396" s="96">
        <f t="shared" si="6084"/>
        <v>0.19298245614035087</v>
      </c>
      <c r="AA396" s="96">
        <f t="shared" si="6085"/>
        <v>0.80701754385964908</v>
      </c>
      <c r="AB396" s="96">
        <f t="shared" si="6086"/>
        <v>0</v>
      </c>
      <c r="AC396" s="96">
        <f t="shared" si="6087"/>
        <v>0</v>
      </c>
      <c r="AD396" s="97">
        <v>11.791666666666666</v>
      </c>
      <c r="AG396" s="46">
        <v>283</v>
      </c>
      <c r="AH396" s="46">
        <f t="shared" si="6122"/>
        <v>0</v>
      </c>
      <c r="AI396" s="46">
        <f t="shared" si="6123"/>
        <v>2.9411764705882353E-2</v>
      </c>
      <c r="AJ396" s="46">
        <f t="shared" si="6124"/>
        <v>0</v>
      </c>
      <c r="AK396" s="46">
        <f t="shared" si="6125"/>
        <v>0</v>
      </c>
      <c r="AL396" s="46">
        <f t="shared" si="6126"/>
        <v>0</v>
      </c>
      <c r="AM396" s="95">
        <f t="shared" si="6088"/>
        <v>11.791666666666666</v>
      </c>
      <c r="AN396" s="46">
        <f t="shared" si="6071"/>
        <v>2.9411764705882353E-2</v>
      </c>
      <c r="AO396" s="96">
        <f t="shared" si="6089"/>
        <v>0</v>
      </c>
      <c r="AP396" s="96">
        <f t="shared" si="6090"/>
        <v>1</v>
      </c>
      <c r="AQ396" s="96">
        <f t="shared" si="6091"/>
        <v>0</v>
      </c>
      <c r="AR396" s="96">
        <f t="shared" si="6092"/>
        <v>0</v>
      </c>
      <c r="AS396" s="96">
        <f t="shared" si="6093"/>
        <v>0</v>
      </c>
      <c r="AT396" s="97">
        <v>11.791666666666666</v>
      </c>
      <c r="AW396" s="46">
        <v>283</v>
      </c>
      <c r="AX396" s="46">
        <f t="shared" si="6127"/>
        <v>0</v>
      </c>
      <c r="AY396" s="46">
        <f t="shared" si="6128"/>
        <v>0.24074074074074073</v>
      </c>
      <c r="AZ396" s="46">
        <f t="shared" si="6129"/>
        <v>0.62037037037037035</v>
      </c>
      <c r="BA396" s="46">
        <f t="shared" si="6130"/>
        <v>0.1388888888888889</v>
      </c>
      <c r="BB396" s="46">
        <f t="shared" si="6131"/>
        <v>0</v>
      </c>
      <c r="BC396" s="95">
        <f t="shared" si="6094"/>
        <v>11.791666666666666</v>
      </c>
      <c r="BD396" s="46">
        <f t="shared" si="6072"/>
        <v>1</v>
      </c>
      <c r="BE396" s="96">
        <f t="shared" si="6095"/>
        <v>0</v>
      </c>
      <c r="BF396" s="96">
        <f t="shared" si="6096"/>
        <v>0.24074074074074073</v>
      </c>
      <c r="BG396" s="96">
        <f t="shared" si="6097"/>
        <v>0.62037037037037035</v>
      </c>
      <c r="BH396" s="96">
        <f t="shared" si="6098"/>
        <v>0.1388888888888889</v>
      </c>
      <c r="BI396" s="96">
        <f t="shared" si="6099"/>
        <v>0</v>
      </c>
      <c r="BJ396" s="97">
        <v>11.791666666666666</v>
      </c>
      <c r="BM396" s="46">
        <v>283</v>
      </c>
      <c r="BN396" s="46">
        <f t="shared" si="6132"/>
        <v>1.6393442622950821E-2</v>
      </c>
      <c r="BO396" s="46">
        <f t="shared" si="6133"/>
        <v>0.13114754098360656</v>
      </c>
      <c r="BP396" s="46">
        <f t="shared" si="6134"/>
        <v>0</v>
      </c>
      <c r="BQ396" s="46">
        <f t="shared" si="6135"/>
        <v>0</v>
      </c>
      <c r="BR396" s="46">
        <f t="shared" si="6136"/>
        <v>0</v>
      </c>
      <c r="BS396" s="95">
        <f t="shared" si="6100"/>
        <v>11.791666666666666</v>
      </c>
      <c r="BT396" s="46">
        <f t="shared" si="6073"/>
        <v>0.14754098360655737</v>
      </c>
      <c r="BU396" s="96">
        <f t="shared" si="6101"/>
        <v>0.11111111111111112</v>
      </c>
      <c r="BV396" s="96">
        <f t="shared" si="6102"/>
        <v>0.88888888888888895</v>
      </c>
      <c r="BW396" s="96">
        <f t="shared" si="6103"/>
        <v>0</v>
      </c>
      <c r="BX396" s="96">
        <f t="shared" si="6104"/>
        <v>0</v>
      </c>
      <c r="BY396" s="96">
        <f t="shared" si="6105"/>
        <v>0</v>
      </c>
      <c r="BZ396" s="97">
        <v>11.791666666666666</v>
      </c>
      <c r="CC396" s="46">
        <v>283</v>
      </c>
      <c r="CD396" s="46">
        <f t="shared" si="6137"/>
        <v>0</v>
      </c>
      <c r="CE396" s="46">
        <f t="shared" si="6138"/>
        <v>0.18566775244299674</v>
      </c>
      <c r="CF396" s="46">
        <f t="shared" si="6139"/>
        <v>0.79153094462540718</v>
      </c>
      <c r="CG396" s="46">
        <f t="shared" si="6140"/>
        <v>0</v>
      </c>
      <c r="CH396" s="46">
        <f t="shared" si="6141"/>
        <v>0</v>
      </c>
      <c r="CI396" s="95">
        <f t="shared" si="6106"/>
        <v>11.791666666666666</v>
      </c>
      <c r="CJ396" s="46">
        <f t="shared" si="6074"/>
        <v>0.9771986970684039</v>
      </c>
      <c r="CK396" s="96">
        <f t="shared" si="6107"/>
        <v>0</v>
      </c>
      <c r="CL396" s="96">
        <f t="shared" si="6108"/>
        <v>0.19</v>
      </c>
      <c r="CM396" s="96">
        <f t="shared" si="6109"/>
        <v>0.81</v>
      </c>
      <c r="CN396" s="96">
        <f t="shared" si="6110"/>
        <v>0</v>
      </c>
      <c r="CO396" s="96">
        <f t="shared" si="6111"/>
        <v>0</v>
      </c>
      <c r="CP396" s="97">
        <v>11.791666666666666</v>
      </c>
    </row>
    <row r="397" spans="1:94" x14ac:dyDescent="0.3">
      <c r="A397" s="46">
        <v>284</v>
      </c>
      <c r="B397" s="46">
        <f t="shared" si="6112"/>
        <v>0</v>
      </c>
      <c r="C397" s="46">
        <f t="shared" si="6113"/>
        <v>3.3834586466165412E-2</v>
      </c>
      <c r="D397" s="46">
        <f t="shared" si="6114"/>
        <v>0</v>
      </c>
      <c r="E397" s="46">
        <f t="shared" si="6115"/>
        <v>0</v>
      </c>
      <c r="F397" s="46">
        <f t="shared" si="6116"/>
        <v>0</v>
      </c>
      <c r="G397" s="95">
        <f t="shared" si="6075"/>
        <v>11.833333333333334</v>
      </c>
      <c r="H397" s="46">
        <f t="shared" si="6076"/>
        <v>3.3834586466165412E-2</v>
      </c>
      <c r="I397" s="96">
        <f t="shared" si="6077"/>
        <v>0</v>
      </c>
      <c r="J397" s="96">
        <f t="shared" si="6078"/>
        <v>1</v>
      </c>
      <c r="K397" s="96">
        <f t="shared" si="6079"/>
        <v>0</v>
      </c>
      <c r="L397" s="96">
        <f t="shared" si="6080"/>
        <v>0</v>
      </c>
      <c r="M397" s="96">
        <f t="shared" si="6081"/>
        <v>0</v>
      </c>
      <c r="N397" s="97">
        <v>11.833333333333334</v>
      </c>
      <c r="Q397" s="46">
        <v>284</v>
      </c>
      <c r="R397" s="46">
        <f t="shared" si="6117"/>
        <v>0</v>
      </c>
      <c r="S397" s="46">
        <f t="shared" si="6118"/>
        <v>0.15068493150684931</v>
      </c>
      <c r="T397" s="46">
        <f t="shared" si="6119"/>
        <v>0.63013698630136983</v>
      </c>
      <c r="U397" s="46">
        <f t="shared" si="6120"/>
        <v>0</v>
      </c>
      <c r="V397" s="46">
        <f t="shared" si="6121"/>
        <v>0</v>
      </c>
      <c r="W397" s="95">
        <f t="shared" si="6082"/>
        <v>11.833333333333334</v>
      </c>
      <c r="X397" s="46">
        <f t="shared" si="6070"/>
        <v>0.78082191780821919</v>
      </c>
      <c r="Y397" s="96">
        <f t="shared" si="6083"/>
        <v>0</v>
      </c>
      <c r="Z397" s="96">
        <f t="shared" si="6084"/>
        <v>0.19298245614035087</v>
      </c>
      <c r="AA397" s="96">
        <f t="shared" si="6085"/>
        <v>0.80701754385964908</v>
      </c>
      <c r="AB397" s="96">
        <f t="shared" si="6086"/>
        <v>0</v>
      </c>
      <c r="AC397" s="96">
        <f t="shared" si="6087"/>
        <v>0</v>
      </c>
      <c r="AD397" s="97">
        <v>11.833333333333334</v>
      </c>
      <c r="AG397" s="46">
        <v>284</v>
      </c>
      <c r="AH397" s="46">
        <f t="shared" si="6122"/>
        <v>0</v>
      </c>
      <c r="AI397" s="46">
        <f t="shared" si="6123"/>
        <v>2.9411764705882353E-2</v>
      </c>
      <c r="AJ397" s="46">
        <f t="shared" si="6124"/>
        <v>0</v>
      </c>
      <c r="AK397" s="46">
        <f t="shared" si="6125"/>
        <v>0</v>
      </c>
      <c r="AL397" s="46">
        <f t="shared" si="6126"/>
        <v>0</v>
      </c>
      <c r="AM397" s="95">
        <f t="shared" si="6088"/>
        <v>11.833333333333334</v>
      </c>
      <c r="AN397" s="46">
        <f t="shared" si="6071"/>
        <v>2.9411764705882353E-2</v>
      </c>
      <c r="AO397" s="96">
        <f t="shared" si="6089"/>
        <v>0</v>
      </c>
      <c r="AP397" s="96">
        <f t="shared" si="6090"/>
        <v>1</v>
      </c>
      <c r="AQ397" s="96">
        <f t="shared" si="6091"/>
        <v>0</v>
      </c>
      <c r="AR397" s="96">
        <f t="shared" si="6092"/>
        <v>0</v>
      </c>
      <c r="AS397" s="96">
        <f t="shared" si="6093"/>
        <v>0</v>
      </c>
      <c r="AT397" s="97">
        <v>11.833333333333334</v>
      </c>
      <c r="AW397" s="46">
        <v>284</v>
      </c>
      <c r="AX397" s="46">
        <f t="shared" si="6127"/>
        <v>0</v>
      </c>
      <c r="AY397" s="46">
        <f t="shared" si="6128"/>
        <v>0.24074074074074073</v>
      </c>
      <c r="AZ397" s="46">
        <f t="shared" si="6129"/>
        <v>0.62037037037037035</v>
      </c>
      <c r="BA397" s="46">
        <f t="shared" si="6130"/>
        <v>0.1388888888888889</v>
      </c>
      <c r="BB397" s="46">
        <f t="shared" si="6131"/>
        <v>0</v>
      </c>
      <c r="BC397" s="95">
        <f t="shared" si="6094"/>
        <v>11.833333333333334</v>
      </c>
      <c r="BD397" s="46">
        <f t="shared" si="6072"/>
        <v>1</v>
      </c>
      <c r="BE397" s="96">
        <f t="shared" si="6095"/>
        <v>0</v>
      </c>
      <c r="BF397" s="96">
        <f t="shared" si="6096"/>
        <v>0.24074074074074073</v>
      </c>
      <c r="BG397" s="96">
        <f t="shared" si="6097"/>
        <v>0.62037037037037035</v>
      </c>
      <c r="BH397" s="96">
        <f t="shared" si="6098"/>
        <v>0.1388888888888889</v>
      </c>
      <c r="BI397" s="96">
        <f t="shared" si="6099"/>
        <v>0</v>
      </c>
      <c r="BJ397" s="97">
        <v>11.833333333333334</v>
      </c>
      <c r="BM397" s="46">
        <v>284</v>
      </c>
      <c r="BN397" s="46">
        <f t="shared" si="6132"/>
        <v>1.6393442622950821E-2</v>
      </c>
      <c r="BO397" s="46">
        <f t="shared" si="6133"/>
        <v>0.13114754098360656</v>
      </c>
      <c r="BP397" s="46">
        <f t="shared" si="6134"/>
        <v>0</v>
      </c>
      <c r="BQ397" s="46">
        <f t="shared" si="6135"/>
        <v>0</v>
      </c>
      <c r="BR397" s="46">
        <f t="shared" si="6136"/>
        <v>0</v>
      </c>
      <c r="BS397" s="95">
        <f t="shared" si="6100"/>
        <v>11.833333333333334</v>
      </c>
      <c r="BT397" s="46">
        <f t="shared" si="6073"/>
        <v>0.14754098360655737</v>
      </c>
      <c r="BU397" s="96">
        <f t="shared" si="6101"/>
        <v>0.11111111111111112</v>
      </c>
      <c r="BV397" s="96">
        <f t="shared" si="6102"/>
        <v>0.88888888888888895</v>
      </c>
      <c r="BW397" s="96">
        <f t="shared" si="6103"/>
        <v>0</v>
      </c>
      <c r="BX397" s="96">
        <f t="shared" si="6104"/>
        <v>0</v>
      </c>
      <c r="BY397" s="96">
        <f t="shared" si="6105"/>
        <v>0</v>
      </c>
      <c r="BZ397" s="97">
        <v>11.833333333333334</v>
      </c>
      <c r="CC397" s="46">
        <v>284</v>
      </c>
      <c r="CD397" s="46">
        <f t="shared" si="6137"/>
        <v>0</v>
      </c>
      <c r="CE397" s="46">
        <f t="shared" si="6138"/>
        <v>0.18566775244299674</v>
      </c>
      <c r="CF397" s="46">
        <f t="shared" si="6139"/>
        <v>0.79153094462540718</v>
      </c>
      <c r="CG397" s="46">
        <f t="shared" si="6140"/>
        <v>0</v>
      </c>
      <c r="CH397" s="46">
        <f t="shared" si="6141"/>
        <v>0</v>
      </c>
      <c r="CI397" s="95">
        <f t="shared" si="6106"/>
        <v>11.833333333333334</v>
      </c>
      <c r="CJ397" s="46">
        <f t="shared" si="6074"/>
        <v>0.9771986970684039</v>
      </c>
      <c r="CK397" s="96">
        <f t="shared" si="6107"/>
        <v>0</v>
      </c>
      <c r="CL397" s="96">
        <f t="shared" si="6108"/>
        <v>0.19</v>
      </c>
      <c r="CM397" s="96">
        <f t="shared" si="6109"/>
        <v>0.81</v>
      </c>
      <c r="CN397" s="96">
        <f t="shared" si="6110"/>
        <v>0</v>
      </c>
      <c r="CO397" s="96">
        <f t="shared" si="6111"/>
        <v>0</v>
      </c>
      <c r="CP397" s="97">
        <v>11.833333333333334</v>
      </c>
    </row>
    <row r="398" spans="1:94" x14ac:dyDescent="0.3">
      <c r="A398" s="46">
        <v>285</v>
      </c>
      <c r="B398" s="46">
        <f t="shared" si="6112"/>
        <v>0</v>
      </c>
      <c r="C398" s="46">
        <f t="shared" si="6113"/>
        <v>3.3834586466165412E-2</v>
      </c>
      <c r="D398" s="46">
        <f t="shared" si="6114"/>
        <v>0</v>
      </c>
      <c r="E398" s="46">
        <f t="shared" si="6115"/>
        <v>0</v>
      </c>
      <c r="F398" s="46">
        <f t="shared" si="6116"/>
        <v>0</v>
      </c>
      <c r="G398" s="95">
        <f t="shared" si="6075"/>
        <v>11.875</v>
      </c>
      <c r="H398" s="46">
        <f t="shared" si="6076"/>
        <v>3.3834586466165412E-2</v>
      </c>
      <c r="I398" s="96">
        <f t="shared" si="6077"/>
        <v>0</v>
      </c>
      <c r="J398" s="96">
        <f t="shared" si="6078"/>
        <v>1</v>
      </c>
      <c r="K398" s="96">
        <f t="shared" si="6079"/>
        <v>0</v>
      </c>
      <c r="L398" s="96">
        <f t="shared" si="6080"/>
        <v>0</v>
      </c>
      <c r="M398" s="96">
        <f t="shared" si="6081"/>
        <v>0</v>
      </c>
      <c r="N398" s="97">
        <v>11.875</v>
      </c>
      <c r="Q398" s="46">
        <v>285</v>
      </c>
      <c r="R398" s="46">
        <f t="shared" si="6117"/>
        <v>0</v>
      </c>
      <c r="S398" s="46">
        <f t="shared" si="6118"/>
        <v>0.15068493150684931</v>
      </c>
      <c r="T398" s="46">
        <f t="shared" si="6119"/>
        <v>0.63013698630136983</v>
      </c>
      <c r="U398" s="46">
        <f t="shared" si="6120"/>
        <v>0</v>
      </c>
      <c r="V398" s="46">
        <f t="shared" si="6121"/>
        <v>0</v>
      </c>
      <c r="W398" s="95">
        <f t="shared" si="6082"/>
        <v>11.875</v>
      </c>
      <c r="X398" s="46">
        <f t="shared" si="6070"/>
        <v>0.78082191780821919</v>
      </c>
      <c r="Y398" s="96">
        <f t="shared" si="6083"/>
        <v>0</v>
      </c>
      <c r="Z398" s="96">
        <f t="shared" si="6084"/>
        <v>0.19298245614035087</v>
      </c>
      <c r="AA398" s="96">
        <f t="shared" si="6085"/>
        <v>0.80701754385964908</v>
      </c>
      <c r="AB398" s="96">
        <f t="shared" si="6086"/>
        <v>0</v>
      </c>
      <c r="AC398" s="96">
        <f t="shared" si="6087"/>
        <v>0</v>
      </c>
      <c r="AD398" s="97">
        <v>11.875</v>
      </c>
      <c r="AG398" s="46">
        <v>285</v>
      </c>
      <c r="AH398" s="46">
        <f t="shared" si="6122"/>
        <v>0</v>
      </c>
      <c r="AI398" s="46">
        <f t="shared" si="6123"/>
        <v>2.9411764705882353E-2</v>
      </c>
      <c r="AJ398" s="46">
        <f t="shared" si="6124"/>
        <v>0</v>
      </c>
      <c r="AK398" s="46">
        <f t="shared" si="6125"/>
        <v>0</v>
      </c>
      <c r="AL398" s="46">
        <f t="shared" si="6126"/>
        <v>0</v>
      </c>
      <c r="AM398" s="95">
        <f t="shared" si="6088"/>
        <v>11.875</v>
      </c>
      <c r="AN398" s="46">
        <f t="shared" si="6071"/>
        <v>2.9411764705882353E-2</v>
      </c>
      <c r="AO398" s="96">
        <f t="shared" si="6089"/>
        <v>0</v>
      </c>
      <c r="AP398" s="96">
        <f t="shared" si="6090"/>
        <v>1</v>
      </c>
      <c r="AQ398" s="96">
        <f t="shared" si="6091"/>
        <v>0</v>
      </c>
      <c r="AR398" s="96">
        <f t="shared" si="6092"/>
        <v>0</v>
      </c>
      <c r="AS398" s="96">
        <f t="shared" si="6093"/>
        <v>0</v>
      </c>
      <c r="AT398" s="97">
        <v>11.875</v>
      </c>
      <c r="AW398" s="46">
        <v>285</v>
      </c>
      <c r="AX398" s="46">
        <f t="shared" si="6127"/>
        <v>0</v>
      </c>
      <c r="AY398" s="46">
        <f t="shared" si="6128"/>
        <v>0.24074074074074073</v>
      </c>
      <c r="AZ398" s="46">
        <f t="shared" si="6129"/>
        <v>0.62037037037037035</v>
      </c>
      <c r="BA398" s="46">
        <f t="shared" si="6130"/>
        <v>0.1388888888888889</v>
      </c>
      <c r="BB398" s="46">
        <f t="shared" si="6131"/>
        <v>0</v>
      </c>
      <c r="BC398" s="95">
        <f t="shared" si="6094"/>
        <v>11.875</v>
      </c>
      <c r="BD398" s="46">
        <f t="shared" si="6072"/>
        <v>1</v>
      </c>
      <c r="BE398" s="96">
        <f t="shared" si="6095"/>
        <v>0</v>
      </c>
      <c r="BF398" s="96">
        <f t="shared" si="6096"/>
        <v>0.24074074074074073</v>
      </c>
      <c r="BG398" s="96">
        <f t="shared" si="6097"/>
        <v>0.62037037037037035</v>
      </c>
      <c r="BH398" s="96">
        <f t="shared" si="6098"/>
        <v>0.1388888888888889</v>
      </c>
      <c r="BI398" s="96">
        <f t="shared" si="6099"/>
        <v>0</v>
      </c>
      <c r="BJ398" s="97">
        <v>11.875</v>
      </c>
      <c r="BM398" s="46">
        <v>285</v>
      </c>
      <c r="BN398" s="46">
        <f t="shared" si="6132"/>
        <v>1.6393442622950821E-2</v>
      </c>
      <c r="BO398" s="46">
        <f t="shared" si="6133"/>
        <v>0.13114754098360656</v>
      </c>
      <c r="BP398" s="46">
        <f t="shared" si="6134"/>
        <v>0</v>
      </c>
      <c r="BQ398" s="46">
        <f t="shared" si="6135"/>
        <v>0</v>
      </c>
      <c r="BR398" s="46">
        <f t="shared" si="6136"/>
        <v>0</v>
      </c>
      <c r="BS398" s="95">
        <f t="shared" si="6100"/>
        <v>11.875</v>
      </c>
      <c r="BT398" s="46">
        <f t="shared" si="6073"/>
        <v>0.14754098360655737</v>
      </c>
      <c r="BU398" s="96">
        <f t="shared" si="6101"/>
        <v>0.11111111111111112</v>
      </c>
      <c r="BV398" s="96">
        <f t="shared" si="6102"/>
        <v>0.88888888888888895</v>
      </c>
      <c r="BW398" s="96">
        <f t="shared" si="6103"/>
        <v>0</v>
      </c>
      <c r="BX398" s="96">
        <f t="shared" si="6104"/>
        <v>0</v>
      </c>
      <c r="BY398" s="96">
        <f t="shared" si="6105"/>
        <v>0</v>
      </c>
      <c r="BZ398" s="97">
        <v>11.875</v>
      </c>
      <c r="CC398" s="46">
        <v>285</v>
      </c>
      <c r="CD398" s="46">
        <f t="shared" si="6137"/>
        <v>0</v>
      </c>
      <c r="CE398" s="46">
        <f t="shared" si="6138"/>
        <v>0.18566775244299674</v>
      </c>
      <c r="CF398" s="46">
        <f t="shared" si="6139"/>
        <v>0.79153094462540718</v>
      </c>
      <c r="CG398" s="46">
        <f t="shared" si="6140"/>
        <v>0</v>
      </c>
      <c r="CH398" s="46">
        <f t="shared" si="6141"/>
        <v>0</v>
      </c>
      <c r="CI398" s="95">
        <f t="shared" si="6106"/>
        <v>11.875</v>
      </c>
      <c r="CJ398" s="46">
        <f t="shared" si="6074"/>
        <v>0.9771986970684039</v>
      </c>
      <c r="CK398" s="96">
        <f t="shared" si="6107"/>
        <v>0</v>
      </c>
      <c r="CL398" s="96">
        <f t="shared" si="6108"/>
        <v>0.19</v>
      </c>
      <c r="CM398" s="96">
        <f t="shared" si="6109"/>
        <v>0.81</v>
      </c>
      <c r="CN398" s="96">
        <f t="shared" si="6110"/>
        <v>0</v>
      </c>
      <c r="CO398" s="96">
        <f t="shared" si="6111"/>
        <v>0</v>
      </c>
      <c r="CP398" s="97">
        <v>11.875</v>
      </c>
    </row>
    <row r="399" spans="1:94" x14ac:dyDescent="0.3">
      <c r="A399" s="46">
        <v>286</v>
      </c>
      <c r="B399" s="46">
        <f t="shared" si="6112"/>
        <v>0</v>
      </c>
      <c r="C399" s="46">
        <f t="shared" si="6113"/>
        <v>3.3834586466165412E-2</v>
      </c>
      <c r="D399" s="46">
        <f t="shared" si="6114"/>
        <v>0</v>
      </c>
      <c r="E399" s="46">
        <f t="shared" si="6115"/>
        <v>0</v>
      </c>
      <c r="F399" s="46">
        <f t="shared" si="6116"/>
        <v>0</v>
      </c>
      <c r="G399" s="95">
        <f t="shared" si="6075"/>
        <v>11.916666666666666</v>
      </c>
      <c r="H399" s="46">
        <f t="shared" si="6076"/>
        <v>3.3834586466165412E-2</v>
      </c>
      <c r="I399" s="96">
        <f t="shared" si="6077"/>
        <v>0</v>
      </c>
      <c r="J399" s="96">
        <f t="shared" si="6078"/>
        <v>1</v>
      </c>
      <c r="K399" s="96">
        <f t="shared" si="6079"/>
        <v>0</v>
      </c>
      <c r="L399" s="96">
        <f t="shared" si="6080"/>
        <v>0</v>
      </c>
      <c r="M399" s="96">
        <f t="shared" si="6081"/>
        <v>0</v>
      </c>
      <c r="N399" s="97">
        <v>11.916666666666666</v>
      </c>
      <c r="Q399" s="46">
        <v>286</v>
      </c>
      <c r="R399" s="46">
        <f t="shared" si="6117"/>
        <v>0</v>
      </c>
      <c r="S399" s="46">
        <f t="shared" si="6118"/>
        <v>0.15068493150684931</v>
      </c>
      <c r="T399" s="46">
        <f t="shared" si="6119"/>
        <v>0.63013698630136983</v>
      </c>
      <c r="U399" s="46">
        <f t="shared" si="6120"/>
        <v>0</v>
      </c>
      <c r="V399" s="46">
        <f t="shared" si="6121"/>
        <v>0</v>
      </c>
      <c r="W399" s="95">
        <f t="shared" si="6082"/>
        <v>11.916666666666666</v>
      </c>
      <c r="X399" s="46">
        <f t="shared" si="6070"/>
        <v>0.78082191780821919</v>
      </c>
      <c r="Y399" s="96">
        <f t="shared" si="6083"/>
        <v>0</v>
      </c>
      <c r="Z399" s="96">
        <f t="shared" si="6084"/>
        <v>0.19298245614035087</v>
      </c>
      <c r="AA399" s="96">
        <f t="shared" si="6085"/>
        <v>0.80701754385964908</v>
      </c>
      <c r="AB399" s="96">
        <f t="shared" si="6086"/>
        <v>0</v>
      </c>
      <c r="AC399" s="96">
        <f t="shared" si="6087"/>
        <v>0</v>
      </c>
      <c r="AD399" s="97">
        <v>11.916666666666666</v>
      </c>
      <c r="AG399" s="46">
        <v>286</v>
      </c>
      <c r="AH399" s="46">
        <f t="shared" si="6122"/>
        <v>0</v>
      </c>
      <c r="AI399" s="46">
        <f t="shared" si="6123"/>
        <v>2.9411764705882353E-2</v>
      </c>
      <c r="AJ399" s="46">
        <f t="shared" si="6124"/>
        <v>0</v>
      </c>
      <c r="AK399" s="46">
        <f t="shared" si="6125"/>
        <v>0</v>
      </c>
      <c r="AL399" s="46">
        <f t="shared" si="6126"/>
        <v>0</v>
      </c>
      <c r="AM399" s="95">
        <f t="shared" si="6088"/>
        <v>11.916666666666666</v>
      </c>
      <c r="AN399" s="46">
        <f t="shared" si="6071"/>
        <v>2.9411764705882353E-2</v>
      </c>
      <c r="AO399" s="96">
        <f t="shared" si="6089"/>
        <v>0</v>
      </c>
      <c r="AP399" s="96">
        <f t="shared" si="6090"/>
        <v>1</v>
      </c>
      <c r="AQ399" s="96">
        <f t="shared" si="6091"/>
        <v>0</v>
      </c>
      <c r="AR399" s="96">
        <f t="shared" si="6092"/>
        <v>0</v>
      </c>
      <c r="AS399" s="96">
        <f t="shared" si="6093"/>
        <v>0</v>
      </c>
      <c r="AT399" s="97">
        <v>11.916666666666666</v>
      </c>
      <c r="AW399" s="46">
        <v>286</v>
      </c>
      <c r="AX399" s="46">
        <f t="shared" si="6127"/>
        <v>0</v>
      </c>
      <c r="AY399" s="46">
        <f t="shared" si="6128"/>
        <v>0.24074074074074073</v>
      </c>
      <c r="AZ399" s="46">
        <f t="shared" si="6129"/>
        <v>0.62037037037037035</v>
      </c>
      <c r="BA399" s="46">
        <f t="shared" si="6130"/>
        <v>0.1388888888888889</v>
      </c>
      <c r="BB399" s="46">
        <f t="shared" si="6131"/>
        <v>0</v>
      </c>
      <c r="BC399" s="95">
        <f t="shared" si="6094"/>
        <v>11.916666666666666</v>
      </c>
      <c r="BD399" s="46">
        <f t="shared" si="6072"/>
        <v>1</v>
      </c>
      <c r="BE399" s="96">
        <f t="shared" si="6095"/>
        <v>0</v>
      </c>
      <c r="BF399" s="96">
        <f t="shared" si="6096"/>
        <v>0.24074074074074073</v>
      </c>
      <c r="BG399" s="96">
        <f t="shared" si="6097"/>
        <v>0.62037037037037035</v>
      </c>
      <c r="BH399" s="96">
        <f t="shared" si="6098"/>
        <v>0.1388888888888889</v>
      </c>
      <c r="BI399" s="96">
        <f t="shared" si="6099"/>
        <v>0</v>
      </c>
      <c r="BJ399" s="97">
        <v>11.916666666666666</v>
      </c>
      <c r="BM399" s="46">
        <v>286</v>
      </c>
      <c r="BN399" s="46">
        <f t="shared" si="6132"/>
        <v>1.6393442622950821E-2</v>
      </c>
      <c r="BO399" s="46">
        <f t="shared" si="6133"/>
        <v>0</v>
      </c>
      <c r="BP399" s="46">
        <f t="shared" si="6134"/>
        <v>0</v>
      </c>
      <c r="BQ399" s="46">
        <f t="shared" si="6135"/>
        <v>0</v>
      </c>
      <c r="BR399" s="46">
        <f t="shared" si="6136"/>
        <v>0</v>
      </c>
      <c r="BS399" s="95">
        <f t="shared" si="6100"/>
        <v>11.916666666666666</v>
      </c>
      <c r="BT399" s="46">
        <f t="shared" si="6073"/>
        <v>1.6393442622950821E-2</v>
      </c>
      <c r="BU399" s="96">
        <f t="shared" si="6101"/>
        <v>1</v>
      </c>
      <c r="BV399" s="96">
        <f t="shared" si="6102"/>
        <v>0</v>
      </c>
      <c r="BW399" s="96">
        <f t="shared" si="6103"/>
        <v>0</v>
      </c>
      <c r="BX399" s="96">
        <f t="shared" si="6104"/>
        <v>0</v>
      </c>
      <c r="BY399" s="96">
        <f t="shared" si="6105"/>
        <v>0</v>
      </c>
      <c r="BZ399" s="97">
        <v>11.916666666666666</v>
      </c>
      <c r="CC399" s="46">
        <v>286</v>
      </c>
      <c r="CD399" s="46">
        <f t="shared" si="6137"/>
        <v>0</v>
      </c>
      <c r="CE399" s="46">
        <f t="shared" si="6138"/>
        <v>0.18566775244299674</v>
      </c>
      <c r="CF399" s="46">
        <f t="shared" si="6139"/>
        <v>0.79153094462540718</v>
      </c>
      <c r="CG399" s="46">
        <f t="shared" si="6140"/>
        <v>0</v>
      </c>
      <c r="CH399" s="46">
        <f t="shared" si="6141"/>
        <v>0</v>
      </c>
      <c r="CI399" s="95">
        <f t="shared" si="6106"/>
        <v>11.916666666666666</v>
      </c>
      <c r="CJ399" s="46">
        <f t="shared" si="6074"/>
        <v>0.9771986970684039</v>
      </c>
      <c r="CK399" s="96">
        <f t="shared" si="6107"/>
        <v>0</v>
      </c>
      <c r="CL399" s="96">
        <f t="shared" si="6108"/>
        <v>0.19</v>
      </c>
      <c r="CM399" s="96">
        <f t="shared" si="6109"/>
        <v>0.81</v>
      </c>
      <c r="CN399" s="96">
        <f t="shared" si="6110"/>
        <v>0</v>
      </c>
      <c r="CO399" s="96">
        <f t="shared" si="6111"/>
        <v>0</v>
      </c>
      <c r="CP399" s="97">
        <v>11.916666666666666</v>
      </c>
    </row>
    <row r="400" spans="1:94" x14ac:dyDescent="0.3">
      <c r="A400" s="47">
        <v>287</v>
      </c>
      <c r="B400" s="47">
        <f t="shared" si="6112"/>
        <v>0</v>
      </c>
      <c r="C400" s="47">
        <f t="shared" si="6113"/>
        <v>3.3834586466165412E-2</v>
      </c>
      <c r="D400" s="47">
        <f t="shared" si="6114"/>
        <v>0</v>
      </c>
      <c r="E400" s="47">
        <f t="shared" si="6115"/>
        <v>0</v>
      </c>
      <c r="F400" s="47">
        <f t="shared" si="6116"/>
        <v>0</v>
      </c>
      <c r="G400" s="99">
        <f t="shared" si="6075"/>
        <v>11.958333333333334</v>
      </c>
      <c r="H400" s="47">
        <f t="shared" si="6076"/>
        <v>3.3834586466165412E-2</v>
      </c>
      <c r="I400" s="100">
        <f t="shared" si="6077"/>
        <v>0</v>
      </c>
      <c r="J400" s="100">
        <f t="shared" si="6078"/>
        <v>1</v>
      </c>
      <c r="K400" s="100">
        <f t="shared" si="6079"/>
        <v>0</v>
      </c>
      <c r="L400" s="100">
        <f t="shared" si="6080"/>
        <v>0</v>
      </c>
      <c r="M400" s="100">
        <f t="shared" si="6081"/>
        <v>0</v>
      </c>
      <c r="N400" s="101">
        <v>11.958333333333334</v>
      </c>
      <c r="Q400" s="47">
        <v>287</v>
      </c>
      <c r="R400" s="47">
        <f t="shared" si="6117"/>
        <v>0</v>
      </c>
      <c r="S400" s="47">
        <f t="shared" si="6118"/>
        <v>0.15068493150684931</v>
      </c>
      <c r="T400" s="47">
        <f t="shared" si="6119"/>
        <v>0.63013698630136983</v>
      </c>
      <c r="U400" s="47">
        <f t="shared" si="6120"/>
        <v>0</v>
      </c>
      <c r="V400" s="47">
        <f t="shared" si="6121"/>
        <v>0</v>
      </c>
      <c r="W400" s="99">
        <f t="shared" si="6082"/>
        <v>11.958333333333334</v>
      </c>
      <c r="X400" s="47">
        <f t="shared" si="6070"/>
        <v>0.78082191780821919</v>
      </c>
      <c r="Y400" s="100">
        <f t="shared" si="6083"/>
        <v>0</v>
      </c>
      <c r="Z400" s="100">
        <f t="shared" si="6084"/>
        <v>0.19298245614035087</v>
      </c>
      <c r="AA400" s="100">
        <f t="shared" si="6085"/>
        <v>0.80701754385964908</v>
      </c>
      <c r="AB400" s="100">
        <f t="shared" si="6086"/>
        <v>0</v>
      </c>
      <c r="AC400" s="100">
        <f t="shared" si="6087"/>
        <v>0</v>
      </c>
      <c r="AD400" s="101">
        <v>11.958333333333334</v>
      </c>
      <c r="AG400" s="47">
        <v>287</v>
      </c>
      <c r="AH400" s="47">
        <f t="shared" si="6122"/>
        <v>0</v>
      </c>
      <c r="AI400" s="47">
        <f t="shared" si="6123"/>
        <v>2.9411764705882353E-2</v>
      </c>
      <c r="AJ400" s="47">
        <f t="shared" si="6124"/>
        <v>0</v>
      </c>
      <c r="AK400" s="47">
        <f t="shared" si="6125"/>
        <v>0</v>
      </c>
      <c r="AL400" s="47">
        <f t="shared" si="6126"/>
        <v>0</v>
      </c>
      <c r="AM400" s="99">
        <f t="shared" si="6088"/>
        <v>11.958333333333334</v>
      </c>
      <c r="AN400" s="47">
        <f t="shared" si="6071"/>
        <v>2.9411764705882353E-2</v>
      </c>
      <c r="AO400" s="100">
        <f t="shared" si="6089"/>
        <v>0</v>
      </c>
      <c r="AP400" s="100">
        <f t="shared" si="6090"/>
        <v>1</v>
      </c>
      <c r="AQ400" s="100">
        <f t="shared" si="6091"/>
        <v>0</v>
      </c>
      <c r="AR400" s="100">
        <f t="shared" si="6092"/>
        <v>0</v>
      </c>
      <c r="AS400" s="100">
        <f t="shared" si="6093"/>
        <v>0</v>
      </c>
      <c r="AT400" s="101">
        <v>11.958333333333334</v>
      </c>
      <c r="AW400" s="47">
        <v>287</v>
      </c>
      <c r="AX400" s="47">
        <f t="shared" si="6127"/>
        <v>0</v>
      </c>
      <c r="AY400" s="47">
        <f t="shared" si="6128"/>
        <v>0.24074074074074073</v>
      </c>
      <c r="AZ400" s="47">
        <f t="shared" si="6129"/>
        <v>0.62037037037037035</v>
      </c>
      <c r="BA400" s="47">
        <f t="shared" si="6130"/>
        <v>0</v>
      </c>
      <c r="BB400" s="47">
        <f t="shared" si="6131"/>
        <v>0</v>
      </c>
      <c r="BC400" s="99">
        <f t="shared" si="6094"/>
        <v>11.958333333333334</v>
      </c>
      <c r="BD400" s="47">
        <f t="shared" si="6072"/>
        <v>0.86111111111111105</v>
      </c>
      <c r="BE400" s="100">
        <f t="shared" si="6095"/>
        <v>0</v>
      </c>
      <c r="BF400" s="100">
        <f t="shared" si="6096"/>
        <v>0.27956989247311831</v>
      </c>
      <c r="BG400" s="100">
        <f t="shared" si="6097"/>
        <v>0.72043010752688175</v>
      </c>
      <c r="BH400" s="100">
        <f t="shared" si="6098"/>
        <v>0</v>
      </c>
      <c r="BI400" s="100">
        <f t="shared" si="6099"/>
        <v>0</v>
      </c>
      <c r="BJ400" s="101">
        <v>11.958333333333334</v>
      </c>
      <c r="BM400" s="47">
        <v>287</v>
      </c>
      <c r="BN400" s="47">
        <f t="shared" si="6132"/>
        <v>1.6393442622950821E-2</v>
      </c>
      <c r="BO400" s="47">
        <f t="shared" si="6133"/>
        <v>0</v>
      </c>
      <c r="BP400" s="47">
        <f t="shared" si="6134"/>
        <v>0</v>
      </c>
      <c r="BQ400" s="47">
        <f t="shared" si="6135"/>
        <v>0</v>
      </c>
      <c r="BR400" s="47">
        <f t="shared" si="6136"/>
        <v>0</v>
      </c>
      <c r="BS400" s="99">
        <f t="shared" si="6100"/>
        <v>11.958333333333334</v>
      </c>
      <c r="BT400" s="47">
        <f t="shared" si="6073"/>
        <v>1.6393442622950821E-2</v>
      </c>
      <c r="BU400" s="100">
        <f t="shared" si="6101"/>
        <v>1</v>
      </c>
      <c r="BV400" s="100">
        <f t="shared" si="6102"/>
        <v>0</v>
      </c>
      <c r="BW400" s="100">
        <f t="shared" si="6103"/>
        <v>0</v>
      </c>
      <c r="BX400" s="100">
        <f t="shared" si="6104"/>
        <v>0</v>
      </c>
      <c r="BY400" s="100">
        <f t="shared" si="6105"/>
        <v>0</v>
      </c>
      <c r="BZ400" s="101">
        <v>11.958333333333334</v>
      </c>
      <c r="CC400" s="47">
        <v>287</v>
      </c>
      <c r="CD400" s="46">
        <f t="shared" si="6137"/>
        <v>0</v>
      </c>
      <c r="CE400" s="46">
        <f t="shared" si="6138"/>
        <v>0.18566775244299674</v>
      </c>
      <c r="CF400" s="46">
        <f t="shared" si="6139"/>
        <v>0.79153094462540718</v>
      </c>
      <c r="CG400" s="46">
        <f t="shared" si="6140"/>
        <v>0</v>
      </c>
      <c r="CH400" s="46">
        <f t="shared" si="6141"/>
        <v>0</v>
      </c>
      <c r="CI400" s="99">
        <f t="shared" si="6106"/>
        <v>11.958333333333334</v>
      </c>
      <c r="CJ400" s="47">
        <f t="shared" si="6074"/>
        <v>0.9771986970684039</v>
      </c>
      <c r="CK400" s="100">
        <f t="shared" si="6107"/>
        <v>0</v>
      </c>
      <c r="CL400" s="100">
        <f t="shared" si="6108"/>
        <v>0.19</v>
      </c>
      <c r="CM400" s="100">
        <f t="shared" si="6109"/>
        <v>0.81</v>
      </c>
      <c r="CN400" s="100">
        <f t="shared" si="6110"/>
        <v>0</v>
      </c>
      <c r="CO400" s="100">
        <f t="shared" si="6111"/>
        <v>0</v>
      </c>
      <c r="CP400" s="101">
        <v>11.958333333333334</v>
      </c>
    </row>
    <row r="401" spans="1:94" x14ac:dyDescent="0.3">
      <c r="A401" s="46">
        <v>288</v>
      </c>
      <c r="B401" s="46">
        <f t="shared" si="6112"/>
        <v>0</v>
      </c>
      <c r="C401" s="46">
        <f t="shared" si="6113"/>
        <v>3.3834586466165412E-2</v>
      </c>
      <c r="D401" s="46">
        <f t="shared" si="6114"/>
        <v>0</v>
      </c>
      <c r="E401" s="46">
        <f t="shared" si="6115"/>
        <v>0</v>
      </c>
      <c r="F401" s="46">
        <f t="shared" si="6116"/>
        <v>0</v>
      </c>
      <c r="G401" s="95">
        <f t="shared" si="6075"/>
        <v>12</v>
      </c>
      <c r="H401" s="46">
        <f t="shared" si="6076"/>
        <v>3.3834586466165412E-2</v>
      </c>
      <c r="I401" s="96">
        <f t="shared" si="6077"/>
        <v>0</v>
      </c>
      <c r="J401" s="96">
        <f t="shared" si="6078"/>
        <v>1</v>
      </c>
      <c r="K401" s="96">
        <f t="shared" si="6079"/>
        <v>0</v>
      </c>
      <c r="L401" s="96">
        <f t="shared" si="6080"/>
        <v>0</v>
      </c>
      <c r="M401" s="96">
        <f t="shared" si="6081"/>
        <v>0</v>
      </c>
      <c r="N401" s="97">
        <v>12</v>
      </c>
      <c r="Q401" s="46">
        <v>288</v>
      </c>
      <c r="R401" s="46">
        <f t="shared" si="6117"/>
        <v>0</v>
      </c>
      <c r="S401" s="46">
        <f t="shared" si="6118"/>
        <v>0.15068493150684931</v>
      </c>
      <c r="T401" s="46">
        <f t="shared" si="6119"/>
        <v>0.63013698630136983</v>
      </c>
      <c r="U401" s="46">
        <f t="shared" si="6120"/>
        <v>0</v>
      </c>
      <c r="V401" s="46">
        <f t="shared" si="6121"/>
        <v>0</v>
      </c>
      <c r="W401" s="95">
        <f t="shared" si="6082"/>
        <v>12</v>
      </c>
      <c r="X401" s="46">
        <f t="shared" si="6070"/>
        <v>0.78082191780821919</v>
      </c>
      <c r="Y401" s="96">
        <f t="shared" si="6083"/>
        <v>0</v>
      </c>
      <c r="Z401" s="96">
        <f t="shared" si="6084"/>
        <v>0.19298245614035087</v>
      </c>
      <c r="AA401" s="96">
        <f t="shared" si="6085"/>
        <v>0.80701754385964908</v>
      </c>
      <c r="AB401" s="96">
        <f t="shared" si="6086"/>
        <v>0</v>
      </c>
      <c r="AC401" s="96">
        <f t="shared" si="6087"/>
        <v>0</v>
      </c>
      <c r="AD401" s="97">
        <v>12</v>
      </c>
      <c r="AG401" s="46">
        <v>288</v>
      </c>
      <c r="AH401" s="46">
        <f t="shared" si="6122"/>
        <v>0</v>
      </c>
      <c r="AI401" s="46">
        <f t="shared" si="6123"/>
        <v>2.9411764705882353E-2</v>
      </c>
      <c r="AJ401" s="46">
        <f t="shared" si="6124"/>
        <v>0</v>
      </c>
      <c r="AK401" s="46">
        <f t="shared" si="6125"/>
        <v>0</v>
      </c>
      <c r="AL401" s="46">
        <f t="shared" si="6126"/>
        <v>0</v>
      </c>
      <c r="AM401" s="95">
        <f t="shared" si="6088"/>
        <v>12</v>
      </c>
      <c r="AN401" s="46">
        <f t="shared" si="6071"/>
        <v>2.9411764705882353E-2</v>
      </c>
      <c r="AO401" s="96">
        <f t="shared" si="6089"/>
        <v>0</v>
      </c>
      <c r="AP401" s="96">
        <f t="shared" si="6090"/>
        <v>1</v>
      </c>
      <c r="AQ401" s="96">
        <f t="shared" si="6091"/>
        <v>0</v>
      </c>
      <c r="AR401" s="96">
        <f t="shared" si="6092"/>
        <v>0</v>
      </c>
      <c r="AS401" s="96">
        <f t="shared" si="6093"/>
        <v>0</v>
      </c>
      <c r="AT401" s="97">
        <v>12</v>
      </c>
      <c r="AW401" s="46">
        <v>288</v>
      </c>
      <c r="AX401" s="46">
        <f t="shared" si="6127"/>
        <v>0</v>
      </c>
      <c r="AY401" s="46">
        <f t="shared" si="6128"/>
        <v>0.24074074074074073</v>
      </c>
      <c r="AZ401" s="46">
        <f t="shared" si="6129"/>
        <v>0.62037037037037035</v>
      </c>
      <c r="BA401" s="46">
        <f t="shared" si="6130"/>
        <v>0</v>
      </c>
      <c r="BB401" s="46">
        <f t="shared" si="6131"/>
        <v>0</v>
      </c>
      <c r="BC401" s="95">
        <f t="shared" si="6094"/>
        <v>12</v>
      </c>
      <c r="BD401" s="46">
        <f t="shared" si="6072"/>
        <v>0.86111111111111105</v>
      </c>
      <c r="BE401" s="96">
        <f t="shared" si="6095"/>
        <v>0</v>
      </c>
      <c r="BF401" s="96">
        <f t="shared" si="6096"/>
        <v>0.27956989247311831</v>
      </c>
      <c r="BG401" s="96">
        <f t="shared" si="6097"/>
        <v>0.72043010752688175</v>
      </c>
      <c r="BH401" s="96">
        <f t="shared" si="6098"/>
        <v>0</v>
      </c>
      <c r="BI401" s="96">
        <f t="shared" si="6099"/>
        <v>0</v>
      </c>
      <c r="BJ401" s="97">
        <v>12</v>
      </c>
      <c r="BM401" s="46">
        <v>288</v>
      </c>
      <c r="BN401" s="46">
        <f t="shared" si="6132"/>
        <v>1.6393442622950821E-2</v>
      </c>
      <c r="BO401" s="46">
        <f t="shared" si="6133"/>
        <v>0</v>
      </c>
      <c r="BP401" s="46">
        <f t="shared" si="6134"/>
        <v>0</v>
      </c>
      <c r="BQ401" s="46">
        <f t="shared" si="6135"/>
        <v>0</v>
      </c>
      <c r="BR401" s="46">
        <f t="shared" si="6136"/>
        <v>0</v>
      </c>
      <c r="BS401" s="95">
        <f t="shared" si="6100"/>
        <v>12</v>
      </c>
      <c r="BT401" s="46">
        <f t="shared" si="6073"/>
        <v>1.6393442622950821E-2</v>
      </c>
      <c r="BU401" s="96">
        <f t="shared" si="6101"/>
        <v>1</v>
      </c>
      <c r="BV401" s="96">
        <f t="shared" si="6102"/>
        <v>0</v>
      </c>
      <c r="BW401" s="96">
        <f t="shared" si="6103"/>
        <v>0</v>
      </c>
      <c r="BX401" s="96">
        <f t="shared" si="6104"/>
        <v>0</v>
      </c>
      <c r="BY401" s="96">
        <f t="shared" si="6105"/>
        <v>0</v>
      </c>
      <c r="BZ401" s="97">
        <v>12</v>
      </c>
      <c r="CC401" s="46">
        <v>288</v>
      </c>
      <c r="CD401" s="46">
        <f t="shared" si="6137"/>
        <v>0</v>
      </c>
      <c r="CE401" s="46">
        <f t="shared" si="6138"/>
        <v>0.18566775244299674</v>
      </c>
      <c r="CF401" s="46">
        <f t="shared" si="6139"/>
        <v>0.79153094462540718</v>
      </c>
      <c r="CG401" s="46">
        <f t="shared" si="6140"/>
        <v>0</v>
      </c>
      <c r="CH401" s="46">
        <f t="shared" si="6141"/>
        <v>0</v>
      </c>
      <c r="CI401" s="95">
        <f t="shared" si="6106"/>
        <v>12</v>
      </c>
      <c r="CJ401" s="46">
        <f t="shared" si="6074"/>
        <v>0.9771986970684039</v>
      </c>
      <c r="CK401" s="96">
        <f t="shared" si="6107"/>
        <v>0</v>
      </c>
      <c r="CL401" s="96">
        <f t="shared" si="6108"/>
        <v>0.19</v>
      </c>
      <c r="CM401" s="96">
        <f t="shared" si="6109"/>
        <v>0.81</v>
      </c>
      <c r="CN401" s="96">
        <f t="shared" si="6110"/>
        <v>0</v>
      </c>
      <c r="CO401" s="96">
        <f t="shared" si="6111"/>
        <v>0</v>
      </c>
      <c r="CP401" s="97">
        <v>12</v>
      </c>
    </row>
    <row r="402" spans="1:94" x14ac:dyDescent="0.3">
      <c r="A402" s="46">
        <v>289</v>
      </c>
      <c r="B402" s="46">
        <f t="shared" si="6112"/>
        <v>0</v>
      </c>
      <c r="C402" s="46">
        <f t="shared" si="6113"/>
        <v>3.3834586466165412E-2</v>
      </c>
      <c r="D402" s="46">
        <f t="shared" si="6114"/>
        <v>0</v>
      </c>
      <c r="E402" s="46">
        <f t="shared" si="6115"/>
        <v>0</v>
      </c>
      <c r="F402" s="46">
        <f t="shared" si="6116"/>
        <v>0</v>
      </c>
      <c r="G402" s="95">
        <f t="shared" si="6075"/>
        <v>12.041666666666666</v>
      </c>
      <c r="H402" s="46">
        <f t="shared" si="6076"/>
        <v>3.3834586466165412E-2</v>
      </c>
      <c r="I402" s="96">
        <f t="shared" si="6077"/>
        <v>0</v>
      </c>
      <c r="J402" s="96">
        <f t="shared" si="6078"/>
        <v>1</v>
      </c>
      <c r="K402" s="96">
        <f t="shared" si="6079"/>
        <v>0</v>
      </c>
      <c r="L402" s="96">
        <f t="shared" si="6080"/>
        <v>0</v>
      </c>
      <c r="M402" s="96">
        <f t="shared" si="6081"/>
        <v>0</v>
      </c>
      <c r="N402" s="97">
        <v>12.041666666666666</v>
      </c>
      <c r="Q402" s="46">
        <v>289</v>
      </c>
      <c r="R402" s="46">
        <f t="shared" si="6117"/>
        <v>0</v>
      </c>
      <c r="S402" s="46">
        <f t="shared" si="6118"/>
        <v>0.15068493150684931</v>
      </c>
      <c r="T402" s="46">
        <f t="shared" si="6119"/>
        <v>0.63013698630136983</v>
      </c>
      <c r="U402" s="46">
        <f t="shared" si="6120"/>
        <v>0</v>
      </c>
      <c r="V402" s="46">
        <f t="shared" si="6121"/>
        <v>0</v>
      </c>
      <c r="W402" s="95">
        <f t="shared" si="6082"/>
        <v>12.041666666666666</v>
      </c>
      <c r="X402" s="46">
        <f t="shared" si="6070"/>
        <v>0.78082191780821919</v>
      </c>
      <c r="Y402" s="96">
        <f t="shared" si="6083"/>
        <v>0</v>
      </c>
      <c r="Z402" s="96">
        <f t="shared" si="6084"/>
        <v>0.19298245614035087</v>
      </c>
      <c r="AA402" s="96">
        <f t="shared" si="6085"/>
        <v>0.80701754385964908</v>
      </c>
      <c r="AB402" s="96">
        <f t="shared" si="6086"/>
        <v>0</v>
      </c>
      <c r="AC402" s="96">
        <f t="shared" si="6087"/>
        <v>0</v>
      </c>
      <c r="AD402" s="97">
        <v>12.041666666666666</v>
      </c>
      <c r="AG402" s="46">
        <v>289</v>
      </c>
      <c r="AH402" s="46">
        <f t="shared" si="6122"/>
        <v>0</v>
      </c>
      <c r="AI402" s="46">
        <f t="shared" si="6123"/>
        <v>2.9411764705882353E-2</v>
      </c>
      <c r="AJ402" s="46">
        <f t="shared" si="6124"/>
        <v>0</v>
      </c>
      <c r="AK402" s="46">
        <f t="shared" si="6125"/>
        <v>0</v>
      </c>
      <c r="AL402" s="46">
        <f t="shared" si="6126"/>
        <v>0</v>
      </c>
      <c r="AM402" s="95">
        <f t="shared" si="6088"/>
        <v>12.041666666666666</v>
      </c>
      <c r="AN402" s="46">
        <f t="shared" si="6071"/>
        <v>2.9411764705882353E-2</v>
      </c>
      <c r="AO402" s="96">
        <f t="shared" si="6089"/>
        <v>0</v>
      </c>
      <c r="AP402" s="96">
        <f t="shared" si="6090"/>
        <v>1</v>
      </c>
      <c r="AQ402" s="96">
        <f t="shared" si="6091"/>
        <v>0</v>
      </c>
      <c r="AR402" s="96">
        <f t="shared" si="6092"/>
        <v>0</v>
      </c>
      <c r="AS402" s="96">
        <f t="shared" si="6093"/>
        <v>0</v>
      </c>
      <c r="AT402" s="97">
        <v>12.041666666666666</v>
      </c>
      <c r="AW402" s="46">
        <v>289</v>
      </c>
      <c r="AX402" s="46">
        <f t="shared" si="6127"/>
        <v>0</v>
      </c>
      <c r="AY402" s="46">
        <f t="shared" si="6128"/>
        <v>0.24074074074074073</v>
      </c>
      <c r="AZ402" s="46">
        <f t="shared" si="6129"/>
        <v>0.62037037037037035</v>
      </c>
      <c r="BA402" s="46">
        <f t="shared" si="6130"/>
        <v>0</v>
      </c>
      <c r="BB402" s="46">
        <f t="shared" si="6131"/>
        <v>0</v>
      </c>
      <c r="BC402" s="95">
        <f t="shared" si="6094"/>
        <v>12.041666666666666</v>
      </c>
      <c r="BD402" s="46">
        <f t="shared" si="6072"/>
        <v>0.86111111111111105</v>
      </c>
      <c r="BE402" s="96">
        <f t="shared" si="6095"/>
        <v>0</v>
      </c>
      <c r="BF402" s="96">
        <f t="shared" si="6096"/>
        <v>0.27956989247311831</v>
      </c>
      <c r="BG402" s="96">
        <f t="shared" si="6097"/>
        <v>0.72043010752688175</v>
      </c>
      <c r="BH402" s="96">
        <f t="shared" si="6098"/>
        <v>0</v>
      </c>
      <c r="BI402" s="96">
        <f t="shared" si="6099"/>
        <v>0</v>
      </c>
      <c r="BJ402" s="97">
        <v>12.041666666666666</v>
      </c>
      <c r="BM402" s="46">
        <v>289</v>
      </c>
      <c r="BN402" s="46">
        <f t="shared" si="6132"/>
        <v>1.6393442622950821E-2</v>
      </c>
      <c r="BO402" s="46">
        <f t="shared" si="6133"/>
        <v>0</v>
      </c>
      <c r="BP402" s="46">
        <f t="shared" si="6134"/>
        <v>0</v>
      </c>
      <c r="BQ402" s="46">
        <f t="shared" si="6135"/>
        <v>0</v>
      </c>
      <c r="BR402" s="46">
        <f t="shared" si="6136"/>
        <v>0</v>
      </c>
      <c r="BS402" s="95">
        <f t="shared" si="6100"/>
        <v>12.041666666666666</v>
      </c>
      <c r="BT402" s="46">
        <f t="shared" si="6073"/>
        <v>1.6393442622950821E-2</v>
      </c>
      <c r="BU402" s="96">
        <f t="shared" si="6101"/>
        <v>1</v>
      </c>
      <c r="BV402" s="96">
        <f t="shared" si="6102"/>
        <v>0</v>
      </c>
      <c r="BW402" s="96">
        <f t="shared" si="6103"/>
        <v>0</v>
      </c>
      <c r="BX402" s="96">
        <f t="shared" si="6104"/>
        <v>0</v>
      </c>
      <c r="BY402" s="96">
        <f t="shared" si="6105"/>
        <v>0</v>
      </c>
      <c r="BZ402" s="97">
        <v>12.041666666666666</v>
      </c>
      <c r="CC402" s="46">
        <v>289</v>
      </c>
      <c r="CD402" s="46">
        <f t="shared" si="6137"/>
        <v>0</v>
      </c>
      <c r="CE402" s="46">
        <f t="shared" si="6138"/>
        <v>0.18566775244299674</v>
      </c>
      <c r="CF402" s="46">
        <f t="shared" si="6139"/>
        <v>0.79153094462540718</v>
      </c>
      <c r="CG402" s="46">
        <f t="shared" si="6140"/>
        <v>0</v>
      </c>
      <c r="CH402" s="46">
        <f t="shared" si="6141"/>
        <v>0</v>
      </c>
      <c r="CI402" s="95">
        <f t="shared" si="6106"/>
        <v>12.041666666666666</v>
      </c>
      <c r="CJ402" s="46">
        <f t="shared" si="6074"/>
        <v>0.9771986970684039</v>
      </c>
      <c r="CK402" s="96">
        <f t="shared" si="6107"/>
        <v>0</v>
      </c>
      <c r="CL402" s="96">
        <f t="shared" si="6108"/>
        <v>0.19</v>
      </c>
      <c r="CM402" s="96">
        <f t="shared" si="6109"/>
        <v>0.81</v>
      </c>
      <c r="CN402" s="96">
        <f t="shared" si="6110"/>
        <v>0</v>
      </c>
      <c r="CO402" s="96">
        <f t="shared" si="6111"/>
        <v>0</v>
      </c>
      <c r="CP402" s="97">
        <v>12.041666666666666</v>
      </c>
    </row>
    <row r="403" spans="1:94" x14ac:dyDescent="0.3">
      <c r="A403" s="46">
        <v>290</v>
      </c>
      <c r="B403" s="46">
        <f t="shared" si="6112"/>
        <v>0</v>
      </c>
      <c r="C403" s="46">
        <f t="shared" si="6113"/>
        <v>3.3834586466165412E-2</v>
      </c>
      <c r="D403" s="46">
        <f t="shared" si="6114"/>
        <v>0</v>
      </c>
      <c r="E403" s="46">
        <f t="shared" si="6115"/>
        <v>0</v>
      </c>
      <c r="F403" s="46">
        <f t="shared" si="6116"/>
        <v>0</v>
      </c>
      <c r="G403" s="95">
        <f t="shared" si="6075"/>
        <v>12.083333333333334</v>
      </c>
      <c r="H403" s="46">
        <f t="shared" si="6076"/>
        <v>3.3834586466165412E-2</v>
      </c>
      <c r="I403" s="96">
        <f t="shared" si="6077"/>
        <v>0</v>
      </c>
      <c r="J403" s="96">
        <f t="shared" si="6078"/>
        <v>1</v>
      </c>
      <c r="K403" s="96">
        <f t="shared" si="6079"/>
        <v>0</v>
      </c>
      <c r="L403" s="96">
        <f t="shared" si="6080"/>
        <v>0</v>
      </c>
      <c r="M403" s="96">
        <f t="shared" si="6081"/>
        <v>0</v>
      </c>
      <c r="N403" s="97">
        <v>12.083333333333334</v>
      </c>
      <c r="Q403" s="46">
        <v>290</v>
      </c>
      <c r="R403" s="46">
        <f t="shared" si="6117"/>
        <v>0</v>
      </c>
      <c r="S403" s="46">
        <f t="shared" si="6118"/>
        <v>0.15068493150684931</v>
      </c>
      <c r="T403" s="46">
        <f t="shared" si="6119"/>
        <v>0.63013698630136983</v>
      </c>
      <c r="U403" s="46">
        <f t="shared" si="6120"/>
        <v>0</v>
      </c>
      <c r="V403" s="46">
        <f t="shared" si="6121"/>
        <v>0</v>
      </c>
      <c r="W403" s="95">
        <f t="shared" si="6082"/>
        <v>12.083333333333334</v>
      </c>
      <c r="X403" s="46">
        <f t="shared" si="6070"/>
        <v>0.78082191780821919</v>
      </c>
      <c r="Y403" s="96">
        <f t="shared" si="6083"/>
        <v>0</v>
      </c>
      <c r="Z403" s="96">
        <f t="shared" si="6084"/>
        <v>0.19298245614035087</v>
      </c>
      <c r="AA403" s="96">
        <f t="shared" si="6085"/>
        <v>0.80701754385964908</v>
      </c>
      <c r="AB403" s="96">
        <f t="shared" si="6086"/>
        <v>0</v>
      </c>
      <c r="AC403" s="96">
        <f t="shared" si="6087"/>
        <v>0</v>
      </c>
      <c r="AD403" s="97">
        <v>12.083333333333334</v>
      </c>
      <c r="AG403" s="46">
        <v>290</v>
      </c>
      <c r="AH403" s="46">
        <f t="shared" si="6122"/>
        <v>0</v>
      </c>
      <c r="AI403" s="46">
        <f t="shared" si="6123"/>
        <v>2.9411764705882353E-2</v>
      </c>
      <c r="AJ403" s="46">
        <f t="shared" si="6124"/>
        <v>0</v>
      </c>
      <c r="AK403" s="46">
        <f t="shared" si="6125"/>
        <v>0</v>
      </c>
      <c r="AL403" s="46">
        <f t="shared" si="6126"/>
        <v>0</v>
      </c>
      <c r="AM403" s="95">
        <f t="shared" si="6088"/>
        <v>12.083333333333334</v>
      </c>
      <c r="AN403" s="46">
        <f t="shared" si="6071"/>
        <v>2.9411764705882353E-2</v>
      </c>
      <c r="AO403" s="96">
        <f t="shared" si="6089"/>
        <v>0</v>
      </c>
      <c r="AP403" s="96">
        <f t="shared" si="6090"/>
        <v>1</v>
      </c>
      <c r="AQ403" s="96">
        <f t="shared" si="6091"/>
        <v>0</v>
      </c>
      <c r="AR403" s="96">
        <f t="shared" si="6092"/>
        <v>0</v>
      </c>
      <c r="AS403" s="96">
        <f t="shared" si="6093"/>
        <v>0</v>
      </c>
      <c r="AT403" s="97">
        <v>12.083333333333334</v>
      </c>
      <c r="AW403" s="46">
        <v>290</v>
      </c>
      <c r="AX403" s="46">
        <f t="shared" si="6127"/>
        <v>0</v>
      </c>
      <c r="AY403" s="46">
        <f t="shared" si="6128"/>
        <v>0.24074074074074073</v>
      </c>
      <c r="AZ403" s="46">
        <f t="shared" si="6129"/>
        <v>0.62037037037037035</v>
      </c>
      <c r="BA403" s="46">
        <f t="shared" si="6130"/>
        <v>0</v>
      </c>
      <c r="BB403" s="46">
        <f t="shared" si="6131"/>
        <v>0</v>
      </c>
      <c r="BC403" s="95">
        <f t="shared" si="6094"/>
        <v>12.083333333333334</v>
      </c>
      <c r="BD403" s="46">
        <f t="shared" si="6072"/>
        <v>0.86111111111111105</v>
      </c>
      <c r="BE403" s="96">
        <f t="shared" si="6095"/>
        <v>0</v>
      </c>
      <c r="BF403" s="96">
        <f t="shared" si="6096"/>
        <v>0.27956989247311831</v>
      </c>
      <c r="BG403" s="96">
        <f t="shared" si="6097"/>
        <v>0.72043010752688175</v>
      </c>
      <c r="BH403" s="96">
        <f t="shared" si="6098"/>
        <v>0</v>
      </c>
      <c r="BI403" s="96">
        <f t="shared" si="6099"/>
        <v>0</v>
      </c>
      <c r="BJ403" s="97">
        <v>12.083333333333334</v>
      </c>
      <c r="BM403" s="46">
        <v>290</v>
      </c>
      <c r="BN403" s="46">
        <f t="shared" si="6132"/>
        <v>1.6393442622950821E-2</v>
      </c>
      <c r="BO403" s="46">
        <f t="shared" si="6133"/>
        <v>0</v>
      </c>
      <c r="BP403" s="46">
        <f t="shared" si="6134"/>
        <v>0</v>
      </c>
      <c r="BQ403" s="46">
        <f t="shared" si="6135"/>
        <v>0</v>
      </c>
      <c r="BR403" s="46">
        <f t="shared" si="6136"/>
        <v>0</v>
      </c>
      <c r="BS403" s="95">
        <f t="shared" si="6100"/>
        <v>12.083333333333334</v>
      </c>
      <c r="BT403" s="46">
        <f t="shared" si="6073"/>
        <v>1.6393442622950821E-2</v>
      </c>
      <c r="BU403" s="96">
        <f t="shared" si="6101"/>
        <v>1</v>
      </c>
      <c r="BV403" s="96">
        <f t="shared" si="6102"/>
        <v>0</v>
      </c>
      <c r="BW403" s="96">
        <f t="shared" si="6103"/>
        <v>0</v>
      </c>
      <c r="BX403" s="96">
        <f t="shared" si="6104"/>
        <v>0</v>
      </c>
      <c r="BY403" s="96">
        <f t="shared" si="6105"/>
        <v>0</v>
      </c>
      <c r="BZ403" s="97">
        <v>12.083333333333334</v>
      </c>
      <c r="CC403" s="46">
        <v>290</v>
      </c>
      <c r="CD403" s="46">
        <f t="shared" si="6137"/>
        <v>0</v>
      </c>
      <c r="CE403" s="46">
        <f t="shared" si="6138"/>
        <v>0.18566775244299674</v>
      </c>
      <c r="CF403" s="46">
        <f t="shared" si="6139"/>
        <v>0.79153094462540718</v>
      </c>
      <c r="CG403" s="46">
        <f t="shared" si="6140"/>
        <v>0</v>
      </c>
      <c r="CH403" s="46">
        <f t="shared" si="6141"/>
        <v>0</v>
      </c>
      <c r="CI403" s="95">
        <f t="shared" si="6106"/>
        <v>12.083333333333334</v>
      </c>
      <c r="CJ403" s="46">
        <f t="shared" si="6074"/>
        <v>0.9771986970684039</v>
      </c>
      <c r="CK403" s="96">
        <f t="shared" si="6107"/>
        <v>0</v>
      </c>
      <c r="CL403" s="96">
        <f t="shared" si="6108"/>
        <v>0.19</v>
      </c>
      <c r="CM403" s="96">
        <f t="shared" si="6109"/>
        <v>0.81</v>
      </c>
      <c r="CN403" s="96">
        <f t="shared" si="6110"/>
        <v>0</v>
      </c>
      <c r="CO403" s="96">
        <f t="shared" si="6111"/>
        <v>0</v>
      </c>
      <c r="CP403" s="97">
        <v>12.083333333333334</v>
      </c>
    </row>
    <row r="404" spans="1:94" x14ac:dyDescent="0.3">
      <c r="A404" s="46">
        <v>291</v>
      </c>
      <c r="B404" s="46">
        <f t="shared" si="6112"/>
        <v>0</v>
      </c>
      <c r="C404" s="46">
        <f t="shared" si="6113"/>
        <v>3.3834586466165412E-2</v>
      </c>
      <c r="D404" s="46">
        <f t="shared" si="6114"/>
        <v>0</v>
      </c>
      <c r="E404" s="46">
        <f t="shared" si="6115"/>
        <v>0</v>
      </c>
      <c r="F404" s="46">
        <f t="shared" si="6116"/>
        <v>0</v>
      </c>
      <c r="G404" s="95">
        <f t="shared" si="6075"/>
        <v>12.125</v>
      </c>
      <c r="H404" s="46">
        <f t="shared" si="6076"/>
        <v>3.3834586466165412E-2</v>
      </c>
      <c r="I404" s="96">
        <f t="shared" si="6077"/>
        <v>0</v>
      </c>
      <c r="J404" s="96">
        <f t="shared" si="6078"/>
        <v>1</v>
      </c>
      <c r="K404" s="96">
        <f t="shared" si="6079"/>
        <v>0</v>
      </c>
      <c r="L404" s="96">
        <f t="shared" si="6080"/>
        <v>0</v>
      </c>
      <c r="M404" s="96">
        <f t="shared" si="6081"/>
        <v>0</v>
      </c>
      <c r="N404" s="97">
        <v>12.125</v>
      </c>
      <c r="Q404" s="46">
        <v>291</v>
      </c>
      <c r="R404" s="46">
        <f t="shared" si="6117"/>
        <v>0</v>
      </c>
      <c r="S404" s="46">
        <f t="shared" si="6118"/>
        <v>0.15068493150684931</v>
      </c>
      <c r="T404" s="46">
        <f t="shared" si="6119"/>
        <v>0.63013698630136983</v>
      </c>
      <c r="U404" s="46">
        <f t="shared" si="6120"/>
        <v>0</v>
      </c>
      <c r="V404" s="46">
        <f t="shared" si="6121"/>
        <v>0</v>
      </c>
      <c r="W404" s="95">
        <f t="shared" si="6082"/>
        <v>12.125</v>
      </c>
      <c r="X404" s="46">
        <f t="shared" si="6070"/>
        <v>0.78082191780821919</v>
      </c>
      <c r="Y404" s="96">
        <f t="shared" si="6083"/>
        <v>0</v>
      </c>
      <c r="Z404" s="96">
        <f t="shared" si="6084"/>
        <v>0.19298245614035087</v>
      </c>
      <c r="AA404" s="96">
        <f t="shared" si="6085"/>
        <v>0.80701754385964908</v>
      </c>
      <c r="AB404" s="96">
        <f t="shared" si="6086"/>
        <v>0</v>
      </c>
      <c r="AC404" s="96">
        <f t="shared" si="6087"/>
        <v>0</v>
      </c>
      <c r="AD404" s="97">
        <v>12.125</v>
      </c>
      <c r="AG404" s="46">
        <v>291</v>
      </c>
      <c r="AH404" s="46">
        <f t="shared" si="6122"/>
        <v>0</v>
      </c>
      <c r="AI404" s="46">
        <f t="shared" si="6123"/>
        <v>2.9411764705882353E-2</v>
      </c>
      <c r="AJ404" s="46">
        <f t="shared" si="6124"/>
        <v>0</v>
      </c>
      <c r="AK404" s="46">
        <f t="shared" si="6125"/>
        <v>0</v>
      </c>
      <c r="AL404" s="46">
        <f t="shared" si="6126"/>
        <v>0</v>
      </c>
      <c r="AM404" s="95">
        <f t="shared" si="6088"/>
        <v>12.125</v>
      </c>
      <c r="AN404" s="46">
        <f t="shared" si="6071"/>
        <v>2.9411764705882353E-2</v>
      </c>
      <c r="AO404" s="96">
        <f t="shared" si="6089"/>
        <v>0</v>
      </c>
      <c r="AP404" s="96">
        <f t="shared" si="6090"/>
        <v>1</v>
      </c>
      <c r="AQ404" s="96">
        <f t="shared" si="6091"/>
        <v>0</v>
      </c>
      <c r="AR404" s="96">
        <f t="shared" si="6092"/>
        <v>0</v>
      </c>
      <c r="AS404" s="96">
        <f t="shared" si="6093"/>
        <v>0</v>
      </c>
      <c r="AT404" s="97">
        <v>12.125</v>
      </c>
      <c r="AW404" s="46">
        <v>291</v>
      </c>
      <c r="AX404" s="46">
        <f t="shared" si="6127"/>
        <v>0</v>
      </c>
      <c r="AY404" s="46">
        <f t="shared" si="6128"/>
        <v>0.24074074074074073</v>
      </c>
      <c r="AZ404" s="46">
        <f t="shared" si="6129"/>
        <v>0.62037037037037035</v>
      </c>
      <c r="BA404" s="46">
        <f t="shared" si="6130"/>
        <v>0</v>
      </c>
      <c r="BB404" s="46">
        <f t="shared" si="6131"/>
        <v>0</v>
      </c>
      <c r="BC404" s="95">
        <f t="shared" si="6094"/>
        <v>12.125</v>
      </c>
      <c r="BD404" s="46">
        <f t="shared" si="6072"/>
        <v>0.86111111111111105</v>
      </c>
      <c r="BE404" s="96">
        <f t="shared" si="6095"/>
        <v>0</v>
      </c>
      <c r="BF404" s="96">
        <f t="shared" si="6096"/>
        <v>0.27956989247311831</v>
      </c>
      <c r="BG404" s="96">
        <f t="shared" si="6097"/>
        <v>0.72043010752688175</v>
      </c>
      <c r="BH404" s="96">
        <f t="shared" si="6098"/>
        <v>0</v>
      </c>
      <c r="BI404" s="96">
        <f t="shared" si="6099"/>
        <v>0</v>
      </c>
      <c r="BJ404" s="97">
        <v>12.125</v>
      </c>
      <c r="BM404" s="46">
        <v>291</v>
      </c>
      <c r="BN404" s="46">
        <f t="shared" si="6132"/>
        <v>1.6393442622950821E-2</v>
      </c>
      <c r="BO404" s="46">
        <f t="shared" si="6133"/>
        <v>0</v>
      </c>
      <c r="BP404" s="46">
        <f t="shared" si="6134"/>
        <v>0</v>
      </c>
      <c r="BQ404" s="46">
        <f t="shared" si="6135"/>
        <v>0</v>
      </c>
      <c r="BR404" s="46">
        <f t="shared" si="6136"/>
        <v>0</v>
      </c>
      <c r="BS404" s="95">
        <f t="shared" si="6100"/>
        <v>12.125</v>
      </c>
      <c r="BT404" s="46">
        <f t="shared" si="6073"/>
        <v>1.6393442622950821E-2</v>
      </c>
      <c r="BU404" s="96">
        <f t="shared" si="6101"/>
        <v>1</v>
      </c>
      <c r="BV404" s="96">
        <f t="shared" si="6102"/>
        <v>0</v>
      </c>
      <c r="BW404" s="96">
        <f t="shared" si="6103"/>
        <v>0</v>
      </c>
      <c r="BX404" s="96">
        <f t="shared" si="6104"/>
        <v>0</v>
      </c>
      <c r="BY404" s="96">
        <f t="shared" si="6105"/>
        <v>0</v>
      </c>
      <c r="BZ404" s="97">
        <v>12.125</v>
      </c>
      <c r="CC404" s="46">
        <v>291</v>
      </c>
      <c r="CD404" s="46">
        <f t="shared" si="6137"/>
        <v>0</v>
      </c>
      <c r="CE404" s="46">
        <f t="shared" si="6138"/>
        <v>0.18566775244299674</v>
      </c>
      <c r="CF404" s="46">
        <f t="shared" si="6139"/>
        <v>0.79153094462540718</v>
      </c>
      <c r="CG404" s="46">
        <f t="shared" si="6140"/>
        <v>0</v>
      </c>
      <c r="CH404" s="46">
        <f t="shared" si="6141"/>
        <v>0</v>
      </c>
      <c r="CI404" s="95">
        <f t="shared" si="6106"/>
        <v>12.125</v>
      </c>
      <c r="CJ404" s="46">
        <f t="shared" si="6074"/>
        <v>0.9771986970684039</v>
      </c>
      <c r="CK404" s="96">
        <f t="shared" si="6107"/>
        <v>0</v>
      </c>
      <c r="CL404" s="96">
        <f t="shared" si="6108"/>
        <v>0.19</v>
      </c>
      <c r="CM404" s="96">
        <f t="shared" si="6109"/>
        <v>0.81</v>
      </c>
      <c r="CN404" s="96">
        <f t="shared" si="6110"/>
        <v>0</v>
      </c>
      <c r="CO404" s="96">
        <f t="shared" si="6111"/>
        <v>0</v>
      </c>
      <c r="CP404" s="97">
        <v>12.125</v>
      </c>
    </row>
    <row r="405" spans="1:94" x14ac:dyDescent="0.3">
      <c r="A405" s="46">
        <v>292</v>
      </c>
      <c r="B405" s="46">
        <f t="shared" si="6112"/>
        <v>0</v>
      </c>
      <c r="C405" s="46">
        <f t="shared" si="6113"/>
        <v>3.3834586466165412E-2</v>
      </c>
      <c r="D405" s="46">
        <f t="shared" si="6114"/>
        <v>0</v>
      </c>
      <c r="E405" s="46">
        <f t="shared" si="6115"/>
        <v>0</v>
      </c>
      <c r="F405" s="46">
        <f t="shared" si="6116"/>
        <v>0</v>
      </c>
      <c r="G405" s="95">
        <f t="shared" si="6075"/>
        <v>12.166666666666666</v>
      </c>
      <c r="H405" s="46">
        <f t="shared" si="6076"/>
        <v>3.3834586466165412E-2</v>
      </c>
      <c r="I405" s="96">
        <f t="shared" si="6077"/>
        <v>0</v>
      </c>
      <c r="J405" s="96">
        <f t="shared" si="6078"/>
        <v>1</v>
      </c>
      <c r="K405" s="96">
        <f t="shared" si="6079"/>
        <v>0</v>
      </c>
      <c r="L405" s="96">
        <f t="shared" si="6080"/>
        <v>0</v>
      </c>
      <c r="M405" s="96">
        <f t="shared" si="6081"/>
        <v>0</v>
      </c>
      <c r="N405" s="97">
        <v>12.166666666666666</v>
      </c>
      <c r="Q405" s="46">
        <v>292</v>
      </c>
      <c r="R405" s="46">
        <f t="shared" si="6117"/>
        <v>0</v>
      </c>
      <c r="S405" s="46">
        <f t="shared" si="6118"/>
        <v>0.15068493150684931</v>
      </c>
      <c r="T405" s="46">
        <f t="shared" si="6119"/>
        <v>0.63013698630136983</v>
      </c>
      <c r="U405" s="46">
        <f t="shared" si="6120"/>
        <v>0</v>
      </c>
      <c r="V405" s="46">
        <f t="shared" si="6121"/>
        <v>0</v>
      </c>
      <c r="W405" s="95">
        <f t="shared" si="6082"/>
        <v>12.166666666666666</v>
      </c>
      <c r="X405" s="46">
        <f t="shared" si="6070"/>
        <v>0.78082191780821919</v>
      </c>
      <c r="Y405" s="96">
        <f t="shared" si="6083"/>
        <v>0</v>
      </c>
      <c r="Z405" s="96">
        <f t="shared" si="6084"/>
        <v>0.19298245614035087</v>
      </c>
      <c r="AA405" s="96">
        <f t="shared" si="6085"/>
        <v>0.80701754385964908</v>
      </c>
      <c r="AB405" s="96">
        <f t="shared" si="6086"/>
        <v>0</v>
      </c>
      <c r="AC405" s="96">
        <f t="shared" si="6087"/>
        <v>0</v>
      </c>
      <c r="AD405" s="97">
        <v>12.166666666666666</v>
      </c>
      <c r="AG405" s="46">
        <v>292</v>
      </c>
      <c r="AH405" s="46">
        <f t="shared" si="6122"/>
        <v>0</v>
      </c>
      <c r="AI405" s="46">
        <f t="shared" si="6123"/>
        <v>2.9411764705882353E-2</v>
      </c>
      <c r="AJ405" s="46">
        <f t="shared" si="6124"/>
        <v>0</v>
      </c>
      <c r="AK405" s="46">
        <f t="shared" si="6125"/>
        <v>0</v>
      </c>
      <c r="AL405" s="46">
        <f t="shared" si="6126"/>
        <v>0</v>
      </c>
      <c r="AM405" s="95">
        <f t="shared" si="6088"/>
        <v>12.166666666666666</v>
      </c>
      <c r="AN405" s="46">
        <f t="shared" si="6071"/>
        <v>2.9411764705882353E-2</v>
      </c>
      <c r="AO405" s="96">
        <f t="shared" si="6089"/>
        <v>0</v>
      </c>
      <c r="AP405" s="96">
        <f t="shared" si="6090"/>
        <v>1</v>
      </c>
      <c r="AQ405" s="96">
        <f t="shared" si="6091"/>
        <v>0</v>
      </c>
      <c r="AR405" s="96">
        <f t="shared" si="6092"/>
        <v>0</v>
      </c>
      <c r="AS405" s="96">
        <f t="shared" si="6093"/>
        <v>0</v>
      </c>
      <c r="AT405" s="97">
        <v>12.166666666666666</v>
      </c>
      <c r="AW405" s="46">
        <v>292</v>
      </c>
      <c r="AX405" s="46">
        <f t="shared" si="6127"/>
        <v>0</v>
      </c>
      <c r="AY405" s="46">
        <f t="shared" si="6128"/>
        <v>0.24074074074074073</v>
      </c>
      <c r="AZ405" s="46">
        <f t="shared" si="6129"/>
        <v>0.62037037037037035</v>
      </c>
      <c r="BA405" s="46">
        <f t="shared" si="6130"/>
        <v>0</v>
      </c>
      <c r="BB405" s="46">
        <f t="shared" si="6131"/>
        <v>0</v>
      </c>
      <c r="BC405" s="95">
        <f t="shared" si="6094"/>
        <v>12.166666666666666</v>
      </c>
      <c r="BD405" s="46">
        <f t="shared" si="6072"/>
        <v>0.86111111111111105</v>
      </c>
      <c r="BE405" s="96">
        <f t="shared" si="6095"/>
        <v>0</v>
      </c>
      <c r="BF405" s="96">
        <f t="shared" si="6096"/>
        <v>0.27956989247311831</v>
      </c>
      <c r="BG405" s="96">
        <f t="shared" si="6097"/>
        <v>0.72043010752688175</v>
      </c>
      <c r="BH405" s="96">
        <f t="shared" si="6098"/>
        <v>0</v>
      </c>
      <c r="BI405" s="96">
        <f t="shared" si="6099"/>
        <v>0</v>
      </c>
      <c r="BJ405" s="97">
        <v>12.166666666666666</v>
      </c>
      <c r="BM405" s="46">
        <v>292</v>
      </c>
      <c r="BN405" s="46">
        <f t="shared" si="6132"/>
        <v>1.6393442622950821E-2</v>
      </c>
      <c r="BO405" s="46">
        <f t="shared" si="6133"/>
        <v>0</v>
      </c>
      <c r="BP405" s="46">
        <f t="shared" si="6134"/>
        <v>0</v>
      </c>
      <c r="BQ405" s="46">
        <f t="shared" si="6135"/>
        <v>0</v>
      </c>
      <c r="BR405" s="46">
        <f t="shared" si="6136"/>
        <v>0</v>
      </c>
      <c r="BS405" s="95">
        <f t="shared" si="6100"/>
        <v>12.166666666666666</v>
      </c>
      <c r="BT405" s="46">
        <f t="shared" si="6073"/>
        <v>1.6393442622950821E-2</v>
      </c>
      <c r="BU405" s="96">
        <f t="shared" si="6101"/>
        <v>1</v>
      </c>
      <c r="BV405" s="96">
        <f t="shared" si="6102"/>
        <v>0</v>
      </c>
      <c r="BW405" s="96">
        <f t="shared" si="6103"/>
        <v>0</v>
      </c>
      <c r="BX405" s="96">
        <f t="shared" si="6104"/>
        <v>0</v>
      </c>
      <c r="BY405" s="96">
        <f t="shared" si="6105"/>
        <v>0</v>
      </c>
      <c r="BZ405" s="97">
        <v>12.166666666666666</v>
      </c>
      <c r="CC405" s="46">
        <v>292</v>
      </c>
      <c r="CD405" s="46">
        <f t="shared" si="6137"/>
        <v>0</v>
      </c>
      <c r="CE405" s="46">
        <f t="shared" si="6138"/>
        <v>0.18566775244299674</v>
      </c>
      <c r="CF405" s="46">
        <f t="shared" si="6139"/>
        <v>0.79153094462540718</v>
      </c>
      <c r="CG405" s="46">
        <f t="shared" si="6140"/>
        <v>0</v>
      </c>
      <c r="CH405" s="46">
        <f t="shared" si="6141"/>
        <v>0</v>
      </c>
      <c r="CI405" s="95">
        <f t="shared" si="6106"/>
        <v>12.166666666666666</v>
      </c>
      <c r="CJ405" s="46">
        <f t="shared" si="6074"/>
        <v>0.9771986970684039</v>
      </c>
      <c r="CK405" s="96">
        <f t="shared" si="6107"/>
        <v>0</v>
      </c>
      <c r="CL405" s="96">
        <f t="shared" si="6108"/>
        <v>0.19</v>
      </c>
      <c r="CM405" s="96">
        <f t="shared" si="6109"/>
        <v>0.81</v>
      </c>
      <c r="CN405" s="96">
        <f t="shared" si="6110"/>
        <v>0</v>
      </c>
      <c r="CO405" s="96">
        <f t="shared" si="6111"/>
        <v>0</v>
      </c>
      <c r="CP405" s="97">
        <v>12.166666666666666</v>
      </c>
    </row>
    <row r="406" spans="1:94" x14ac:dyDescent="0.3">
      <c r="A406" s="46">
        <v>293</v>
      </c>
      <c r="B406" s="46">
        <f t="shared" si="6112"/>
        <v>0</v>
      </c>
      <c r="C406" s="46">
        <f t="shared" si="6113"/>
        <v>3.3834586466165412E-2</v>
      </c>
      <c r="D406" s="46">
        <f t="shared" si="6114"/>
        <v>0</v>
      </c>
      <c r="E406" s="46">
        <f t="shared" si="6115"/>
        <v>0</v>
      </c>
      <c r="F406" s="46">
        <f t="shared" si="6116"/>
        <v>0</v>
      </c>
      <c r="G406" s="95">
        <f t="shared" si="6075"/>
        <v>12.208333333333334</v>
      </c>
      <c r="H406" s="46">
        <f t="shared" si="6076"/>
        <v>3.3834586466165412E-2</v>
      </c>
      <c r="I406" s="96">
        <f t="shared" si="6077"/>
        <v>0</v>
      </c>
      <c r="J406" s="96">
        <f t="shared" si="6078"/>
        <v>1</v>
      </c>
      <c r="K406" s="96">
        <f t="shared" si="6079"/>
        <v>0</v>
      </c>
      <c r="L406" s="96">
        <f t="shared" si="6080"/>
        <v>0</v>
      </c>
      <c r="M406" s="96">
        <f t="shared" si="6081"/>
        <v>0</v>
      </c>
      <c r="N406" s="97">
        <v>12.208333333333334</v>
      </c>
      <c r="Q406" s="46">
        <v>293</v>
      </c>
      <c r="R406" s="46">
        <f t="shared" si="6117"/>
        <v>0</v>
      </c>
      <c r="S406" s="46">
        <f t="shared" si="6118"/>
        <v>0.15068493150684931</v>
      </c>
      <c r="T406" s="46">
        <f t="shared" si="6119"/>
        <v>0.63013698630136983</v>
      </c>
      <c r="U406" s="46">
        <f t="shared" si="6120"/>
        <v>0</v>
      </c>
      <c r="V406" s="46">
        <f t="shared" si="6121"/>
        <v>0</v>
      </c>
      <c r="W406" s="95">
        <f t="shared" si="6082"/>
        <v>12.208333333333334</v>
      </c>
      <c r="X406" s="46">
        <f t="shared" si="6070"/>
        <v>0.78082191780821919</v>
      </c>
      <c r="Y406" s="96">
        <f t="shared" si="6083"/>
        <v>0</v>
      </c>
      <c r="Z406" s="96">
        <f t="shared" si="6084"/>
        <v>0.19298245614035087</v>
      </c>
      <c r="AA406" s="96">
        <f t="shared" si="6085"/>
        <v>0.80701754385964908</v>
      </c>
      <c r="AB406" s="96">
        <f t="shared" si="6086"/>
        <v>0</v>
      </c>
      <c r="AC406" s="96">
        <f t="shared" si="6087"/>
        <v>0</v>
      </c>
      <c r="AD406" s="97">
        <v>12.208333333333334</v>
      </c>
      <c r="AG406" s="46">
        <v>293</v>
      </c>
      <c r="AH406" s="46">
        <f t="shared" si="6122"/>
        <v>0</v>
      </c>
      <c r="AI406" s="46">
        <f t="shared" si="6123"/>
        <v>2.9411764705882353E-2</v>
      </c>
      <c r="AJ406" s="46">
        <f t="shared" si="6124"/>
        <v>0</v>
      </c>
      <c r="AK406" s="46">
        <f t="shared" si="6125"/>
        <v>0</v>
      </c>
      <c r="AL406" s="46">
        <f t="shared" si="6126"/>
        <v>0</v>
      </c>
      <c r="AM406" s="95">
        <f t="shared" si="6088"/>
        <v>12.208333333333334</v>
      </c>
      <c r="AN406" s="46">
        <f t="shared" si="6071"/>
        <v>2.9411764705882353E-2</v>
      </c>
      <c r="AO406" s="96">
        <f t="shared" si="6089"/>
        <v>0</v>
      </c>
      <c r="AP406" s="96">
        <f t="shared" si="6090"/>
        <v>1</v>
      </c>
      <c r="AQ406" s="96">
        <f t="shared" si="6091"/>
        <v>0</v>
      </c>
      <c r="AR406" s="96">
        <f t="shared" si="6092"/>
        <v>0</v>
      </c>
      <c r="AS406" s="96">
        <f t="shared" si="6093"/>
        <v>0</v>
      </c>
      <c r="AT406" s="97">
        <v>12.208333333333334</v>
      </c>
      <c r="AW406" s="46">
        <v>293</v>
      </c>
      <c r="AX406" s="46">
        <f t="shared" si="6127"/>
        <v>0</v>
      </c>
      <c r="AY406" s="46">
        <f t="shared" si="6128"/>
        <v>0.24074074074074073</v>
      </c>
      <c r="AZ406" s="46">
        <f t="shared" si="6129"/>
        <v>0.62037037037037035</v>
      </c>
      <c r="BA406" s="46">
        <f t="shared" si="6130"/>
        <v>0</v>
      </c>
      <c r="BB406" s="46">
        <f t="shared" si="6131"/>
        <v>0</v>
      </c>
      <c r="BC406" s="95">
        <f t="shared" si="6094"/>
        <v>12.208333333333334</v>
      </c>
      <c r="BD406" s="46">
        <f t="shared" si="6072"/>
        <v>0.86111111111111105</v>
      </c>
      <c r="BE406" s="96">
        <f t="shared" si="6095"/>
        <v>0</v>
      </c>
      <c r="BF406" s="96">
        <f t="shared" si="6096"/>
        <v>0.27956989247311831</v>
      </c>
      <c r="BG406" s="96">
        <f t="shared" si="6097"/>
        <v>0.72043010752688175</v>
      </c>
      <c r="BH406" s="96">
        <f t="shared" si="6098"/>
        <v>0</v>
      </c>
      <c r="BI406" s="96">
        <f t="shared" si="6099"/>
        <v>0</v>
      </c>
      <c r="BJ406" s="97">
        <v>12.208333333333334</v>
      </c>
      <c r="BM406" s="46">
        <v>293</v>
      </c>
      <c r="BN406" s="46">
        <f t="shared" si="6132"/>
        <v>1.6393442622950821E-2</v>
      </c>
      <c r="BO406" s="46">
        <f t="shared" si="6133"/>
        <v>0</v>
      </c>
      <c r="BP406" s="46">
        <f t="shared" si="6134"/>
        <v>0</v>
      </c>
      <c r="BQ406" s="46">
        <f t="shared" si="6135"/>
        <v>0</v>
      </c>
      <c r="BR406" s="46">
        <f t="shared" si="6136"/>
        <v>0</v>
      </c>
      <c r="BS406" s="95">
        <f t="shared" si="6100"/>
        <v>12.208333333333334</v>
      </c>
      <c r="BT406" s="46">
        <f t="shared" si="6073"/>
        <v>1.6393442622950821E-2</v>
      </c>
      <c r="BU406" s="96">
        <f t="shared" si="6101"/>
        <v>1</v>
      </c>
      <c r="BV406" s="96">
        <f t="shared" si="6102"/>
        <v>0</v>
      </c>
      <c r="BW406" s="96">
        <f t="shared" si="6103"/>
        <v>0</v>
      </c>
      <c r="BX406" s="96">
        <f t="shared" si="6104"/>
        <v>0</v>
      </c>
      <c r="BY406" s="96">
        <f t="shared" si="6105"/>
        <v>0</v>
      </c>
      <c r="BZ406" s="97">
        <v>12.208333333333334</v>
      </c>
      <c r="CC406" s="46">
        <v>293</v>
      </c>
      <c r="CD406" s="46">
        <f t="shared" si="6137"/>
        <v>0</v>
      </c>
      <c r="CE406" s="46">
        <f t="shared" si="6138"/>
        <v>0.18566775244299674</v>
      </c>
      <c r="CF406" s="46">
        <f t="shared" si="6139"/>
        <v>0.79153094462540718</v>
      </c>
      <c r="CG406" s="46">
        <f t="shared" si="6140"/>
        <v>0</v>
      </c>
      <c r="CH406" s="46">
        <f t="shared" si="6141"/>
        <v>0</v>
      </c>
      <c r="CI406" s="95">
        <f t="shared" si="6106"/>
        <v>12.208333333333334</v>
      </c>
      <c r="CJ406" s="46">
        <f t="shared" si="6074"/>
        <v>0.9771986970684039</v>
      </c>
      <c r="CK406" s="96">
        <f t="shared" si="6107"/>
        <v>0</v>
      </c>
      <c r="CL406" s="96">
        <f t="shared" si="6108"/>
        <v>0.19</v>
      </c>
      <c r="CM406" s="96">
        <f t="shared" si="6109"/>
        <v>0.81</v>
      </c>
      <c r="CN406" s="96">
        <f t="shared" si="6110"/>
        <v>0</v>
      </c>
      <c r="CO406" s="96">
        <f t="shared" si="6111"/>
        <v>0</v>
      </c>
      <c r="CP406" s="97">
        <v>12.208333333333334</v>
      </c>
    </row>
    <row r="407" spans="1:94" x14ac:dyDescent="0.3">
      <c r="A407" s="46">
        <v>294</v>
      </c>
      <c r="B407" s="46">
        <f t="shared" si="6112"/>
        <v>0</v>
      </c>
      <c r="C407" s="46">
        <f t="shared" si="6113"/>
        <v>3.3834586466165412E-2</v>
      </c>
      <c r="D407" s="46">
        <f t="shared" si="6114"/>
        <v>0</v>
      </c>
      <c r="E407" s="46">
        <f t="shared" si="6115"/>
        <v>0</v>
      </c>
      <c r="F407" s="46">
        <f t="shared" si="6116"/>
        <v>0</v>
      </c>
      <c r="G407" s="95">
        <f t="shared" si="6075"/>
        <v>12.25</v>
      </c>
      <c r="H407" s="46">
        <f t="shared" si="6076"/>
        <v>3.3834586466165412E-2</v>
      </c>
      <c r="I407" s="96">
        <f t="shared" si="6077"/>
        <v>0</v>
      </c>
      <c r="J407" s="96">
        <f t="shared" si="6078"/>
        <v>1</v>
      </c>
      <c r="K407" s="96">
        <f t="shared" si="6079"/>
        <v>0</v>
      </c>
      <c r="L407" s="96">
        <f t="shared" si="6080"/>
        <v>0</v>
      </c>
      <c r="M407" s="96">
        <f t="shared" si="6081"/>
        <v>0</v>
      </c>
      <c r="N407" s="97">
        <v>12.25</v>
      </c>
      <c r="Q407" s="46">
        <v>294</v>
      </c>
      <c r="R407" s="46">
        <f t="shared" si="6117"/>
        <v>0</v>
      </c>
      <c r="S407" s="46">
        <f t="shared" si="6118"/>
        <v>0.15068493150684931</v>
      </c>
      <c r="T407" s="46">
        <f t="shared" si="6119"/>
        <v>0.63013698630136983</v>
      </c>
      <c r="U407" s="46">
        <f t="shared" si="6120"/>
        <v>0</v>
      </c>
      <c r="V407" s="46">
        <f t="shared" si="6121"/>
        <v>0</v>
      </c>
      <c r="W407" s="95">
        <f t="shared" si="6082"/>
        <v>12.25</v>
      </c>
      <c r="X407" s="46">
        <f t="shared" si="6070"/>
        <v>0.78082191780821919</v>
      </c>
      <c r="Y407" s="96">
        <f t="shared" si="6083"/>
        <v>0</v>
      </c>
      <c r="Z407" s="96">
        <f t="shared" si="6084"/>
        <v>0.19298245614035087</v>
      </c>
      <c r="AA407" s="96">
        <f t="shared" si="6085"/>
        <v>0.80701754385964908</v>
      </c>
      <c r="AB407" s="96">
        <f t="shared" si="6086"/>
        <v>0</v>
      </c>
      <c r="AC407" s="96">
        <f t="shared" si="6087"/>
        <v>0</v>
      </c>
      <c r="AD407" s="97">
        <v>12.25</v>
      </c>
      <c r="AG407" s="46">
        <v>294</v>
      </c>
      <c r="AH407" s="46">
        <f t="shared" si="6122"/>
        <v>0</v>
      </c>
      <c r="AI407" s="46">
        <f t="shared" si="6123"/>
        <v>2.9411764705882353E-2</v>
      </c>
      <c r="AJ407" s="46">
        <f t="shared" si="6124"/>
        <v>0</v>
      </c>
      <c r="AK407" s="46">
        <f t="shared" si="6125"/>
        <v>0</v>
      </c>
      <c r="AL407" s="46">
        <f t="shared" si="6126"/>
        <v>0</v>
      </c>
      <c r="AM407" s="95">
        <f t="shared" si="6088"/>
        <v>12.25</v>
      </c>
      <c r="AN407" s="46">
        <f t="shared" si="6071"/>
        <v>2.9411764705882353E-2</v>
      </c>
      <c r="AO407" s="96">
        <f t="shared" si="6089"/>
        <v>0</v>
      </c>
      <c r="AP407" s="96">
        <f t="shared" si="6090"/>
        <v>1</v>
      </c>
      <c r="AQ407" s="96">
        <f t="shared" si="6091"/>
        <v>0</v>
      </c>
      <c r="AR407" s="96">
        <f t="shared" si="6092"/>
        <v>0</v>
      </c>
      <c r="AS407" s="96">
        <f t="shared" si="6093"/>
        <v>0</v>
      </c>
      <c r="AT407" s="97">
        <v>12.25</v>
      </c>
      <c r="AW407" s="46">
        <v>294</v>
      </c>
      <c r="AX407" s="46">
        <f t="shared" si="6127"/>
        <v>0</v>
      </c>
      <c r="AY407" s="46">
        <f t="shared" si="6128"/>
        <v>0.24074074074074073</v>
      </c>
      <c r="AZ407" s="46">
        <f t="shared" si="6129"/>
        <v>0.62037037037037035</v>
      </c>
      <c r="BA407" s="46">
        <f t="shared" si="6130"/>
        <v>0</v>
      </c>
      <c r="BB407" s="46">
        <f t="shared" si="6131"/>
        <v>0</v>
      </c>
      <c r="BC407" s="95">
        <f t="shared" si="6094"/>
        <v>12.25</v>
      </c>
      <c r="BD407" s="46">
        <f t="shared" si="6072"/>
        <v>0.86111111111111105</v>
      </c>
      <c r="BE407" s="96">
        <f t="shared" si="6095"/>
        <v>0</v>
      </c>
      <c r="BF407" s="96">
        <f t="shared" si="6096"/>
        <v>0.27956989247311831</v>
      </c>
      <c r="BG407" s="96">
        <f t="shared" si="6097"/>
        <v>0.72043010752688175</v>
      </c>
      <c r="BH407" s="96">
        <f t="shared" si="6098"/>
        <v>0</v>
      </c>
      <c r="BI407" s="96">
        <f t="shared" si="6099"/>
        <v>0</v>
      </c>
      <c r="BJ407" s="97">
        <v>12.25</v>
      </c>
      <c r="BM407" s="46">
        <v>294</v>
      </c>
      <c r="BN407" s="46">
        <f t="shared" si="6132"/>
        <v>1.6393442622950821E-2</v>
      </c>
      <c r="BO407" s="46">
        <f t="shared" si="6133"/>
        <v>0</v>
      </c>
      <c r="BP407" s="46">
        <f t="shared" si="6134"/>
        <v>0</v>
      </c>
      <c r="BQ407" s="46">
        <f t="shared" si="6135"/>
        <v>0</v>
      </c>
      <c r="BR407" s="46">
        <f t="shared" si="6136"/>
        <v>0</v>
      </c>
      <c r="BS407" s="95">
        <f t="shared" si="6100"/>
        <v>12.25</v>
      </c>
      <c r="BT407" s="46">
        <f t="shared" si="6073"/>
        <v>1.6393442622950821E-2</v>
      </c>
      <c r="BU407" s="96">
        <f t="shared" si="6101"/>
        <v>1</v>
      </c>
      <c r="BV407" s="96">
        <f t="shared" si="6102"/>
        <v>0</v>
      </c>
      <c r="BW407" s="96">
        <f t="shared" si="6103"/>
        <v>0</v>
      </c>
      <c r="BX407" s="96">
        <f t="shared" si="6104"/>
        <v>0</v>
      </c>
      <c r="BY407" s="96">
        <f t="shared" si="6105"/>
        <v>0</v>
      </c>
      <c r="BZ407" s="97">
        <v>12.25</v>
      </c>
      <c r="CC407" s="46">
        <v>294</v>
      </c>
      <c r="CD407" s="46">
        <f t="shared" si="6137"/>
        <v>0</v>
      </c>
      <c r="CE407" s="46">
        <f t="shared" si="6138"/>
        <v>0.18566775244299674</v>
      </c>
      <c r="CF407" s="46">
        <f t="shared" si="6139"/>
        <v>0.79153094462540718</v>
      </c>
      <c r="CG407" s="46">
        <f t="shared" si="6140"/>
        <v>0</v>
      </c>
      <c r="CH407" s="46">
        <f t="shared" si="6141"/>
        <v>0</v>
      </c>
      <c r="CI407" s="95">
        <f t="shared" si="6106"/>
        <v>12.25</v>
      </c>
      <c r="CJ407" s="46">
        <f t="shared" si="6074"/>
        <v>0.9771986970684039</v>
      </c>
      <c r="CK407" s="96">
        <f t="shared" si="6107"/>
        <v>0</v>
      </c>
      <c r="CL407" s="96">
        <f t="shared" si="6108"/>
        <v>0.19</v>
      </c>
      <c r="CM407" s="96">
        <f t="shared" si="6109"/>
        <v>0.81</v>
      </c>
      <c r="CN407" s="96">
        <f t="shared" si="6110"/>
        <v>0</v>
      </c>
      <c r="CO407" s="96">
        <f t="shared" si="6111"/>
        <v>0</v>
      </c>
      <c r="CP407" s="97">
        <v>12.25</v>
      </c>
    </row>
    <row r="408" spans="1:94" x14ac:dyDescent="0.3">
      <c r="A408" s="46">
        <v>295</v>
      </c>
      <c r="B408" s="46">
        <f t="shared" si="6112"/>
        <v>0</v>
      </c>
      <c r="C408" s="46">
        <f t="shared" si="6113"/>
        <v>3.3834586466165412E-2</v>
      </c>
      <c r="D408" s="46">
        <f t="shared" si="6114"/>
        <v>0</v>
      </c>
      <c r="E408" s="46">
        <f t="shared" si="6115"/>
        <v>0</v>
      </c>
      <c r="F408" s="46">
        <f t="shared" si="6116"/>
        <v>0</v>
      </c>
      <c r="G408" s="95">
        <f t="shared" si="6075"/>
        <v>12.291666666666666</v>
      </c>
      <c r="H408" s="46">
        <f t="shared" si="6076"/>
        <v>3.3834586466165412E-2</v>
      </c>
      <c r="I408" s="96">
        <f t="shared" si="6077"/>
        <v>0</v>
      </c>
      <c r="J408" s="96">
        <f t="shared" si="6078"/>
        <v>1</v>
      </c>
      <c r="K408" s="96">
        <f t="shared" si="6079"/>
        <v>0</v>
      </c>
      <c r="L408" s="96">
        <f t="shared" si="6080"/>
        <v>0</v>
      </c>
      <c r="M408" s="96">
        <f t="shared" si="6081"/>
        <v>0</v>
      </c>
      <c r="N408" s="97">
        <v>12.291666666666666</v>
      </c>
      <c r="Q408" s="46">
        <v>295</v>
      </c>
      <c r="R408" s="46">
        <f t="shared" si="6117"/>
        <v>0</v>
      </c>
      <c r="S408" s="46">
        <f t="shared" si="6118"/>
        <v>0.15068493150684931</v>
      </c>
      <c r="T408" s="46">
        <f t="shared" si="6119"/>
        <v>0.63013698630136983</v>
      </c>
      <c r="U408" s="46">
        <f t="shared" si="6120"/>
        <v>0</v>
      </c>
      <c r="V408" s="46">
        <f t="shared" si="6121"/>
        <v>0</v>
      </c>
      <c r="W408" s="95">
        <f t="shared" si="6082"/>
        <v>12.291666666666666</v>
      </c>
      <c r="X408" s="46">
        <f t="shared" si="6070"/>
        <v>0.78082191780821919</v>
      </c>
      <c r="Y408" s="96">
        <f t="shared" si="6083"/>
        <v>0</v>
      </c>
      <c r="Z408" s="96">
        <f t="shared" si="6084"/>
        <v>0.19298245614035087</v>
      </c>
      <c r="AA408" s="96">
        <f t="shared" si="6085"/>
        <v>0.80701754385964908</v>
      </c>
      <c r="AB408" s="96">
        <f t="shared" si="6086"/>
        <v>0</v>
      </c>
      <c r="AC408" s="96">
        <f t="shared" si="6087"/>
        <v>0</v>
      </c>
      <c r="AD408" s="97">
        <v>12.291666666666666</v>
      </c>
      <c r="AG408" s="46">
        <v>295</v>
      </c>
      <c r="AH408" s="46">
        <f t="shared" si="6122"/>
        <v>0</v>
      </c>
      <c r="AI408" s="46">
        <f t="shared" si="6123"/>
        <v>2.9411764705882353E-2</v>
      </c>
      <c r="AJ408" s="46">
        <f t="shared" si="6124"/>
        <v>0</v>
      </c>
      <c r="AK408" s="46">
        <f t="shared" si="6125"/>
        <v>0</v>
      </c>
      <c r="AL408" s="46">
        <f t="shared" si="6126"/>
        <v>0</v>
      </c>
      <c r="AM408" s="95">
        <f t="shared" si="6088"/>
        <v>12.291666666666666</v>
      </c>
      <c r="AN408" s="46">
        <f t="shared" si="6071"/>
        <v>2.9411764705882353E-2</v>
      </c>
      <c r="AO408" s="96">
        <f t="shared" si="6089"/>
        <v>0</v>
      </c>
      <c r="AP408" s="96">
        <f t="shared" si="6090"/>
        <v>1</v>
      </c>
      <c r="AQ408" s="96">
        <f t="shared" si="6091"/>
        <v>0</v>
      </c>
      <c r="AR408" s="96">
        <f t="shared" si="6092"/>
        <v>0</v>
      </c>
      <c r="AS408" s="96">
        <f t="shared" si="6093"/>
        <v>0</v>
      </c>
      <c r="AT408" s="97">
        <v>12.291666666666666</v>
      </c>
      <c r="AW408" s="46">
        <v>295</v>
      </c>
      <c r="AX408" s="46">
        <f t="shared" si="6127"/>
        <v>0</v>
      </c>
      <c r="AY408" s="46">
        <f t="shared" si="6128"/>
        <v>0.24074074074074073</v>
      </c>
      <c r="AZ408" s="46">
        <f t="shared" si="6129"/>
        <v>0.62037037037037035</v>
      </c>
      <c r="BA408" s="46">
        <f t="shared" si="6130"/>
        <v>0</v>
      </c>
      <c r="BB408" s="46">
        <f t="shared" si="6131"/>
        <v>0</v>
      </c>
      <c r="BC408" s="95">
        <f t="shared" si="6094"/>
        <v>12.291666666666666</v>
      </c>
      <c r="BD408" s="46">
        <f t="shared" si="6072"/>
        <v>0.86111111111111105</v>
      </c>
      <c r="BE408" s="96">
        <f t="shared" si="6095"/>
        <v>0</v>
      </c>
      <c r="BF408" s="96">
        <f t="shared" si="6096"/>
        <v>0.27956989247311831</v>
      </c>
      <c r="BG408" s="96">
        <f t="shared" si="6097"/>
        <v>0.72043010752688175</v>
      </c>
      <c r="BH408" s="96">
        <f t="shared" si="6098"/>
        <v>0</v>
      </c>
      <c r="BI408" s="96">
        <f t="shared" si="6099"/>
        <v>0</v>
      </c>
      <c r="BJ408" s="97">
        <v>12.291666666666666</v>
      </c>
      <c r="BM408" s="46">
        <v>295</v>
      </c>
      <c r="BN408" s="46">
        <f t="shared" si="6132"/>
        <v>1.6393442622950821E-2</v>
      </c>
      <c r="BO408" s="46">
        <f t="shared" si="6133"/>
        <v>0</v>
      </c>
      <c r="BP408" s="46">
        <f t="shared" si="6134"/>
        <v>0</v>
      </c>
      <c r="BQ408" s="46">
        <f t="shared" si="6135"/>
        <v>0</v>
      </c>
      <c r="BR408" s="46">
        <f t="shared" si="6136"/>
        <v>0</v>
      </c>
      <c r="BS408" s="95">
        <f t="shared" si="6100"/>
        <v>12.291666666666666</v>
      </c>
      <c r="BT408" s="46">
        <f t="shared" si="6073"/>
        <v>1.6393442622950821E-2</v>
      </c>
      <c r="BU408" s="96">
        <f t="shared" si="6101"/>
        <v>1</v>
      </c>
      <c r="BV408" s="96">
        <f t="shared" si="6102"/>
        <v>0</v>
      </c>
      <c r="BW408" s="96">
        <f t="shared" si="6103"/>
        <v>0</v>
      </c>
      <c r="BX408" s="96">
        <f t="shared" si="6104"/>
        <v>0</v>
      </c>
      <c r="BY408" s="96">
        <f t="shared" si="6105"/>
        <v>0</v>
      </c>
      <c r="BZ408" s="97">
        <v>12.291666666666666</v>
      </c>
      <c r="CC408" s="46">
        <v>295</v>
      </c>
      <c r="CD408" s="46">
        <f t="shared" si="6137"/>
        <v>0</v>
      </c>
      <c r="CE408" s="46">
        <f t="shared" si="6138"/>
        <v>0.18566775244299674</v>
      </c>
      <c r="CF408" s="46">
        <f t="shared" si="6139"/>
        <v>0.79153094462540718</v>
      </c>
      <c r="CG408" s="46">
        <f t="shared" si="6140"/>
        <v>0</v>
      </c>
      <c r="CH408" s="46">
        <f t="shared" si="6141"/>
        <v>0</v>
      </c>
      <c r="CI408" s="95">
        <f t="shared" si="6106"/>
        <v>12.291666666666666</v>
      </c>
      <c r="CJ408" s="46">
        <f t="shared" si="6074"/>
        <v>0.9771986970684039</v>
      </c>
      <c r="CK408" s="96">
        <f t="shared" si="6107"/>
        <v>0</v>
      </c>
      <c r="CL408" s="96">
        <f t="shared" si="6108"/>
        <v>0.19</v>
      </c>
      <c r="CM408" s="96">
        <f t="shared" si="6109"/>
        <v>0.81</v>
      </c>
      <c r="CN408" s="96">
        <f t="shared" si="6110"/>
        <v>0</v>
      </c>
      <c r="CO408" s="96">
        <f t="shared" si="6111"/>
        <v>0</v>
      </c>
      <c r="CP408" s="97">
        <v>12.291666666666666</v>
      </c>
    </row>
    <row r="409" spans="1:94" x14ac:dyDescent="0.3">
      <c r="A409" s="46">
        <v>296</v>
      </c>
      <c r="B409" s="46">
        <f t="shared" si="6112"/>
        <v>0</v>
      </c>
      <c r="C409" s="46">
        <f t="shared" si="6113"/>
        <v>3.3834586466165412E-2</v>
      </c>
      <c r="D409" s="46">
        <f t="shared" si="6114"/>
        <v>0</v>
      </c>
      <c r="E409" s="46">
        <f t="shared" si="6115"/>
        <v>0</v>
      </c>
      <c r="F409" s="46">
        <f t="shared" si="6116"/>
        <v>0</v>
      </c>
      <c r="G409" s="95">
        <f t="shared" si="6075"/>
        <v>12.333333333333334</v>
      </c>
      <c r="H409" s="46">
        <f t="shared" si="6076"/>
        <v>3.3834586466165412E-2</v>
      </c>
      <c r="I409" s="96">
        <f t="shared" si="6077"/>
        <v>0</v>
      </c>
      <c r="J409" s="96">
        <f t="shared" si="6078"/>
        <v>1</v>
      </c>
      <c r="K409" s="96">
        <f t="shared" si="6079"/>
        <v>0</v>
      </c>
      <c r="L409" s="96">
        <f t="shared" si="6080"/>
        <v>0</v>
      </c>
      <c r="M409" s="96">
        <f t="shared" si="6081"/>
        <v>0</v>
      </c>
      <c r="N409" s="97">
        <v>12.333333333333334</v>
      </c>
      <c r="Q409" s="46">
        <v>296</v>
      </c>
      <c r="R409" s="46">
        <f t="shared" si="6117"/>
        <v>0</v>
      </c>
      <c r="S409" s="46">
        <f t="shared" si="6118"/>
        <v>0.15068493150684931</v>
      </c>
      <c r="T409" s="46">
        <f t="shared" si="6119"/>
        <v>0.63013698630136983</v>
      </c>
      <c r="U409" s="46">
        <f t="shared" si="6120"/>
        <v>0</v>
      </c>
      <c r="V409" s="46">
        <f t="shared" si="6121"/>
        <v>0</v>
      </c>
      <c r="W409" s="95">
        <f t="shared" si="6082"/>
        <v>12.333333333333334</v>
      </c>
      <c r="X409" s="46">
        <f t="shared" si="6070"/>
        <v>0.78082191780821919</v>
      </c>
      <c r="Y409" s="96">
        <f t="shared" si="6083"/>
        <v>0</v>
      </c>
      <c r="Z409" s="96">
        <f t="shared" si="6084"/>
        <v>0.19298245614035087</v>
      </c>
      <c r="AA409" s="96">
        <f t="shared" si="6085"/>
        <v>0.80701754385964908</v>
      </c>
      <c r="AB409" s="96">
        <f t="shared" si="6086"/>
        <v>0</v>
      </c>
      <c r="AC409" s="96">
        <f t="shared" si="6087"/>
        <v>0</v>
      </c>
      <c r="AD409" s="97">
        <v>12.333333333333334</v>
      </c>
      <c r="AG409" s="46">
        <v>296</v>
      </c>
      <c r="AH409" s="46">
        <f t="shared" si="6122"/>
        <v>0</v>
      </c>
      <c r="AI409" s="46">
        <f t="shared" si="6123"/>
        <v>2.9411764705882353E-2</v>
      </c>
      <c r="AJ409" s="46">
        <f t="shared" si="6124"/>
        <v>0</v>
      </c>
      <c r="AK409" s="46">
        <f t="shared" si="6125"/>
        <v>0</v>
      </c>
      <c r="AL409" s="46">
        <f t="shared" si="6126"/>
        <v>0</v>
      </c>
      <c r="AM409" s="95">
        <f t="shared" si="6088"/>
        <v>12.333333333333334</v>
      </c>
      <c r="AN409" s="46">
        <f t="shared" si="6071"/>
        <v>2.9411764705882353E-2</v>
      </c>
      <c r="AO409" s="96">
        <f t="shared" si="6089"/>
        <v>0</v>
      </c>
      <c r="AP409" s="96">
        <f t="shared" si="6090"/>
        <v>1</v>
      </c>
      <c r="AQ409" s="96">
        <f t="shared" si="6091"/>
        <v>0</v>
      </c>
      <c r="AR409" s="96">
        <f t="shared" si="6092"/>
        <v>0</v>
      </c>
      <c r="AS409" s="96">
        <f t="shared" si="6093"/>
        <v>0</v>
      </c>
      <c r="AT409" s="97">
        <v>12.333333333333334</v>
      </c>
      <c r="AW409" s="46">
        <v>296</v>
      </c>
      <c r="AX409" s="46">
        <f t="shared" si="6127"/>
        <v>0</v>
      </c>
      <c r="AY409" s="46">
        <f t="shared" si="6128"/>
        <v>0.24074074074074073</v>
      </c>
      <c r="AZ409" s="46">
        <f t="shared" si="6129"/>
        <v>0.62037037037037035</v>
      </c>
      <c r="BA409" s="46">
        <f t="shared" si="6130"/>
        <v>0</v>
      </c>
      <c r="BB409" s="46">
        <f t="shared" si="6131"/>
        <v>0</v>
      </c>
      <c r="BC409" s="95">
        <f t="shared" si="6094"/>
        <v>12.333333333333334</v>
      </c>
      <c r="BD409" s="46">
        <f t="shared" si="6072"/>
        <v>0.86111111111111105</v>
      </c>
      <c r="BE409" s="96">
        <f t="shared" si="6095"/>
        <v>0</v>
      </c>
      <c r="BF409" s="96">
        <f t="shared" si="6096"/>
        <v>0.27956989247311831</v>
      </c>
      <c r="BG409" s="96">
        <f t="shared" si="6097"/>
        <v>0.72043010752688175</v>
      </c>
      <c r="BH409" s="96">
        <f t="shared" si="6098"/>
        <v>0</v>
      </c>
      <c r="BI409" s="96">
        <f t="shared" si="6099"/>
        <v>0</v>
      </c>
      <c r="BJ409" s="97">
        <v>12.333333333333334</v>
      </c>
      <c r="BM409" s="46">
        <v>296</v>
      </c>
      <c r="BN409" s="46">
        <f t="shared" si="6132"/>
        <v>1.6393442622950821E-2</v>
      </c>
      <c r="BO409" s="46">
        <f t="shared" si="6133"/>
        <v>0</v>
      </c>
      <c r="BP409" s="46">
        <f t="shared" si="6134"/>
        <v>0</v>
      </c>
      <c r="BQ409" s="46">
        <f t="shared" si="6135"/>
        <v>0</v>
      </c>
      <c r="BR409" s="46">
        <f t="shared" si="6136"/>
        <v>0</v>
      </c>
      <c r="BS409" s="95">
        <f t="shared" si="6100"/>
        <v>12.333333333333334</v>
      </c>
      <c r="BT409" s="46">
        <f t="shared" si="6073"/>
        <v>1.6393442622950821E-2</v>
      </c>
      <c r="BU409" s="96">
        <f t="shared" si="6101"/>
        <v>1</v>
      </c>
      <c r="BV409" s="96">
        <f t="shared" si="6102"/>
        <v>0</v>
      </c>
      <c r="BW409" s="96">
        <f t="shared" si="6103"/>
        <v>0</v>
      </c>
      <c r="BX409" s="96">
        <f t="shared" si="6104"/>
        <v>0</v>
      </c>
      <c r="BY409" s="96">
        <f t="shared" si="6105"/>
        <v>0</v>
      </c>
      <c r="BZ409" s="97">
        <v>12.333333333333334</v>
      </c>
      <c r="CC409" s="46">
        <v>296</v>
      </c>
      <c r="CD409" s="46">
        <f t="shared" si="6137"/>
        <v>0</v>
      </c>
      <c r="CE409" s="46">
        <f t="shared" si="6138"/>
        <v>0.18566775244299674</v>
      </c>
      <c r="CF409" s="46">
        <f t="shared" si="6139"/>
        <v>0.79153094462540718</v>
      </c>
      <c r="CG409" s="46">
        <f t="shared" si="6140"/>
        <v>0</v>
      </c>
      <c r="CH409" s="46">
        <f t="shared" si="6141"/>
        <v>0</v>
      </c>
      <c r="CI409" s="95">
        <f t="shared" si="6106"/>
        <v>12.333333333333334</v>
      </c>
      <c r="CJ409" s="46">
        <f t="shared" si="6074"/>
        <v>0.9771986970684039</v>
      </c>
      <c r="CK409" s="96">
        <f t="shared" si="6107"/>
        <v>0</v>
      </c>
      <c r="CL409" s="96">
        <f t="shared" si="6108"/>
        <v>0.19</v>
      </c>
      <c r="CM409" s="96">
        <f t="shared" si="6109"/>
        <v>0.81</v>
      </c>
      <c r="CN409" s="96">
        <f t="shared" si="6110"/>
        <v>0</v>
      </c>
      <c r="CO409" s="96">
        <f t="shared" si="6111"/>
        <v>0</v>
      </c>
      <c r="CP409" s="97">
        <v>12.333333333333334</v>
      </c>
    </row>
    <row r="410" spans="1:94" x14ac:dyDescent="0.3">
      <c r="A410" s="46">
        <v>297</v>
      </c>
      <c r="B410" s="46">
        <f t="shared" si="6112"/>
        <v>0</v>
      </c>
      <c r="C410" s="46">
        <f t="shared" si="6113"/>
        <v>3.3834586466165412E-2</v>
      </c>
      <c r="D410" s="46">
        <f t="shared" si="6114"/>
        <v>0</v>
      </c>
      <c r="E410" s="46">
        <f t="shared" si="6115"/>
        <v>0</v>
      </c>
      <c r="F410" s="46">
        <f t="shared" si="6116"/>
        <v>0</v>
      </c>
      <c r="G410" s="95">
        <f t="shared" si="6075"/>
        <v>12.375</v>
      </c>
      <c r="H410" s="46">
        <f t="shared" si="6076"/>
        <v>3.3834586466165412E-2</v>
      </c>
      <c r="I410" s="96">
        <f t="shared" si="6077"/>
        <v>0</v>
      </c>
      <c r="J410" s="96">
        <f t="shared" si="6078"/>
        <v>1</v>
      </c>
      <c r="K410" s="96">
        <f t="shared" si="6079"/>
        <v>0</v>
      </c>
      <c r="L410" s="96">
        <f t="shared" si="6080"/>
        <v>0</v>
      </c>
      <c r="M410" s="96">
        <f t="shared" si="6081"/>
        <v>0</v>
      </c>
      <c r="N410" s="97">
        <v>12.375</v>
      </c>
      <c r="Q410" s="46">
        <v>297</v>
      </c>
      <c r="R410" s="46">
        <f t="shared" si="6117"/>
        <v>0</v>
      </c>
      <c r="S410" s="46">
        <f t="shared" si="6118"/>
        <v>0.15068493150684931</v>
      </c>
      <c r="T410" s="46">
        <f t="shared" si="6119"/>
        <v>0.63013698630136983</v>
      </c>
      <c r="U410" s="46">
        <f t="shared" si="6120"/>
        <v>0</v>
      </c>
      <c r="V410" s="46">
        <f t="shared" si="6121"/>
        <v>0</v>
      </c>
      <c r="W410" s="95">
        <f t="shared" si="6082"/>
        <v>12.375</v>
      </c>
      <c r="X410" s="46">
        <f t="shared" si="6070"/>
        <v>0.78082191780821919</v>
      </c>
      <c r="Y410" s="96">
        <f t="shared" si="6083"/>
        <v>0</v>
      </c>
      <c r="Z410" s="96">
        <f t="shared" si="6084"/>
        <v>0.19298245614035087</v>
      </c>
      <c r="AA410" s="96">
        <f t="shared" si="6085"/>
        <v>0.80701754385964908</v>
      </c>
      <c r="AB410" s="96">
        <f t="shared" si="6086"/>
        <v>0</v>
      </c>
      <c r="AC410" s="96">
        <f t="shared" si="6087"/>
        <v>0</v>
      </c>
      <c r="AD410" s="97">
        <v>12.375</v>
      </c>
      <c r="AG410" s="46">
        <v>297</v>
      </c>
      <c r="AH410" s="46">
        <f t="shared" si="6122"/>
        <v>0</v>
      </c>
      <c r="AI410" s="46">
        <f t="shared" si="6123"/>
        <v>2.9411764705882353E-2</v>
      </c>
      <c r="AJ410" s="46">
        <f t="shared" si="6124"/>
        <v>0</v>
      </c>
      <c r="AK410" s="46">
        <f t="shared" si="6125"/>
        <v>0</v>
      </c>
      <c r="AL410" s="46">
        <f t="shared" si="6126"/>
        <v>0</v>
      </c>
      <c r="AM410" s="95">
        <f t="shared" si="6088"/>
        <v>12.375</v>
      </c>
      <c r="AN410" s="46">
        <f t="shared" si="6071"/>
        <v>2.9411764705882353E-2</v>
      </c>
      <c r="AO410" s="96">
        <f t="shared" si="6089"/>
        <v>0</v>
      </c>
      <c r="AP410" s="96">
        <f t="shared" si="6090"/>
        <v>1</v>
      </c>
      <c r="AQ410" s="96">
        <f t="shared" si="6091"/>
        <v>0</v>
      </c>
      <c r="AR410" s="96">
        <f t="shared" si="6092"/>
        <v>0</v>
      </c>
      <c r="AS410" s="96">
        <f t="shared" si="6093"/>
        <v>0</v>
      </c>
      <c r="AT410" s="97">
        <v>12.375</v>
      </c>
      <c r="AW410" s="46">
        <v>297</v>
      </c>
      <c r="AX410" s="46">
        <f t="shared" si="6127"/>
        <v>0</v>
      </c>
      <c r="AY410" s="46">
        <f t="shared" si="6128"/>
        <v>0.24074074074074073</v>
      </c>
      <c r="AZ410" s="46">
        <f t="shared" si="6129"/>
        <v>0.62037037037037035</v>
      </c>
      <c r="BA410" s="46">
        <f t="shared" si="6130"/>
        <v>0</v>
      </c>
      <c r="BB410" s="46">
        <f t="shared" si="6131"/>
        <v>0</v>
      </c>
      <c r="BC410" s="95">
        <f t="shared" si="6094"/>
        <v>12.375</v>
      </c>
      <c r="BD410" s="46">
        <f t="shared" si="6072"/>
        <v>0.86111111111111105</v>
      </c>
      <c r="BE410" s="96">
        <f t="shared" si="6095"/>
        <v>0</v>
      </c>
      <c r="BF410" s="96">
        <f t="shared" si="6096"/>
        <v>0.27956989247311831</v>
      </c>
      <c r="BG410" s="96">
        <f t="shared" si="6097"/>
        <v>0.72043010752688175</v>
      </c>
      <c r="BH410" s="96">
        <f t="shared" si="6098"/>
        <v>0</v>
      </c>
      <c r="BI410" s="96">
        <f t="shared" si="6099"/>
        <v>0</v>
      </c>
      <c r="BJ410" s="97">
        <v>12.375</v>
      </c>
      <c r="BM410" s="46">
        <v>297</v>
      </c>
      <c r="BN410" s="46">
        <f t="shared" si="6132"/>
        <v>1.6393442622950821E-2</v>
      </c>
      <c r="BO410" s="46">
        <f t="shared" si="6133"/>
        <v>0</v>
      </c>
      <c r="BP410" s="46">
        <f t="shared" si="6134"/>
        <v>0</v>
      </c>
      <c r="BQ410" s="46">
        <f t="shared" si="6135"/>
        <v>0</v>
      </c>
      <c r="BR410" s="46">
        <f t="shared" si="6136"/>
        <v>0</v>
      </c>
      <c r="BS410" s="95">
        <f t="shared" si="6100"/>
        <v>12.375</v>
      </c>
      <c r="BT410" s="46">
        <f t="shared" si="6073"/>
        <v>1.6393442622950821E-2</v>
      </c>
      <c r="BU410" s="96">
        <f t="shared" si="6101"/>
        <v>1</v>
      </c>
      <c r="BV410" s="96">
        <f t="shared" si="6102"/>
        <v>0</v>
      </c>
      <c r="BW410" s="96">
        <f t="shared" si="6103"/>
        <v>0</v>
      </c>
      <c r="BX410" s="96">
        <f t="shared" si="6104"/>
        <v>0</v>
      </c>
      <c r="BY410" s="96">
        <f t="shared" si="6105"/>
        <v>0</v>
      </c>
      <c r="BZ410" s="97">
        <v>12.375</v>
      </c>
      <c r="CC410" s="46">
        <v>297</v>
      </c>
      <c r="CD410" s="46">
        <f t="shared" si="6137"/>
        <v>0</v>
      </c>
      <c r="CE410" s="46">
        <f t="shared" si="6138"/>
        <v>0.18566775244299674</v>
      </c>
      <c r="CF410" s="46">
        <f t="shared" si="6139"/>
        <v>0.79153094462540718</v>
      </c>
      <c r="CG410" s="46">
        <f t="shared" si="6140"/>
        <v>0</v>
      </c>
      <c r="CH410" s="46">
        <f t="shared" si="6141"/>
        <v>0</v>
      </c>
      <c r="CI410" s="95">
        <f t="shared" si="6106"/>
        <v>12.375</v>
      </c>
      <c r="CJ410" s="46">
        <f t="shared" si="6074"/>
        <v>0.9771986970684039</v>
      </c>
      <c r="CK410" s="96">
        <f t="shared" si="6107"/>
        <v>0</v>
      </c>
      <c r="CL410" s="96">
        <f t="shared" si="6108"/>
        <v>0.19</v>
      </c>
      <c r="CM410" s="96">
        <f t="shared" si="6109"/>
        <v>0.81</v>
      </c>
      <c r="CN410" s="96">
        <f t="shared" si="6110"/>
        <v>0</v>
      </c>
      <c r="CO410" s="96">
        <f t="shared" si="6111"/>
        <v>0</v>
      </c>
      <c r="CP410" s="97">
        <v>12.375</v>
      </c>
    </row>
    <row r="411" spans="1:94" x14ac:dyDescent="0.3">
      <c r="A411" s="46">
        <v>298</v>
      </c>
      <c r="B411" s="46">
        <f t="shared" si="6112"/>
        <v>0</v>
      </c>
      <c r="C411" s="46">
        <f t="shared" si="6113"/>
        <v>3.3834586466165412E-2</v>
      </c>
      <c r="D411" s="46">
        <f t="shared" si="6114"/>
        <v>0</v>
      </c>
      <c r="E411" s="46">
        <f t="shared" si="6115"/>
        <v>0</v>
      </c>
      <c r="F411" s="46">
        <f t="shared" si="6116"/>
        <v>0</v>
      </c>
      <c r="G411" s="95">
        <f t="shared" si="6075"/>
        <v>12.416666666666666</v>
      </c>
      <c r="H411" s="46">
        <f t="shared" si="6076"/>
        <v>3.3834586466165412E-2</v>
      </c>
      <c r="I411" s="96">
        <f t="shared" si="6077"/>
        <v>0</v>
      </c>
      <c r="J411" s="96">
        <f t="shared" si="6078"/>
        <v>1</v>
      </c>
      <c r="K411" s="96">
        <f t="shared" si="6079"/>
        <v>0</v>
      </c>
      <c r="L411" s="96">
        <f t="shared" si="6080"/>
        <v>0</v>
      </c>
      <c r="M411" s="96">
        <f t="shared" si="6081"/>
        <v>0</v>
      </c>
      <c r="N411" s="97">
        <v>12.416666666666666</v>
      </c>
      <c r="Q411" s="46">
        <v>298</v>
      </c>
      <c r="R411" s="46">
        <f t="shared" si="6117"/>
        <v>0</v>
      </c>
      <c r="S411" s="46">
        <f t="shared" si="6118"/>
        <v>0.15068493150684931</v>
      </c>
      <c r="T411" s="46">
        <f t="shared" si="6119"/>
        <v>0.63013698630136983</v>
      </c>
      <c r="U411" s="46">
        <f t="shared" si="6120"/>
        <v>0</v>
      </c>
      <c r="V411" s="46">
        <f t="shared" si="6121"/>
        <v>0</v>
      </c>
      <c r="W411" s="95">
        <f t="shared" si="6082"/>
        <v>12.416666666666666</v>
      </c>
      <c r="X411" s="46">
        <f t="shared" si="6070"/>
        <v>0.78082191780821919</v>
      </c>
      <c r="Y411" s="96">
        <f t="shared" si="6083"/>
        <v>0</v>
      </c>
      <c r="Z411" s="96">
        <f t="shared" si="6084"/>
        <v>0.19298245614035087</v>
      </c>
      <c r="AA411" s="96">
        <f t="shared" si="6085"/>
        <v>0.80701754385964908</v>
      </c>
      <c r="AB411" s="96">
        <f t="shared" si="6086"/>
        <v>0</v>
      </c>
      <c r="AC411" s="96">
        <f t="shared" si="6087"/>
        <v>0</v>
      </c>
      <c r="AD411" s="97">
        <v>12.416666666666666</v>
      </c>
      <c r="AG411" s="46">
        <v>298</v>
      </c>
      <c r="AH411" s="46">
        <f t="shared" si="6122"/>
        <v>0</v>
      </c>
      <c r="AI411" s="46">
        <f t="shared" si="6123"/>
        <v>2.9411764705882353E-2</v>
      </c>
      <c r="AJ411" s="46">
        <f t="shared" si="6124"/>
        <v>0</v>
      </c>
      <c r="AK411" s="46">
        <f t="shared" si="6125"/>
        <v>0</v>
      </c>
      <c r="AL411" s="46">
        <f t="shared" si="6126"/>
        <v>0</v>
      </c>
      <c r="AM411" s="95">
        <f t="shared" si="6088"/>
        <v>12.416666666666666</v>
      </c>
      <c r="AN411" s="46">
        <f t="shared" si="6071"/>
        <v>2.9411764705882353E-2</v>
      </c>
      <c r="AO411" s="96">
        <f t="shared" si="6089"/>
        <v>0</v>
      </c>
      <c r="AP411" s="96">
        <f t="shared" si="6090"/>
        <v>1</v>
      </c>
      <c r="AQ411" s="96">
        <f t="shared" si="6091"/>
        <v>0</v>
      </c>
      <c r="AR411" s="96">
        <f t="shared" si="6092"/>
        <v>0</v>
      </c>
      <c r="AS411" s="96">
        <f t="shared" si="6093"/>
        <v>0</v>
      </c>
      <c r="AT411" s="97">
        <v>12.416666666666666</v>
      </c>
      <c r="AW411" s="46">
        <v>298</v>
      </c>
      <c r="AX411" s="46">
        <f t="shared" si="6127"/>
        <v>0</v>
      </c>
      <c r="AY411" s="46">
        <f t="shared" si="6128"/>
        <v>0.24074074074074073</v>
      </c>
      <c r="AZ411" s="46">
        <f t="shared" si="6129"/>
        <v>0.62037037037037035</v>
      </c>
      <c r="BA411" s="46">
        <f t="shared" si="6130"/>
        <v>0</v>
      </c>
      <c r="BB411" s="46">
        <f t="shared" si="6131"/>
        <v>0</v>
      </c>
      <c r="BC411" s="95">
        <f t="shared" si="6094"/>
        <v>12.416666666666666</v>
      </c>
      <c r="BD411" s="46">
        <f t="shared" si="6072"/>
        <v>0.86111111111111105</v>
      </c>
      <c r="BE411" s="96">
        <f t="shared" si="6095"/>
        <v>0</v>
      </c>
      <c r="BF411" s="96">
        <f t="shared" si="6096"/>
        <v>0.27956989247311831</v>
      </c>
      <c r="BG411" s="96">
        <f t="shared" si="6097"/>
        <v>0.72043010752688175</v>
      </c>
      <c r="BH411" s="96">
        <f t="shared" si="6098"/>
        <v>0</v>
      </c>
      <c r="BI411" s="96">
        <f t="shared" si="6099"/>
        <v>0</v>
      </c>
      <c r="BJ411" s="97">
        <v>12.416666666666666</v>
      </c>
      <c r="BM411" s="46">
        <v>298</v>
      </c>
      <c r="BN411" s="46">
        <f t="shared" si="6132"/>
        <v>1.6393442622950821E-2</v>
      </c>
      <c r="BO411" s="46">
        <f t="shared" si="6133"/>
        <v>0</v>
      </c>
      <c r="BP411" s="46">
        <f t="shared" si="6134"/>
        <v>0</v>
      </c>
      <c r="BQ411" s="46">
        <f t="shared" si="6135"/>
        <v>0</v>
      </c>
      <c r="BR411" s="46">
        <f t="shared" si="6136"/>
        <v>0</v>
      </c>
      <c r="BS411" s="95">
        <f t="shared" si="6100"/>
        <v>12.416666666666666</v>
      </c>
      <c r="BT411" s="46">
        <f t="shared" si="6073"/>
        <v>1.6393442622950821E-2</v>
      </c>
      <c r="BU411" s="96">
        <f t="shared" si="6101"/>
        <v>1</v>
      </c>
      <c r="BV411" s="96">
        <f t="shared" si="6102"/>
        <v>0</v>
      </c>
      <c r="BW411" s="96">
        <f t="shared" si="6103"/>
        <v>0</v>
      </c>
      <c r="BX411" s="96">
        <f t="shared" si="6104"/>
        <v>0</v>
      </c>
      <c r="BY411" s="96">
        <f t="shared" si="6105"/>
        <v>0</v>
      </c>
      <c r="BZ411" s="97">
        <v>12.416666666666666</v>
      </c>
      <c r="CC411" s="46">
        <v>298</v>
      </c>
      <c r="CD411" s="46">
        <f t="shared" si="6137"/>
        <v>0</v>
      </c>
      <c r="CE411" s="46">
        <f t="shared" si="6138"/>
        <v>0.18566775244299674</v>
      </c>
      <c r="CF411" s="46">
        <f t="shared" si="6139"/>
        <v>0</v>
      </c>
      <c r="CG411" s="46">
        <f t="shared" si="6140"/>
        <v>0</v>
      </c>
      <c r="CH411" s="46">
        <f t="shared" si="6141"/>
        <v>0</v>
      </c>
      <c r="CI411" s="95">
        <f t="shared" si="6106"/>
        <v>12.416666666666666</v>
      </c>
      <c r="CJ411" s="46">
        <f t="shared" si="6074"/>
        <v>0.18566775244299674</v>
      </c>
      <c r="CK411" s="96">
        <f t="shared" si="6107"/>
        <v>0</v>
      </c>
      <c r="CL411" s="96">
        <f t="shared" si="6108"/>
        <v>1</v>
      </c>
      <c r="CM411" s="96">
        <f t="shared" si="6109"/>
        <v>0</v>
      </c>
      <c r="CN411" s="96">
        <f t="shared" si="6110"/>
        <v>0</v>
      </c>
      <c r="CO411" s="96">
        <f t="shared" si="6111"/>
        <v>0</v>
      </c>
      <c r="CP411" s="97">
        <v>12.416666666666666</v>
      </c>
    </row>
    <row r="412" spans="1:94" x14ac:dyDescent="0.3">
      <c r="A412" s="46">
        <v>299</v>
      </c>
      <c r="B412" s="46">
        <f t="shared" si="6112"/>
        <v>0</v>
      </c>
      <c r="C412" s="46">
        <f t="shared" si="6113"/>
        <v>3.3834586466165412E-2</v>
      </c>
      <c r="D412" s="46">
        <f t="shared" si="6114"/>
        <v>0</v>
      </c>
      <c r="E412" s="46">
        <f t="shared" si="6115"/>
        <v>0</v>
      </c>
      <c r="F412" s="46">
        <f t="shared" si="6116"/>
        <v>0</v>
      </c>
      <c r="G412" s="95">
        <f t="shared" si="6075"/>
        <v>12.458333333333334</v>
      </c>
      <c r="H412" s="46">
        <f t="shared" si="6076"/>
        <v>3.3834586466165412E-2</v>
      </c>
      <c r="I412" s="96">
        <f t="shared" si="6077"/>
        <v>0</v>
      </c>
      <c r="J412" s="96">
        <f t="shared" si="6078"/>
        <v>1</v>
      </c>
      <c r="K412" s="96">
        <f t="shared" si="6079"/>
        <v>0</v>
      </c>
      <c r="L412" s="96">
        <f t="shared" si="6080"/>
        <v>0</v>
      </c>
      <c r="M412" s="96">
        <f t="shared" si="6081"/>
        <v>0</v>
      </c>
      <c r="N412" s="97">
        <v>12.458333333333334</v>
      </c>
      <c r="Q412" s="46">
        <v>299</v>
      </c>
      <c r="R412" s="46">
        <f t="shared" si="6117"/>
        <v>0</v>
      </c>
      <c r="S412" s="46">
        <f t="shared" si="6118"/>
        <v>0.15068493150684931</v>
      </c>
      <c r="T412" s="46">
        <f t="shared" si="6119"/>
        <v>0</v>
      </c>
      <c r="U412" s="46">
        <f t="shared" si="6120"/>
        <v>0</v>
      </c>
      <c r="V412" s="46">
        <f t="shared" si="6121"/>
        <v>0</v>
      </c>
      <c r="W412" s="95">
        <f t="shared" si="6082"/>
        <v>12.458333333333334</v>
      </c>
      <c r="X412" s="46">
        <f t="shared" si="6070"/>
        <v>0.15068493150684931</v>
      </c>
      <c r="Y412" s="96">
        <f t="shared" si="6083"/>
        <v>0</v>
      </c>
      <c r="Z412" s="96">
        <f t="shared" si="6084"/>
        <v>1</v>
      </c>
      <c r="AA412" s="96">
        <f t="shared" si="6085"/>
        <v>0</v>
      </c>
      <c r="AB412" s="96">
        <f t="shared" si="6086"/>
        <v>0</v>
      </c>
      <c r="AC412" s="96">
        <f t="shared" si="6087"/>
        <v>0</v>
      </c>
      <c r="AD412" s="97">
        <v>12.458333333333334</v>
      </c>
      <c r="AG412" s="46">
        <v>299</v>
      </c>
      <c r="AH412" s="46">
        <f t="shared" si="6122"/>
        <v>0</v>
      </c>
      <c r="AI412" s="46">
        <f t="shared" si="6123"/>
        <v>2.9411764705882353E-2</v>
      </c>
      <c r="AJ412" s="46">
        <f t="shared" si="6124"/>
        <v>0</v>
      </c>
      <c r="AK412" s="46">
        <f t="shared" si="6125"/>
        <v>0</v>
      </c>
      <c r="AL412" s="46">
        <f t="shared" si="6126"/>
        <v>0</v>
      </c>
      <c r="AM412" s="95">
        <f t="shared" si="6088"/>
        <v>12.458333333333334</v>
      </c>
      <c r="AN412" s="46">
        <f t="shared" si="6071"/>
        <v>2.9411764705882353E-2</v>
      </c>
      <c r="AO412" s="96">
        <f t="shared" si="6089"/>
        <v>0</v>
      </c>
      <c r="AP412" s="96">
        <f t="shared" si="6090"/>
        <v>1</v>
      </c>
      <c r="AQ412" s="96">
        <f t="shared" si="6091"/>
        <v>0</v>
      </c>
      <c r="AR412" s="96">
        <f t="shared" si="6092"/>
        <v>0</v>
      </c>
      <c r="AS412" s="96">
        <f t="shared" si="6093"/>
        <v>0</v>
      </c>
      <c r="AT412" s="97">
        <v>12.458333333333334</v>
      </c>
      <c r="AW412" s="46">
        <v>299</v>
      </c>
      <c r="AX412" s="46">
        <f t="shared" si="6127"/>
        <v>0</v>
      </c>
      <c r="AY412" s="46">
        <f t="shared" si="6128"/>
        <v>0.24074074074074073</v>
      </c>
      <c r="AZ412" s="46">
        <f t="shared" si="6129"/>
        <v>0.62037037037037035</v>
      </c>
      <c r="BA412" s="46">
        <f t="shared" si="6130"/>
        <v>0</v>
      </c>
      <c r="BB412" s="46">
        <f t="shared" si="6131"/>
        <v>0</v>
      </c>
      <c r="BC412" s="95">
        <f t="shared" si="6094"/>
        <v>12.458333333333334</v>
      </c>
      <c r="BD412" s="46">
        <f t="shared" si="6072"/>
        <v>0.86111111111111105</v>
      </c>
      <c r="BE412" s="96">
        <f t="shared" si="6095"/>
        <v>0</v>
      </c>
      <c r="BF412" s="96">
        <f t="shared" si="6096"/>
        <v>0.27956989247311831</v>
      </c>
      <c r="BG412" s="96">
        <f t="shared" si="6097"/>
        <v>0.72043010752688175</v>
      </c>
      <c r="BH412" s="96">
        <f t="shared" si="6098"/>
        <v>0</v>
      </c>
      <c r="BI412" s="96">
        <f t="shared" si="6099"/>
        <v>0</v>
      </c>
      <c r="BJ412" s="97">
        <v>12.458333333333334</v>
      </c>
      <c r="BM412" s="46">
        <v>299</v>
      </c>
      <c r="BN412" s="46">
        <f t="shared" si="6132"/>
        <v>1.6393442622950821E-2</v>
      </c>
      <c r="BO412" s="46">
        <f t="shared" si="6133"/>
        <v>0</v>
      </c>
      <c r="BP412" s="46">
        <f t="shared" si="6134"/>
        <v>0</v>
      </c>
      <c r="BQ412" s="46">
        <f t="shared" si="6135"/>
        <v>0</v>
      </c>
      <c r="BR412" s="46">
        <f t="shared" si="6136"/>
        <v>0</v>
      </c>
      <c r="BS412" s="95">
        <f t="shared" si="6100"/>
        <v>12.458333333333334</v>
      </c>
      <c r="BT412" s="46">
        <f t="shared" si="6073"/>
        <v>1.6393442622950821E-2</v>
      </c>
      <c r="BU412" s="96">
        <f t="shared" si="6101"/>
        <v>1</v>
      </c>
      <c r="BV412" s="96">
        <f t="shared" si="6102"/>
        <v>0</v>
      </c>
      <c r="BW412" s="96">
        <f t="shared" si="6103"/>
        <v>0</v>
      </c>
      <c r="BX412" s="96">
        <f t="shared" si="6104"/>
        <v>0</v>
      </c>
      <c r="BY412" s="96">
        <f t="shared" si="6105"/>
        <v>0</v>
      </c>
      <c r="BZ412" s="97">
        <v>12.458333333333334</v>
      </c>
      <c r="CC412" s="46">
        <v>299</v>
      </c>
      <c r="CD412" s="46">
        <f t="shared" si="6137"/>
        <v>0</v>
      </c>
      <c r="CE412" s="46">
        <f t="shared" si="6138"/>
        <v>0.18566775244299674</v>
      </c>
      <c r="CF412" s="46">
        <f t="shared" si="6139"/>
        <v>0</v>
      </c>
      <c r="CG412" s="46">
        <f t="shared" si="6140"/>
        <v>0</v>
      </c>
      <c r="CH412" s="46">
        <f t="shared" si="6141"/>
        <v>0</v>
      </c>
      <c r="CI412" s="95">
        <f t="shared" si="6106"/>
        <v>12.458333333333334</v>
      </c>
      <c r="CJ412" s="46">
        <f t="shared" si="6074"/>
        <v>0.18566775244299674</v>
      </c>
      <c r="CK412" s="96">
        <f t="shared" si="6107"/>
        <v>0</v>
      </c>
      <c r="CL412" s="96">
        <f t="shared" si="6108"/>
        <v>1</v>
      </c>
      <c r="CM412" s="96">
        <f t="shared" si="6109"/>
        <v>0</v>
      </c>
      <c r="CN412" s="96">
        <f t="shared" si="6110"/>
        <v>0</v>
      </c>
      <c r="CO412" s="96">
        <f t="shared" si="6111"/>
        <v>0</v>
      </c>
      <c r="CP412" s="97">
        <v>12.458333333333334</v>
      </c>
    </row>
    <row r="413" spans="1:94" x14ac:dyDescent="0.3">
      <c r="A413" s="46">
        <v>300</v>
      </c>
      <c r="B413" s="46">
        <f t="shared" si="6112"/>
        <v>0</v>
      </c>
      <c r="C413" s="46">
        <f t="shared" si="6113"/>
        <v>0</v>
      </c>
      <c r="D413" s="46">
        <f t="shared" si="6114"/>
        <v>0</v>
      </c>
      <c r="E413" s="46">
        <f t="shared" si="6115"/>
        <v>0</v>
      </c>
      <c r="F413" s="46">
        <f t="shared" si="6116"/>
        <v>0</v>
      </c>
      <c r="G413" s="95">
        <f t="shared" si="6075"/>
        <v>12.5</v>
      </c>
      <c r="H413" s="46">
        <f t="shared" si="6076"/>
        <v>0</v>
      </c>
      <c r="I413" s="96">
        <f t="shared" si="6077"/>
        <v>0</v>
      </c>
      <c r="J413" s="96">
        <f t="shared" si="6078"/>
        <v>0</v>
      </c>
      <c r="K413" s="96">
        <f t="shared" si="6079"/>
        <v>0</v>
      </c>
      <c r="L413" s="96">
        <f t="shared" si="6080"/>
        <v>0</v>
      </c>
      <c r="M413" s="96">
        <f t="shared" si="6081"/>
        <v>0</v>
      </c>
      <c r="N413" s="97">
        <v>12.5</v>
      </c>
      <c r="Q413" s="46">
        <v>300</v>
      </c>
      <c r="R413" s="46">
        <f t="shared" si="6117"/>
        <v>0</v>
      </c>
      <c r="S413" s="46">
        <f t="shared" si="6118"/>
        <v>0.15068493150684931</v>
      </c>
      <c r="T413" s="46">
        <f t="shared" si="6119"/>
        <v>0</v>
      </c>
      <c r="U413" s="46">
        <f t="shared" si="6120"/>
        <v>0</v>
      </c>
      <c r="V413" s="46">
        <f t="shared" si="6121"/>
        <v>0</v>
      </c>
      <c r="W413" s="95">
        <f t="shared" si="6082"/>
        <v>12.5</v>
      </c>
      <c r="X413" s="46">
        <f t="shared" si="6070"/>
        <v>0.15068493150684931</v>
      </c>
      <c r="Y413" s="96">
        <f t="shared" si="6083"/>
        <v>0</v>
      </c>
      <c r="Z413" s="96">
        <f t="shared" si="6084"/>
        <v>1</v>
      </c>
      <c r="AA413" s="96">
        <f t="shared" si="6085"/>
        <v>0</v>
      </c>
      <c r="AB413" s="96">
        <f t="shared" si="6086"/>
        <v>0</v>
      </c>
      <c r="AC413" s="96">
        <f t="shared" si="6087"/>
        <v>0</v>
      </c>
      <c r="AD413" s="97">
        <v>12.5</v>
      </c>
      <c r="AG413" s="46">
        <v>300</v>
      </c>
      <c r="AH413" s="46">
        <f t="shared" si="6122"/>
        <v>0</v>
      </c>
      <c r="AI413" s="46">
        <f t="shared" si="6123"/>
        <v>2.9411764705882353E-2</v>
      </c>
      <c r="AJ413" s="46">
        <f t="shared" si="6124"/>
        <v>0</v>
      </c>
      <c r="AK413" s="46">
        <f t="shared" si="6125"/>
        <v>0</v>
      </c>
      <c r="AL413" s="46">
        <f t="shared" si="6126"/>
        <v>0</v>
      </c>
      <c r="AM413" s="95">
        <f t="shared" si="6088"/>
        <v>12.5</v>
      </c>
      <c r="AN413" s="46">
        <f t="shared" si="6071"/>
        <v>2.9411764705882353E-2</v>
      </c>
      <c r="AO413" s="96">
        <f t="shared" si="6089"/>
        <v>0</v>
      </c>
      <c r="AP413" s="96">
        <f t="shared" si="6090"/>
        <v>1</v>
      </c>
      <c r="AQ413" s="96">
        <f t="shared" si="6091"/>
        <v>0</v>
      </c>
      <c r="AR413" s="96">
        <f t="shared" si="6092"/>
        <v>0</v>
      </c>
      <c r="AS413" s="96">
        <f t="shared" si="6093"/>
        <v>0</v>
      </c>
      <c r="AT413" s="97">
        <v>12.5</v>
      </c>
      <c r="AW413" s="46">
        <v>300</v>
      </c>
      <c r="AX413" s="46">
        <f t="shared" si="6127"/>
        <v>0</v>
      </c>
      <c r="AY413" s="46">
        <f t="shared" si="6128"/>
        <v>0.24074074074074073</v>
      </c>
      <c r="AZ413" s="46">
        <f t="shared" si="6129"/>
        <v>0.62037037037037035</v>
      </c>
      <c r="BA413" s="46">
        <f t="shared" si="6130"/>
        <v>0</v>
      </c>
      <c r="BB413" s="46">
        <f t="shared" si="6131"/>
        <v>0</v>
      </c>
      <c r="BC413" s="95">
        <f t="shared" si="6094"/>
        <v>12.5</v>
      </c>
      <c r="BD413" s="46">
        <f t="shared" si="6072"/>
        <v>0.86111111111111105</v>
      </c>
      <c r="BE413" s="96">
        <f t="shared" si="6095"/>
        <v>0</v>
      </c>
      <c r="BF413" s="96">
        <f t="shared" si="6096"/>
        <v>0.27956989247311831</v>
      </c>
      <c r="BG413" s="96">
        <f t="shared" si="6097"/>
        <v>0.72043010752688175</v>
      </c>
      <c r="BH413" s="96">
        <f t="shared" si="6098"/>
        <v>0</v>
      </c>
      <c r="BI413" s="96">
        <f t="shared" si="6099"/>
        <v>0</v>
      </c>
      <c r="BJ413" s="97">
        <v>12.5</v>
      </c>
      <c r="BM413" s="46">
        <v>300</v>
      </c>
      <c r="BN413" s="46">
        <f t="shared" si="6132"/>
        <v>1.6393442622950821E-2</v>
      </c>
      <c r="BO413" s="46">
        <f t="shared" si="6133"/>
        <v>0</v>
      </c>
      <c r="BP413" s="46">
        <f t="shared" si="6134"/>
        <v>0</v>
      </c>
      <c r="BQ413" s="46">
        <f t="shared" si="6135"/>
        <v>0</v>
      </c>
      <c r="BR413" s="46">
        <f t="shared" si="6136"/>
        <v>0</v>
      </c>
      <c r="BS413" s="95">
        <f t="shared" si="6100"/>
        <v>12.5</v>
      </c>
      <c r="BT413" s="46">
        <f t="shared" si="6073"/>
        <v>1.6393442622950821E-2</v>
      </c>
      <c r="BU413" s="96">
        <f t="shared" si="6101"/>
        <v>1</v>
      </c>
      <c r="BV413" s="96">
        <f t="shared" si="6102"/>
        <v>0</v>
      </c>
      <c r="BW413" s="96">
        <f t="shared" si="6103"/>
        <v>0</v>
      </c>
      <c r="BX413" s="96">
        <f t="shared" si="6104"/>
        <v>0</v>
      </c>
      <c r="BY413" s="96">
        <f t="shared" si="6105"/>
        <v>0</v>
      </c>
      <c r="BZ413" s="97">
        <v>12.5</v>
      </c>
      <c r="CC413" s="46">
        <v>300</v>
      </c>
      <c r="CD413" s="46">
        <f t="shared" si="6137"/>
        <v>0</v>
      </c>
      <c r="CE413" s="46">
        <f t="shared" si="6138"/>
        <v>0.18566775244299674</v>
      </c>
      <c r="CF413" s="46">
        <f t="shared" si="6139"/>
        <v>0</v>
      </c>
      <c r="CG413" s="46">
        <f t="shared" si="6140"/>
        <v>0</v>
      </c>
      <c r="CH413" s="46">
        <f t="shared" si="6141"/>
        <v>0</v>
      </c>
      <c r="CI413" s="95">
        <f t="shared" si="6106"/>
        <v>12.5</v>
      </c>
      <c r="CJ413" s="46">
        <f t="shared" si="6074"/>
        <v>0.18566775244299674</v>
      </c>
      <c r="CK413" s="96">
        <f t="shared" si="6107"/>
        <v>0</v>
      </c>
      <c r="CL413" s="96">
        <f t="shared" si="6108"/>
        <v>1</v>
      </c>
      <c r="CM413" s="96">
        <f t="shared" si="6109"/>
        <v>0</v>
      </c>
      <c r="CN413" s="96">
        <f t="shared" si="6110"/>
        <v>0</v>
      </c>
      <c r="CO413" s="96">
        <f t="shared" si="6111"/>
        <v>0</v>
      </c>
      <c r="CP413" s="97">
        <v>12.5</v>
      </c>
    </row>
    <row r="414" spans="1:94" x14ac:dyDescent="0.3">
      <c r="A414" s="46">
        <v>301</v>
      </c>
      <c r="B414" s="46">
        <f t="shared" si="6112"/>
        <v>0</v>
      </c>
      <c r="C414" s="46">
        <f t="shared" si="6113"/>
        <v>0</v>
      </c>
      <c r="D414" s="46">
        <f t="shared" si="6114"/>
        <v>0</v>
      </c>
      <c r="E414" s="46">
        <f t="shared" si="6115"/>
        <v>0</v>
      </c>
      <c r="F414" s="46">
        <f t="shared" si="6116"/>
        <v>0</v>
      </c>
      <c r="G414" s="95">
        <f t="shared" si="6075"/>
        <v>12.541666666666666</v>
      </c>
      <c r="H414" s="46">
        <f t="shared" si="6076"/>
        <v>0</v>
      </c>
      <c r="I414" s="96">
        <f t="shared" si="6077"/>
        <v>0</v>
      </c>
      <c r="J414" s="96">
        <f t="shared" si="6078"/>
        <v>0</v>
      </c>
      <c r="K414" s="96">
        <f t="shared" si="6079"/>
        <v>0</v>
      </c>
      <c r="L414" s="96">
        <f t="shared" si="6080"/>
        <v>0</v>
      </c>
      <c r="M414" s="96">
        <f t="shared" si="6081"/>
        <v>0</v>
      </c>
      <c r="N414" s="97">
        <v>12.541666666666666</v>
      </c>
      <c r="Q414" s="46">
        <v>301</v>
      </c>
      <c r="R414" s="46">
        <f t="shared" si="6117"/>
        <v>0</v>
      </c>
      <c r="S414" s="46">
        <f t="shared" si="6118"/>
        <v>0.15068493150684931</v>
      </c>
      <c r="T414" s="46">
        <f t="shared" si="6119"/>
        <v>0</v>
      </c>
      <c r="U414" s="46">
        <f t="shared" si="6120"/>
        <v>0</v>
      </c>
      <c r="V414" s="46">
        <f t="shared" si="6121"/>
        <v>0</v>
      </c>
      <c r="W414" s="95">
        <f t="shared" si="6082"/>
        <v>12.541666666666666</v>
      </c>
      <c r="X414" s="46">
        <f t="shared" si="6070"/>
        <v>0.15068493150684931</v>
      </c>
      <c r="Y414" s="96">
        <f t="shared" si="6083"/>
        <v>0</v>
      </c>
      <c r="Z414" s="96">
        <f t="shared" si="6084"/>
        <v>1</v>
      </c>
      <c r="AA414" s="96">
        <f t="shared" si="6085"/>
        <v>0</v>
      </c>
      <c r="AB414" s="96">
        <f t="shared" si="6086"/>
        <v>0</v>
      </c>
      <c r="AC414" s="96">
        <f t="shared" si="6087"/>
        <v>0</v>
      </c>
      <c r="AD414" s="97">
        <v>12.541666666666666</v>
      </c>
      <c r="AG414" s="46">
        <v>301</v>
      </c>
      <c r="AH414" s="46">
        <f t="shared" si="6122"/>
        <v>0</v>
      </c>
      <c r="AI414" s="46">
        <f t="shared" si="6123"/>
        <v>2.9411764705882353E-2</v>
      </c>
      <c r="AJ414" s="46">
        <f t="shared" si="6124"/>
        <v>0</v>
      </c>
      <c r="AK414" s="46">
        <f t="shared" si="6125"/>
        <v>0</v>
      </c>
      <c r="AL414" s="46">
        <f t="shared" si="6126"/>
        <v>0</v>
      </c>
      <c r="AM414" s="95">
        <f t="shared" si="6088"/>
        <v>12.541666666666666</v>
      </c>
      <c r="AN414" s="46">
        <f t="shared" si="6071"/>
        <v>2.9411764705882353E-2</v>
      </c>
      <c r="AO414" s="96">
        <f t="shared" si="6089"/>
        <v>0</v>
      </c>
      <c r="AP414" s="96">
        <f t="shared" si="6090"/>
        <v>1</v>
      </c>
      <c r="AQ414" s="96">
        <f t="shared" si="6091"/>
        <v>0</v>
      </c>
      <c r="AR414" s="96">
        <f t="shared" si="6092"/>
        <v>0</v>
      </c>
      <c r="AS414" s="96">
        <f t="shared" si="6093"/>
        <v>0</v>
      </c>
      <c r="AT414" s="97">
        <v>12.541666666666666</v>
      </c>
      <c r="AW414" s="46">
        <v>301</v>
      </c>
      <c r="AX414" s="46">
        <f t="shared" si="6127"/>
        <v>0</v>
      </c>
      <c r="AY414" s="46">
        <f t="shared" si="6128"/>
        <v>0.24074074074074073</v>
      </c>
      <c r="AZ414" s="46">
        <f t="shared" si="6129"/>
        <v>0.62037037037037035</v>
      </c>
      <c r="BA414" s="46">
        <f t="shared" si="6130"/>
        <v>0</v>
      </c>
      <c r="BB414" s="46">
        <f t="shared" si="6131"/>
        <v>0</v>
      </c>
      <c r="BC414" s="95">
        <f t="shared" si="6094"/>
        <v>12.541666666666666</v>
      </c>
      <c r="BD414" s="46">
        <f t="shared" si="6072"/>
        <v>0.86111111111111105</v>
      </c>
      <c r="BE414" s="96">
        <f t="shared" si="6095"/>
        <v>0</v>
      </c>
      <c r="BF414" s="96">
        <f t="shared" si="6096"/>
        <v>0.27956989247311831</v>
      </c>
      <c r="BG414" s="96">
        <f t="shared" si="6097"/>
        <v>0.72043010752688175</v>
      </c>
      <c r="BH414" s="96">
        <f t="shared" si="6098"/>
        <v>0</v>
      </c>
      <c r="BI414" s="96">
        <f t="shared" si="6099"/>
        <v>0</v>
      </c>
      <c r="BJ414" s="97">
        <v>12.541666666666666</v>
      </c>
      <c r="BM414" s="46">
        <v>301</v>
      </c>
      <c r="BN414" s="46">
        <f t="shared" si="6132"/>
        <v>1.6393442622950821E-2</v>
      </c>
      <c r="BO414" s="46">
        <f t="shared" si="6133"/>
        <v>0</v>
      </c>
      <c r="BP414" s="46">
        <f t="shared" si="6134"/>
        <v>0</v>
      </c>
      <c r="BQ414" s="46">
        <f t="shared" si="6135"/>
        <v>0</v>
      </c>
      <c r="BR414" s="46">
        <f t="shared" si="6136"/>
        <v>0</v>
      </c>
      <c r="BS414" s="95">
        <f t="shared" si="6100"/>
        <v>12.541666666666666</v>
      </c>
      <c r="BT414" s="46">
        <f t="shared" si="6073"/>
        <v>1.6393442622950821E-2</v>
      </c>
      <c r="BU414" s="96">
        <f t="shared" si="6101"/>
        <v>1</v>
      </c>
      <c r="BV414" s="96">
        <f t="shared" si="6102"/>
        <v>0</v>
      </c>
      <c r="BW414" s="96">
        <f t="shared" si="6103"/>
        <v>0</v>
      </c>
      <c r="BX414" s="96">
        <f t="shared" si="6104"/>
        <v>0</v>
      </c>
      <c r="BY414" s="96">
        <f t="shared" si="6105"/>
        <v>0</v>
      </c>
      <c r="BZ414" s="97">
        <v>12.541666666666666</v>
      </c>
      <c r="CC414" s="46">
        <v>301</v>
      </c>
      <c r="CD414" s="46">
        <f t="shared" si="6137"/>
        <v>0</v>
      </c>
      <c r="CE414" s="46">
        <f t="shared" si="6138"/>
        <v>0.18566775244299674</v>
      </c>
      <c r="CF414" s="46">
        <f t="shared" si="6139"/>
        <v>0</v>
      </c>
      <c r="CG414" s="46">
        <f t="shared" si="6140"/>
        <v>0</v>
      </c>
      <c r="CH414" s="46">
        <f t="shared" si="6141"/>
        <v>0</v>
      </c>
      <c r="CI414" s="95">
        <f t="shared" si="6106"/>
        <v>12.541666666666666</v>
      </c>
      <c r="CJ414" s="46">
        <f t="shared" si="6074"/>
        <v>0.18566775244299674</v>
      </c>
      <c r="CK414" s="96">
        <f t="shared" si="6107"/>
        <v>0</v>
      </c>
      <c r="CL414" s="96">
        <f t="shared" si="6108"/>
        <v>1</v>
      </c>
      <c r="CM414" s="96">
        <f t="shared" si="6109"/>
        <v>0</v>
      </c>
      <c r="CN414" s="96">
        <f t="shared" si="6110"/>
        <v>0</v>
      </c>
      <c r="CO414" s="96">
        <f t="shared" si="6111"/>
        <v>0</v>
      </c>
      <c r="CP414" s="97">
        <v>12.541666666666666</v>
      </c>
    </row>
    <row r="415" spans="1:94" x14ac:dyDescent="0.3">
      <c r="A415" s="46">
        <v>302</v>
      </c>
      <c r="B415" s="46">
        <f t="shared" si="6112"/>
        <v>0</v>
      </c>
      <c r="C415" s="46">
        <f t="shared" si="6113"/>
        <v>0</v>
      </c>
      <c r="D415" s="46">
        <f t="shared" si="6114"/>
        <v>0</v>
      </c>
      <c r="E415" s="46">
        <f t="shared" si="6115"/>
        <v>0</v>
      </c>
      <c r="F415" s="46">
        <f t="shared" si="6116"/>
        <v>0</v>
      </c>
      <c r="G415" s="95">
        <f t="shared" si="6075"/>
        <v>12.583333333333334</v>
      </c>
      <c r="H415" s="46">
        <f t="shared" si="6076"/>
        <v>0</v>
      </c>
      <c r="I415" s="96">
        <f t="shared" si="6077"/>
        <v>0</v>
      </c>
      <c r="J415" s="96">
        <f t="shared" si="6078"/>
        <v>0</v>
      </c>
      <c r="K415" s="96">
        <f t="shared" si="6079"/>
        <v>0</v>
      </c>
      <c r="L415" s="96">
        <f t="shared" si="6080"/>
        <v>0</v>
      </c>
      <c r="M415" s="96">
        <f t="shared" si="6081"/>
        <v>0</v>
      </c>
      <c r="N415" s="97">
        <v>12.583333333333334</v>
      </c>
      <c r="Q415" s="46">
        <v>302</v>
      </c>
      <c r="R415" s="46">
        <f t="shared" si="6117"/>
        <v>0</v>
      </c>
      <c r="S415" s="46">
        <f t="shared" si="6118"/>
        <v>0.15068493150684931</v>
      </c>
      <c r="T415" s="46">
        <f t="shared" si="6119"/>
        <v>0</v>
      </c>
      <c r="U415" s="46">
        <f t="shared" si="6120"/>
        <v>0</v>
      </c>
      <c r="V415" s="46">
        <f t="shared" si="6121"/>
        <v>0</v>
      </c>
      <c r="W415" s="95">
        <f t="shared" si="6082"/>
        <v>12.583333333333334</v>
      </c>
      <c r="X415" s="46">
        <f t="shared" si="6070"/>
        <v>0.15068493150684931</v>
      </c>
      <c r="Y415" s="96">
        <f t="shared" si="6083"/>
        <v>0</v>
      </c>
      <c r="Z415" s="96">
        <f t="shared" si="6084"/>
        <v>1</v>
      </c>
      <c r="AA415" s="96">
        <f t="shared" si="6085"/>
        <v>0</v>
      </c>
      <c r="AB415" s="96">
        <f t="shared" si="6086"/>
        <v>0</v>
      </c>
      <c r="AC415" s="96">
        <f t="shared" si="6087"/>
        <v>0</v>
      </c>
      <c r="AD415" s="97">
        <v>12.583333333333334</v>
      </c>
      <c r="AG415" s="46">
        <v>302</v>
      </c>
      <c r="AH415" s="46">
        <f t="shared" si="6122"/>
        <v>0</v>
      </c>
      <c r="AI415" s="46">
        <f t="shared" si="6123"/>
        <v>2.9411764705882353E-2</v>
      </c>
      <c r="AJ415" s="46">
        <f t="shared" si="6124"/>
        <v>0</v>
      </c>
      <c r="AK415" s="46">
        <f t="shared" si="6125"/>
        <v>0</v>
      </c>
      <c r="AL415" s="46">
        <f t="shared" si="6126"/>
        <v>0</v>
      </c>
      <c r="AM415" s="95">
        <f t="shared" si="6088"/>
        <v>12.583333333333334</v>
      </c>
      <c r="AN415" s="46">
        <f t="shared" si="6071"/>
        <v>2.9411764705882353E-2</v>
      </c>
      <c r="AO415" s="96">
        <f t="shared" si="6089"/>
        <v>0</v>
      </c>
      <c r="AP415" s="96">
        <f t="shared" si="6090"/>
        <v>1</v>
      </c>
      <c r="AQ415" s="96">
        <f t="shared" si="6091"/>
        <v>0</v>
      </c>
      <c r="AR415" s="96">
        <f t="shared" si="6092"/>
        <v>0</v>
      </c>
      <c r="AS415" s="96">
        <f t="shared" si="6093"/>
        <v>0</v>
      </c>
      <c r="AT415" s="97">
        <v>12.583333333333334</v>
      </c>
      <c r="AW415" s="46">
        <v>302</v>
      </c>
      <c r="AX415" s="46">
        <f t="shared" si="6127"/>
        <v>0</v>
      </c>
      <c r="AY415" s="46">
        <f t="shared" si="6128"/>
        <v>0.24074074074074073</v>
      </c>
      <c r="AZ415" s="46">
        <f t="shared" si="6129"/>
        <v>0.62037037037037035</v>
      </c>
      <c r="BA415" s="46">
        <f t="shared" si="6130"/>
        <v>0</v>
      </c>
      <c r="BB415" s="46">
        <f t="shared" si="6131"/>
        <v>0</v>
      </c>
      <c r="BC415" s="95">
        <f t="shared" si="6094"/>
        <v>12.583333333333334</v>
      </c>
      <c r="BD415" s="46">
        <f t="shared" si="6072"/>
        <v>0.86111111111111105</v>
      </c>
      <c r="BE415" s="96">
        <f t="shared" si="6095"/>
        <v>0</v>
      </c>
      <c r="BF415" s="96">
        <f t="shared" si="6096"/>
        <v>0.27956989247311831</v>
      </c>
      <c r="BG415" s="96">
        <f t="shared" si="6097"/>
        <v>0.72043010752688175</v>
      </c>
      <c r="BH415" s="96">
        <f t="shared" si="6098"/>
        <v>0</v>
      </c>
      <c r="BI415" s="96">
        <f t="shared" si="6099"/>
        <v>0</v>
      </c>
      <c r="BJ415" s="97">
        <v>12.583333333333334</v>
      </c>
      <c r="BM415" s="46">
        <v>302</v>
      </c>
      <c r="BN415" s="46">
        <f t="shared" si="6132"/>
        <v>1.6393442622950821E-2</v>
      </c>
      <c r="BO415" s="46">
        <f t="shared" si="6133"/>
        <v>0</v>
      </c>
      <c r="BP415" s="46">
        <f t="shared" si="6134"/>
        <v>0</v>
      </c>
      <c r="BQ415" s="46">
        <f t="shared" si="6135"/>
        <v>0</v>
      </c>
      <c r="BR415" s="46">
        <f t="shared" si="6136"/>
        <v>0</v>
      </c>
      <c r="BS415" s="95">
        <f t="shared" si="6100"/>
        <v>12.583333333333334</v>
      </c>
      <c r="BT415" s="46">
        <f t="shared" si="6073"/>
        <v>1.6393442622950821E-2</v>
      </c>
      <c r="BU415" s="96">
        <f t="shared" si="6101"/>
        <v>1</v>
      </c>
      <c r="BV415" s="96">
        <f t="shared" si="6102"/>
        <v>0</v>
      </c>
      <c r="BW415" s="96">
        <f t="shared" si="6103"/>
        <v>0</v>
      </c>
      <c r="BX415" s="96">
        <f t="shared" si="6104"/>
        <v>0</v>
      </c>
      <c r="BY415" s="96">
        <f t="shared" si="6105"/>
        <v>0</v>
      </c>
      <c r="BZ415" s="97">
        <v>12.583333333333334</v>
      </c>
      <c r="CC415" s="46">
        <v>302</v>
      </c>
      <c r="CD415" s="46">
        <f t="shared" si="6137"/>
        <v>0</v>
      </c>
      <c r="CE415" s="46">
        <f t="shared" si="6138"/>
        <v>0.18566775244299674</v>
      </c>
      <c r="CF415" s="46">
        <f t="shared" si="6139"/>
        <v>0</v>
      </c>
      <c r="CG415" s="46">
        <f t="shared" si="6140"/>
        <v>0</v>
      </c>
      <c r="CH415" s="46">
        <f t="shared" si="6141"/>
        <v>0</v>
      </c>
      <c r="CI415" s="95">
        <f t="shared" si="6106"/>
        <v>12.583333333333334</v>
      </c>
      <c r="CJ415" s="46">
        <f t="shared" si="6074"/>
        <v>0.18566775244299674</v>
      </c>
      <c r="CK415" s="96">
        <f t="shared" si="6107"/>
        <v>0</v>
      </c>
      <c r="CL415" s="96">
        <f t="shared" si="6108"/>
        <v>1</v>
      </c>
      <c r="CM415" s="96">
        <f t="shared" si="6109"/>
        <v>0</v>
      </c>
      <c r="CN415" s="96">
        <f t="shared" si="6110"/>
        <v>0</v>
      </c>
      <c r="CO415" s="96">
        <f t="shared" si="6111"/>
        <v>0</v>
      </c>
      <c r="CP415" s="97">
        <v>12.583333333333334</v>
      </c>
    </row>
    <row r="416" spans="1:94" x14ac:dyDescent="0.3">
      <c r="A416" s="46">
        <v>303</v>
      </c>
      <c r="B416" s="46">
        <f t="shared" si="6112"/>
        <v>0</v>
      </c>
      <c r="C416" s="46">
        <f t="shared" si="6113"/>
        <v>0</v>
      </c>
      <c r="D416" s="46">
        <f t="shared" si="6114"/>
        <v>0</v>
      </c>
      <c r="E416" s="46">
        <f t="shared" si="6115"/>
        <v>0</v>
      </c>
      <c r="F416" s="46">
        <f t="shared" si="6116"/>
        <v>0</v>
      </c>
      <c r="G416" s="95">
        <f t="shared" si="6075"/>
        <v>12.625</v>
      </c>
      <c r="H416" s="46">
        <f t="shared" si="6076"/>
        <v>0</v>
      </c>
      <c r="I416" s="96">
        <f t="shared" si="6077"/>
        <v>0</v>
      </c>
      <c r="J416" s="96">
        <f t="shared" si="6078"/>
        <v>0</v>
      </c>
      <c r="K416" s="96">
        <f t="shared" si="6079"/>
        <v>0</v>
      </c>
      <c r="L416" s="96">
        <f t="shared" si="6080"/>
        <v>0</v>
      </c>
      <c r="M416" s="96">
        <f t="shared" si="6081"/>
        <v>0</v>
      </c>
      <c r="N416" s="97">
        <v>12.625</v>
      </c>
      <c r="Q416" s="46">
        <v>303</v>
      </c>
      <c r="R416" s="46">
        <f t="shared" si="6117"/>
        <v>0</v>
      </c>
      <c r="S416" s="46">
        <f t="shared" si="6118"/>
        <v>0.15068493150684931</v>
      </c>
      <c r="T416" s="46">
        <f t="shared" si="6119"/>
        <v>0</v>
      </c>
      <c r="U416" s="46">
        <f t="shared" si="6120"/>
        <v>0</v>
      </c>
      <c r="V416" s="46">
        <f t="shared" si="6121"/>
        <v>0</v>
      </c>
      <c r="W416" s="95">
        <f t="shared" si="6082"/>
        <v>12.625</v>
      </c>
      <c r="X416" s="46">
        <f t="shared" si="6070"/>
        <v>0.15068493150684931</v>
      </c>
      <c r="Y416" s="96">
        <f t="shared" si="6083"/>
        <v>0</v>
      </c>
      <c r="Z416" s="96">
        <f t="shared" si="6084"/>
        <v>1</v>
      </c>
      <c r="AA416" s="96">
        <f t="shared" si="6085"/>
        <v>0</v>
      </c>
      <c r="AB416" s="96">
        <f t="shared" si="6086"/>
        <v>0</v>
      </c>
      <c r="AC416" s="96">
        <f t="shared" si="6087"/>
        <v>0</v>
      </c>
      <c r="AD416" s="97">
        <v>12.625</v>
      </c>
      <c r="AG416" s="46">
        <v>303</v>
      </c>
      <c r="AH416" s="46">
        <f t="shared" si="6122"/>
        <v>0</v>
      </c>
      <c r="AI416" s="46">
        <f t="shared" si="6123"/>
        <v>2.9411764705882353E-2</v>
      </c>
      <c r="AJ416" s="46">
        <f t="shared" si="6124"/>
        <v>0</v>
      </c>
      <c r="AK416" s="46">
        <f t="shared" si="6125"/>
        <v>0</v>
      </c>
      <c r="AL416" s="46">
        <f t="shared" si="6126"/>
        <v>0</v>
      </c>
      <c r="AM416" s="95">
        <f t="shared" si="6088"/>
        <v>12.625</v>
      </c>
      <c r="AN416" s="46">
        <f t="shared" si="6071"/>
        <v>2.9411764705882353E-2</v>
      </c>
      <c r="AO416" s="96">
        <f t="shared" si="6089"/>
        <v>0</v>
      </c>
      <c r="AP416" s="96">
        <f t="shared" si="6090"/>
        <v>1</v>
      </c>
      <c r="AQ416" s="96">
        <f t="shared" si="6091"/>
        <v>0</v>
      </c>
      <c r="AR416" s="96">
        <f t="shared" si="6092"/>
        <v>0</v>
      </c>
      <c r="AS416" s="96">
        <f t="shared" si="6093"/>
        <v>0</v>
      </c>
      <c r="AT416" s="97">
        <v>12.625</v>
      </c>
      <c r="AW416" s="46">
        <v>303</v>
      </c>
      <c r="AX416" s="46">
        <f t="shared" si="6127"/>
        <v>0</v>
      </c>
      <c r="AY416" s="46">
        <f t="shared" si="6128"/>
        <v>0.24074074074074073</v>
      </c>
      <c r="AZ416" s="46">
        <f t="shared" si="6129"/>
        <v>0.62037037037037035</v>
      </c>
      <c r="BA416" s="46">
        <f t="shared" si="6130"/>
        <v>0</v>
      </c>
      <c r="BB416" s="46">
        <f t="shared" si="6131"/>
        <v>0</v>
      </c>
      <c r="BC416" s="95">
        <f t="shared" si="6094"/>
        <v>12.625</v>
      </c>
      <c r="BD416" s="46">
        <f t="shared" si="6072"/>
        <v>0.86111111111111105</v>
      </c>
      <c r="BE416" s="96">
        <f t="shared" si="6095"/>
        <v>0</v>
      </c>
      <c r="BF416" s="96">
        <f t="shared" si="6096"/>
        <v>0.27956989247311831</v>
      </c>
      <c r="BG416" s="96">
        <f t="shared" si="6097"/>
        <v>0.72043010752688175</v>
      </c>
      <c r="BH416" s="96">
        <f t="shared" si="6098"/>
        <v>0</v>
      </c>
      <c r="BI416" s="96">
        <f t="shared" si="6099"/>
        <v>0</v>
      </c>
      <c r="BJ416" s="97">
        <v>12.625</v>
      </c>
      <c r="BM416" s="46">
        <v>303</v>
      </c>
      <c r="BN416" s="46">
        <f t="shared" si="6132"/>
        <v>1.6393442622950821E-2</v>
      </c>
      <c r="BO416" s="46">
        <f t="shared" si="6133"/>
        <v>0</v>
      </c>
      <c r="BP416" s="46">
        <f t="shared" si="6134"/>
        <v>0</v>
      </c>
      <c r="BQ416" s="46">
        <f t="shared" si="6135"/>
        <v>0</v>
      </c>
      <c r="BR416" s="46">
        <f t="shared" si="6136"/>
        <v>0</v>
      </c>
      <c r="BS416" s="95">
        <f t="shared" si="6100"/>
        <v>12.625</v>
      </c>
      <c r="BT416" s="46">
        <f t="shared" si="6073"/>
        <v>1.6393442622950821E-2</v>
      </c>
      <c r="BU416" s="96">
        <f t="shared" si="6101"/>
        <v>1</v>
      </c>
      <c r="BV416" s="96">
        <f t="shared" si="6102"/>
        <v>0</v>
      </c>
      <c r="BW416" s="96">
        <f t="shared" si="6103"/>
        <v>0</v>
      </c>
      <c r="BX416" s="96">
        <f t="shared" si="6104"/>
        <v>0</v>
      </c>
      <c r="BY416" s="96">
        <f t="shared" si="6105"/>
        <v>0</v>
      </c>
      <c r="BZ416" s="97">
        <v>12.625</v>
      </c>
      <c r="CC416" s="46">
        <v>303</v>
      </c>
      <c r="CD416" s="46">
        <f t="shared" si="6137"/>
        <v>0</v>
      </c>
      <c r="CE416" s="46">
        <f t="shared" si="6138"/>
        <v>0.18566775244299674</v>
      </c>
      <c r="CF416" s="46">
        <f t="shared" si="6139"/>
        <v>0</v>
      </c>
      <c r="CG416" s="46">
        <f t="shared" si="6140"/>
        <v>0</v>
      </c>
      <c r="CH416" s="46">
        <f t="shared" si="6141"/>
        <v>0</v>
      </c>
      <c r="CI416" s="95">
        <f t="shared" si="6106"/>
        <v>12.625</v>
      </c>
      <c r="CJ416" s="46">
        <f t="shared" si="6074"/>
        <v>0.18566775244299674</v>
      </c>
      <c r="CK416" s="96">
        <f t="shared" si="6107"/>
        <v>0</v>
      </c>
      <c r="CL416" s="96">
        <f t="shared" si="6108"/>
        <v>1</v>
      </c>
      <c r="CM416" s="96">
        <f t="shared" si="6109"/>
        <v>0</v>
      </c>
      <c r="CN416" s="96">
        <f t="shared" si="6110"/>
        <v>0</v>
      </c>
      <c r="CO416" s="96">
        <f t="shared" si="6111"/>
        <v>0</v>
      </c>
      <c r="CP416" s="97">
        <v>12.625</v>
      </c>
    </row>
    <row r="417" spans="1:94" x14ac:dyDescent="0.3">
      <c r="A417" s="46">
        <v>304</v>
      </c>
      <c r="B417" s="46">
        <f t="shared" si="6112"/>
        <v>0</v>
      </c>
      <c r="C417" s="46">
        <f t="shared" si="6113"/>
        <v>0</v>
      </c>
      <c r="D417" s="46">
        <f t="shared" si="6114"/>
        <v>0</v>
      </c>
      <c r="E417" s="46">
        <f t="shared" si="6115"/>
        <v>0</v>
      </c>
      <c r="F417" s="46">
        <f t="shared" si="6116"/>
        <v>0</v>
      </c>
      <c r="G417" s="95">
        <f t="shared" si="6075"/>
        <v>12.666666666666666</v>
      </c>
      <c r="H417" s="46">
        <f t="shared" si="6076"/>
        <v>0</v>
      </c>
      <c r="I417" s="96">
        <f t="shared" si="6077"/>
        <v>0</v>
      </c>
      <c r="J417" s="96">
        <f t="shared" si="6078"/>
        <v>0</v>
      </c>
      <c r="K417" s="96">
        <f t="shared" si="6079"/>
        <v>0</v>
      </c>
      <c r="L417" s="96">
        <f t="shared" si="6080"/>
        <v>0</v>
      </c>
      <c r="M417" s="96">
        <f t="shared" si="6081"/>
        <v>0</v>
      </c>
      <c r="N417" s="97">
        <v>12.666666666666666</v>
      </c>
      <c r="Q417" s="46">
        <v>304</v>
      </c>
      <c r="R417" s="46">
        <f t="shared" si="6117"/>
        <v>0</v>
      </c>
      <c r="S417" s="46">
        <f t="shared" si="6118"/>
        <v>0.15068493150684931</v>
      </c>
      <c r="T417" s="46">
        <f t="shared" si="6119"/>
        <v>0</v>
      </c>
      <c r="U417" s="46">
        <f t="shared" si="6120"/>
        <v>0</v>
      </c>
      <c r="V417" s="46">
        <f t="shared" si="6121"/>
        <v>0</v>
      </c>
      <c r="W417" s="95">
        <f t="shared" si="6082"/>
        <v>12.666666666666666</v>
      </c>
      <c r="X417" s="46">
        <f t="shared" si="6070"/>
        <v>0.15068493150684931</v>
      </c>
      <c r="Y417" s="96">
        <f t="shared" si="6083"/>
        <v>0</v>
      </c>
      <c r="Z417" s="96">
        <f t="shared" si="6084"/>
        <v>1</v>
      </c>
      <c r="AA417" s="96">
        <f t="shared" si="6085"/>
        <v>0</v>
      </c>
      <c r="AB417" s="96">
        <f t="shared" si="6086"/>
        <v>0</v>
      </c>
      <c r="AC417" s="96">
        <f t="shared" si="6087"/>
        <v>0</v>
      </c>
      <c r="AD417" s="97">
        <v>12.666666666666666</v>
      </c>
      <c r="AG417" s="46">
        <v>304</v>
      </c>
      <c r="AH417" s="46">
        <f t="shared" si="6122"/>
        <v>0</v>
      </c>
      <c r="AI417" s="46">
        <f t="shared" si="6123"/>
        <v>2.9411764705882353E-2</v>
      </c>
      <c r="AJ417" s="46">
        <f t="shared" si="6124"/>
        <v>0</v>
      </c>
      <c r="AK417" s="46">
        <f t="shared" si="6125"/>
        <v>0</v>
      </c>
      <c r="AL417" s="46">
        <f t="shared" si="6126"/>
        <v>0</v>
      </c>
      <c r="AM417" s="95">
        <f t="shared" si="6088"/>
        <v>12.666666666666666</v>
      </c>
      <c r="AN417" s="46">
        <f t="shared" si="6071"/>
        <v>2.9411764705882353E-2</v>
      </c>
      <c r="AO417" s="96">
        <f t="shared" si="6089"/>
        <v>0</v>
      </c>
      <c r="AP417" s="96">
        <f t="shared" si="6090"/>
        <v>1</v>
      </c>
      <c r="AQ417" s="96">
        <f t="shared" si="6091"/>
        <v>0</v>
      </c>
      <c r="AR417" s="96">
        <f t="shared" si="6092"/>
        <v>0</v>
      </c>
      <c r="AS417" s="96">
        <f t="shared" si="6093"/>
        <v>0</v>
      </c>
      <c r="AT417" s="97">
        <v>12.666666666666666</v>
      </c>
      <c r="AW417" s="46">
        <v>304</v>
      </c>
      <c r="AX417" s="46">
        <f t="shared" si="6127"/>
        <v>0</v>
      </c>
      <c r="AY417" s="46">
        <f t="shared" si="6128"/>
        <v>0.24074074074074073</v>
      </c>
      <c r="AZ417" s="46">
        <f t="shared" si="6129"/>
        <v>0.62037037037037035</v>
      </c>
      <c r="BA417" s="46">
        <f t="shared" si="6130"/>
        <v>0</v>
      </c>
      <c r="BB417" s="46">
        <f t="shared" si="6131"/>
        <v>0</v>
      </c>
      <c r="BC417" s="95">
        <f t="shared" si="6094"/>
        <v>12.666666666666666</v>
      </c>
      <c r="BD417" s="46">
        <f t="shared" si="6072"/>
        <v>0.86111111111111105</v>
      </c>
      <c r="BE417" s="96">
        <f t="shared" si="6095"/>
        <v>0</v>
      </c>
      <c r="BF417" s="96">
        <f t="shared" si="6096"/>
        <v>0.27956989247311831</v>
      </c>
      <c r="BG417" s="96">
        <f t="shared" si="6097"/>
        <v>0.72043010752688175</v>
      </c>
      <c r="BH417" s="96">
        <f t="shared" si="6098"/>
        <v>0</v>
      </c>
      <c r="BI417" s="96">
        <f t="shared" si="6099"/>
        <v>0</v>
      </c>
      <c r="BJ417" s="97">
        <v>12.666666666666666</v>
      </c>
      <c r="BM417" s="46">
        <v>304</v>
      </c>
      <c r="BN417" s="46">
        <f t="shared" si="6132"/>
        <v>1.6393442622950821E-2</v>
      </c>
      <c r="BO417" s="46">
        <f t="shared" si="6133"/>
        <v>0</v>
      </c>
      <c r="BP417" s="46">
        <f t="shared" si="6134"/>
        <v>0</v>
      </c>
      <c r="BQ417" s="46">
        <f t="shared" si="6135"/>
        <v>0</v>
      </c>
      <c r="BR417" s="46">
        <f t="shared" si="6136"/>
        <v>0</v>
      </c>
      <c r="BS417" s="95">
        <f t="shared" si="6100"/>
        <v>12.666666666666666</v>
      </c>
      <c r="BT417" s="46">
        <f t="shared" si="6073"/>
        <v>1.6393442622950821E-2</v>
      </c>
      <c r="BU417" s="96">
        <f t="shared" si="6101"/>
        <v>1</v>
      </c>
      <c r="BV417" s="96">
        <f t="shared" si="6102"/>
        <v>0</v>
      </c>
      <c r="BW417" s="96">
        <f t="shared" si="6103"/>
        <v>0</v>
      </c>
      <c r="BX417" s="96">
        <f t="shared" si="6104"/>
        <v>0</v>
      </c>
      <c r="BY417" s="96">
        <f t="shared" si="6105"/>
        <v>0</v>
      </c>
      <c r="BZ417" s="97">
        <v>12.666666666666666</v>
      </c>
      <c r="CC417" s="46">
        <v>304</v>
      </c>
      <c r="CD417" s="46">
        <f t="shared" si="6137"/>
        <v>0</v>
      </c>
      <c r="CE417" s="46">
        <f t="shared" si="6138"/>
        <v>0.18566775244299674</v>
      </c>
      <c r="CF417" s="46">
        <f t="shared" si="6139"/>
        <v>0</v>
      </c>
      <c r="CG417" s="46">
        <f t="shared" si="6140"/>
        <v>0</v>
      </c>
      <c r="CH417" s="46">
        <f t="shared" si="6141"/>
        <v>0</v>
      </c>
      <c r="CI417" s="95">
        <f t="shared" si="6106"/>
        <v>12.666666666666666</v>
      </c>
      <c r="CJ417" s="46">
        <f t="shared" si="6074"/>
        <v>0.18566775244299674</v>
      </c>
      <c r="CK417" s="96">
        <f t="shared" si="6107"/>
        <v>0</v>
      </c>
      <c r="CL417" s="96">
        <f t="shared" si="6108"/>
        <v>1</v>
      </c>
      <c r="CM417" s="96">
        <f t="shared" si="6109"/>
        <v>0</v>
      </c>
      <c r="CN417" s="96">
        <f t="shared" si="6110"/>
        <v>0</v>
      </c>
      <c r="CO417" s="96">
        <f t="shared" si="6111"/>
        <v>0</v>
      </c>
      <c r="CP417" s="97">
        <v>12.666666666666666</v>
      </c>
    </row>
    <row r="418" spans="1:94" x14ac:dyDescent="0.3">
      <c r="A418" s="46">
        <v>305</v>
      </c>
      <c r="B418" s="46">
        <f t="shared" si="6112"/>
        <v>0</v>
      </c>
      <c r="C418" s="46">
        <f t="shared" si="6113"/>
        <v>0</v>
      </c>
      <c r="D418" s="46">
        <f t="shared" si="6114"/>
        <v>0</v>
      </c>
      <c r="E418" s="46">
        <f t="shared" si="6115"/>
        <v>0</v>
      </c>
      <c r="F418" s="46">
        <f t="shared" si="6116"/>
        <v>0</v>
      </c>
      <c r="G418" s="95">
        <f t="shared" si="6075"/>
        <v>12.708333333333334</v>
      </c>
      <c r="H418" s="46">
        <f t="shared" si="6076"/>
        <v>0</v>
      </c>
      <c r="I418" s="96">
        <f t="shared" si="6077"/>
        <v>0</v>
      </c>
      <c r="J418" s="96">
        <f t="shared" si="6078"/>
        <v>0</v>
      </c>
      <c r="K418" s="96">
        <f t="shared" si="6079"/>
        <v>0</v>
      </c>
      <c r="L418" s="96">
        <f t="shared" si="6080"/>
        <v>0</v>
      </c>
      <c r="M418" s="96">
        <f t="shared" si="6081"/>
        <v>0</v>
      </c>
      <c r="N418" s="97">
        <v>12.708333333333334</v>
      </c>
      <c r="Q418" s="46">
        <v>305</v>
      </c>
      <c r="R418" s="46">
        <f t="shared" si="6117"/>
        <v>0</v>
      </c>
      <c r="S418" s="46">
        <f t="shared" si="6118"/>
        <v>0.15068493150684931</v>
      </c>
      <c r="T418" s="46">
        <f t="shared" si="6119"/>
        <v>0</v>
      </c>
      <c r="U418" s="46">
        <f t="shared" si="6120"/>
        <v>0</v>
      </c>
      <c r="V418" s="46">
        <f t="shared" si="6121"/>
        <v>0</v>
      </c>
      <c r="W418" s="95">
        <f t="shared" si="6082"/>
        <v>12.708333333333334</v>
      </c>
      <c r="X418" s="46">
        <f t="shared" si="6070"/>
        <v>0.15068493150684931</v>
      </c>
      <c r="Y418" s="96">
        <f t="shared" si="6083"/>
        <v>0</v>
      </c>
      <c r="Z418" s="96">
        <f t="shared" si="6084"/>
        <v>1</v>
      </c>
      <c r="AA418" s="96">
        <f t="shared" si="6085"/>
        <v>0</v>
      </c>
      <c r="AB418" s="96">
        <f t="shared" si="6086"/>
        <v>0</v>
      </c>
      <c r="AC418" s="96">
        <f t="shared" si="6087"/>
        <v>0</v>
      </c>
      <c r="AD418" s="97">
        <v>12.708333333333334</v>
      </c>
      <c r="AG418" s="46">
        <v>305</v>
      </c>
      <c r="AH418" s="46">
        <f t="shared" si="6122"/>
        <v>0</v>
      </c>
      <c r="AI418" s="46">
        <f t="shared" si="6123"/>
        <v>0</v>
      </c>
      <c r="AJ418" s="46">
        <f t="shared" si="6124"/>
        <v>0</v>
      </c>
      <c r="AK418" s="46">
        <f t="shared" si="6125"/>
        <v>0</v>
      </c>
      <c r="AL418" s="46">
        <f t="shared" si="6126"/>
        <v>0</v>
      </c>
      <c r="AM418" s="95">
        <f t="shared" si="6088"/>
        <v>12.708333333333334</v>
      </c>
      <c r="AN418" s="46">
        <f t="shared" si="6071"/>
        <v>0</v>
      </c>
      <c r="AO418" s="96">
        <f t="shared" si="6089"/>
        <v>0</v>
      </c>
      <c r="AP418" s="96">
        <f t="shared" si="6090"/>
        <v>0</v>
      </c>
      <c r="AQ418" s="96">
        <f t="shared" si="6091"/>
        <v>0</v>
      </c>
      <c r="AR418" s="96">
        <f t="shared" si="6092"/>
        <v>0</v>
      </c>
      <c r="AS418" s="96">
        <f t="shared" si="6093"/>
        <v>0</v>
      </c>
      <c r="AT418" s="97">
        <v>12.708333333333334</v>
      </c>
      <c r="AW418" s="46">
        <v>305</v>
      </c>
      <c r="AX418" s="46">
        <f t="shared" si="6127"/>
        <v>0</v>
      </c>
      <c r="AY418" s="46">
        <f t="shared" si="6128"/>
        <v>0.24074074074074073</v>
      </c>
      <c r="AZ418" s="46">
        <f t="shared" si="6129"/>
        <v>0.62037037037037035</v>
      </c>
      <c r="BA418" s="46">
        <f t="shared" si="6130"/>
        <v>0</v>
      </c>
      <c r="BB418" s="46">
        <f t="shared" si="6131"/>
        <v>0</v>
      </c>
      <c r="BC418" s="95">
        <f t="shared" si="6094"/>
        <v>12.708333333333334</v>
      </c>
      <c r="BD418" s="46">
        <f t="shared" si="6072"/>
        <v>0.86111111111111105</v>
      </c>
      <c r="BE418" s="96">
        <f t="shared" si="6095"/>
        <v>0</v>
      </c>
      <c r="BF418" s="96">
        <f t="shared" si="6096"/>
        <v>0.27956989247311831</v>
      </c>
      <c r="BG418" s="96">
        <f t="shared" si="6097"/>
        <v>0.72043010752688175</v>
      </c>
      <c r="BH418" s="96">
        <f t="shared" si="6098"/>
        <v>0</v>
      </c>
      <c r="BI418" s="96">
        <f t="shared" si="6099"/>
        <v>0</v>
      </c>
      <c r="BJ418" s="97">
        <v>12.708333333333334</v>
      </c>
      <c r="BM418" s="46">
        <v>305</v>
      </c>
      <c r="BN418" s="46">
        <f t="shared" si="6132"/>
        <v>1.6393442622950821E-2</v>
      </c>
      <c r="BO418" s="46">
        <f t="shared" si="6133"/>
        <v>0</v>
      </c>
      <c r="BP418" s="46">
        <f t="shared" si="6134"/>
        <v>0</v>
      </c>
      <c r="BQ418" s="46">
        <f t="shared" si="6135"/>
        <v>0</v>
      </c>
      <c r="BR418" s="46">
        <f t="shared" si="6136"/>
        <v>0</v>
      </c>
      <c r="BS418" s="95">
        <f t="shared" si="6100"/>
        <v>12.708333333333334</v>
      </c>
      <c r="BT418" s="46">
        <f t="shared" si="6073"/>
        <v>1.6393442622950821E-2</v>
      </c>
      <c r="BU418" s="96">
        <f t="shared" si="6101"/>
        <v>1</v>
      </c>
      <c r="BV418" s="96">
        <f t="shared" si="6102"/>
        <v>0</v>
      </c>
      <c r="BW418" s="96">
        <f t="shared" si="6103"/>
        <v>0</v>
      </c>
      <c r="BX418" s="96">
        <f t="shared" si="6104"/>
        <v>0</v>
      </c>
      <c r="BY418" s="96">
        <f t="shared" si="6105"/>
        <v>0</v>
      </c>
      <c r="BZ418" s="97">
        <v>12.708333333333334</v>
      </c>
      <c r="CC418" s="46">
        <v>305</v>
      </c>
      <c r="CD418" s="46">
        <f t="shared" si="6137"/>
        <v>0</v>
      </c>
      <c r="CE418" s="46">
        <f t="shared" si="6138"/>
        <v>0.18566775244299674</v>
      </c>
      <c r="CF418" s="46">
        <f t="shared" si="6139"/>
        <v>0</v>
      </c>
      <c r="CG418" s="46">
        <f t="shared" si="6140"/>
        <v>0</v>
      </c>
      <c r="CH418" s="46">
        <f t="shared" si="6141"/>
        <v>0</v>
      </c>
      <c r="CI418" s="95">
        <f t="shared" si="6106"/>
        <v>12.708333333333334</v>
      </c>
      <c r="CJ418" s="46">
        <f t="shared" si="6074"/>
        <v>0.18566775244299674</v>
      </c>
      <c r="CK418" s="96">
        <f t="shared" si="6107"/>
        <v>0</v>
      </c>
      <c r="CL418" s="96">
        <f t="shared" si="6108"/>
        <v>1</v>
      </c>
      <c r="CM418" s="96">
        <f t="shared" si="6109"/>
        <v>0</v>
      </c>
      <c r="CN418" s="96">
        <f t="shared" si="6110"/>
        <v>0</v>
      </c>
      <c r="CO418" s="96">
        <f t="shared" si="6111"/>
        <v>0</v>
      </c>
      <c r="CP418" s="97">
        <v>12.708333333333334</v>
      </c>
    </row>
    <row r="419" spans="1:94" x14ac:dyDescent="0.3">
      <c r="A419" s="46">
        <v>306</v>
      </c>
      <c r="B419" s="46">
        <f t="shared" si="6112"/>
        <v>0</v>
      </c>
      <c r="C419" s="46">
        <f t="shared" si="6113"/>
        <v>0</v>
      </c>
      <c r="D419" s="46">
        <f t="shared" si="6114"/>
        <v>0</v>
      </c>
      <c r="E419" s="46">
        <f t="shared" si="6115"/>
        <v>0</v>
      </c>
      <c r="F419" s="46">
        <f t="shared" si="6116"/>
        <v>0</v>
      </c>
      <c r="G419" s="95">
        <f t="shared" si="6075"/>
        <v>12.75</v>
      </c>
      <c r="H419" s="46">
        <f t="shared" si="6076"/>
        <v>0</v>
      </c>
      <c r="I419" s="96">
        <f t="shared" si="6077"/>
        <v>0</v>
      </c>
      <c r="J419" s="96">
        <f t="shared" si="6078"/>
        <v>0</v>
      </c>
      <c r="K419" s="96">
        <f t="shared" si="6079"/>
        <v>0</v>
      </c>
      <c r="L419" s="96">
        <f t="shared" si="6080"/>
        <v>0</v>
      </c>
      <c r="M419" s="96">
        <f t="shared" si="6081"/>
        <v>0</v>
      </c>
      <c r="N419" s="97">
        <v>12.75</v>
      </c>
      <c r="Q419" s="46">
        <v>306</v>
      </c>
      <c r="R419" s="46">
        <f t="shared" si="6117"/>
        <v>0</v>
      </c>
      <c r="S419" s="46">
        <f t="shared" si="6118"/>
        <v>0.15068493150684931</v>
      </c>
      <c r="T419" s="46">
        <f t="shared" si="6119"/>
        <v>0</v>
      </c>
      <c r="U419" s="46">
        <f t="shared" si="6120"/>
        <v>0</v>
      </c>
      <c r="V419" s="46">
        <f t="shared" si="6121"/>
        <v>0</v>
      </c>
      <c r="W419" s="95">
        <f t="shared" si="6082"/>
        <v>12.75</v>
      </c>
      <c r="X419" s="46">
        <f t="shared" si="6070"/>
        <v>0.15068493150684931</v>
      </c>
      <c r="Y419" s="96">
        <f t="shared" si="6083"/>
        <v>0</v>
      </c>
      <c r="Z419" s="96">
        <f t="shared" si="6084"/>
        <v>1</v>
      </c>
      <c r="AA419" s="96">
        <f t="shared" si="6085"/>
        <v>0</v>
      </c>
      <c r="AB419" s="96">
        <f t="shared" si="6086"/>
        <v>0</v>
      </c>
      <c r="AC419" s="96">
        <f t="shared" si="6087"/>
        <v>0</v>
      </c>
      <c r="AD419" s="97">
        <v>12.75</v>
      </c>
      <c r="AG419" s="46">
        <v>306</v>
      </c>
      <c r="AH419" s="46">
        <f t="shared" si="6122"/>
        <v>0</v>
      </c>
      <c r="AI419" s="46">
        <f t="shared" si="6123"/>
        <v>0</v>
      </c>
      <c r="AJ419" s="46">
        <f t="shared" si="6124"/>
        <v>0</v>
      </c>
      <c r="AK419" s="46">
        <f t="shared" si="6125"/>
        <v>0</v>
      </c>
      <c r="AL419" s="46">
        <f t="shared" si="6126"/>
        <v>0</v>
      </c>
      <c r="AM419" s="95">
        <f t="shared" si="6088"/>
        <v>12.75</v>
      </c>
      <c r="AN419" s="46">
        <f t="shared" si="6071"/>
        <v>0</v>
      </c>
      <c r="AO419" s="96">
        <f t="shared" si="6089"/>
        <v>0</v>
      </c>
      <c r="AP419" s="96">
        <f t="shared" si="6090"/>
        <v>0</v>
      </c>
      <c r="AQ419" s="96">
        <f t="shared" si="6091"/>
        <v>0</v>
      </c>
      <c r="AR419" s="96">
        <f t="shared" si="6092"/>
        <v>0</v>
      </c>
      <c r="AS419" s="96">
        <f t="shared" si="6093"/>
        <v>0</v>
      </c>
      <c r="AT419" s="97">
        <v>12.75</v>
      </c>
      <c r="AW419" s="46">
        <v>306</v>
      </c>
      <c r="AX419" s="46">
        <f t="shared" si="6127"/>
        <v>0</v>
      </c>
      <c r="AY419" s="46">
        <f t="shared" si="6128"/>
        <v>0.24074074074074073</v>
      </c>
      <c r="AZ419" s="46">
        <f t="shared" si="6129"/>
        <v>0.62037037037037035</v>
      </c>
      <c r="BA419" s="46">
        <f t="shared" si="6130"/>
        <v>0</v>
      </c>
      <c r="BB419" s="46">
        <f t="shared" si="6131"/>
        <v>0</v>
      </c>
      <c r="BC419" s="95">
        <f t="shared" si="6094"/>
        <v>12.75</v>
      </c>
      <c r="BD419" s="46">
        <f t="shared" si="6072"/>
        <v>0.86111111111111105</v>
      </c>
      <c r="BE419" s="96">
        <f t="shared" si="6095"/>
        <v>0</v>
      </c>
      <c r="BF419" s="96">
        <f t="shared" si="6096"/>
        <v>0.27956989247311831</v>
      </c>
      <c r="BG419" s="96">
        <f t="shared" si="6097"/>
        <v>0.72043010752688175</v>
      </c>
      <c r="BH419" s="96">
        <f t="shared" si="6098"/>
        <v>0</v>
      </c>
      <c r="BI419" s="96">
        <f t="shared" si="6099"/>
        <v>0</v>
      </c>
      <c r="BJ419" s="97">
        <v>12.75</v>
      </c>
      <c r="BM419" s="46">
        <v>306</v>
      </c>
      <c r="BN419" s="46">
        <f t="shared" si="6132"/>
        <v>1.6393442622950821E-2</v>
      </c>
      <c r="BO419" s="46">
        <f t="shared" si="6133"/>
        <v>0</v>
      </c>
      <c r="BP419" s="46">
        <f t="shared" si="6134"/>
        <v>0</v>
      </c>
      <c r="BQ419" s="46">
        <f t="shared" si="6135"/>
        <v>0</v>
      </c>
      <c r="BR419" s="46">
        <f t="shared" si="6136"/>
        <v>0</v>
      </c>
      <c r="BS419" s="95">
        <f t="shared" si="6100"/>
        <v>12.75</v>
      </c>
      <c r="BT419" s="46">
        <f t="shared" si="6073"/>
        <v>1.6393442622950821E-2</v>
      </c>
      <c r="BU419" s="96">
        <f t="shared" si="6101"/>
        <v>1</v>
      </c>
      <c r="BV419" s="96">
        <f t="shared" si="6102"/>
        <v>0</v>
      </c>
      <c r="BW419" s="96">
        <f t="shared" si="6103"/>
        <v>0</v>
      </c>
      <c r="BX419" s="96">
        <f t="shared" si="6104"/>
        <v>0</v>
      </c>
      <c r="BY419" s="96">
        <f t="shared" si="6105"/>
        <v>0</v>
      </c>
      <c r="BZ419" s="97">
        <v>12.75</v>
      </c>
      <c r="CC419" s="46">
        <v>306</v>
      </c>
      <c r="CD419" s="46">
        <f t="shared" si="6137"/>
        <v>0</v>
      </c>
      <c r="CE419" s="46">
        <f t="shared" si="6138"/>
        <v>0.18566775244299674</v>
      </c>
      <c r="CF419" s="46">
        <f t="shared" si="6139"/>
        <v>0</v>
      </c>
      <c r="CG419" s="46">
        <f t="shared" si="6140"/>
        <v>0</v>
      </c>
      <c r="CH419" s="46">
        <f t="shared" si="6141"/>
        <v>0</v>
      </c>
      <c r="CI419" s="95">
        <f t="shared" si="6106"/>
        <v>12.75</v>
      </c>
      <c r="CJ419" s="46">
        <f t="shared" si="6074"/>
        <v>0.18566775244299674</v>
      </c>
      <c r="CK419" s="96">
        <f t="shared" si="6107"/>
        <v>0</v>
      </c>
      <c r="CL419" s="96">
        <f t="shared" si="6108"/>
        <v>1</v>
      </c>
      <c r="CM419" s="96">
        <f t="shared" si="6109"/>
        <v>0</v>
      </c>
      <c r="CN419" s="96">
        <f t="shared" si="6110"/>
        <v>0</v>
      </c>
      <c r="CO419" s="96">
        <f t="shared" si="6111"/>
        <v>0</v>
      </c>
      <c r="CP419" s="97">
        <v>12.75</v>
      </c>
    </row>
    <row r="420" spans="1:94" x14ac:dyDescent="0.3">
      <c r="A420" s="46">
        <v>307</v>
      </c>
      <c r="B420" s="46">
        <f t="shared" si="6112"/>
        <v>0</v>
      </c>
      <c r="C420" s="46">
        <f t="shared" si="6113"/>
        <v>0</v>
      </c>
      <c r="D420" s="46">
        <f t="shared" si="6114"/>
        <v>0</v>
      </c>
      <c r="E420" s="46">
        <f t="shared" si="6115"/>
        <v>0</v>
      </c>
      <c r="F420" s="46">
        <f t="shared" si="6116"/>
        <v>0</v>
      </c>
      <c r="G420" s="95">
        <f t="shared" si="6075"/>
        <v>12.791666666666666</v>
      </c>
      <c r="H420" s="46">
        <f t="shared" si="6076"/>
        <v>0</v>
      </c>
      <c r="I420" s="96">
        <f t="shared" si="6077"/>
        <v>0</v>
      </c>
      <c r="J420" s="96">
        <f t="shared" si="6078"/>
        <v>0</v>
      </c>
      <c r="K420" s="96">
        <f t="shared" si="6079"/>
        <v>0</v>
      </c>
      <c r="L420" s="96">
        <f t="shared" si="6080"/>
        <v>0</v>
      </c>
      <c r="M420" s="96">
        <f t="shared" si="6081"/>
        <v>0</v>
      </c>
      <c r="N420" s="97">
        <v>12.791666666666666</v>
      </c>
      <c r="Q420" s="46">
        <v>307</v>
      </c>
      <c r="R420" s="46">
        <f t="shared" si="6117"/>
        <v>0</v>
      </c>
      <c r="S420" s="46">
        <f t="shared" si="6118"/>
        <v>0.15068493150684931</v>
      </c>
      <c r="T420" s="46">
        <f t="shared" si="6119"/>
        <v>0</v>
      </c>
      <c r="U420" s="46">
        <f t="shared" si="6120"/>
        <v>0</v>
      </c>
      <c r="V420" s="46">
        <f t="shared" si="6121"/>
        <v>0</v>
      </c>
      <c r="W420" s="95">
        <f t="shared" si="6082"/>
        <v>12.791666666666666</v>
      </c>
      <c r="X420" s="46">
        <f t="shared" si="6070"/>
        <v>0.15068493150684931</v>
      </c>
      <c r="Y420" s="96">
        <f t="shared" si="6083"/>
        <v>0</v>
      </c>
      <c r="Z420" s="96">
        <f t="shared" si="6084"/>
        <v>1</v>
      </c>
      <c r="AA420" s="96">
        <f t="shared" si="6085"/>
        <v>0</v>
      </c>
      <c r="AB420" s="96">
        <f t="shared" si="6086"/>
        <v>0</v>
      </c>
      <c r="AC420" s="96">
        <f t="shared" si="6087"/>
        <v>0</v>
      </c>
      <c r="AD420" s="97">
        <v>12.791666666666666</v>
      </c>
      <c r="AG420" s="46">
        <v>307</v>
      </c>
      <c r="AH420" s="46">
        <f t="shared" si="6122"/>
        <v>0</v>
      </c>
      <c r="AI420" s="46">
        <f t="shared" si="6123"/>
        <v>0</v>
      </c>
      <c r="AJ420" s="46">
        <f t="shared" si="6124"/>
        <v>0</v>
      </c>
      <c r="AK420" s="46">
        <f t="shared" si="6125"/>
        <v>0</v>
      </c>
      <c r="AL420" s="46">
        <f t="shared" si="6126"/>
        <v>0</v>
      </c>
      <c r="AM420" s="95">
        <f t="shared" si="6088"/>
        <v>12.791666666666666</v>
      </c>
      <c r="AN420" s="46">
        <f t="shared" si="6071"/>
        <v>0</v>
      </c>
      <c r="AO420" s="96">
        <f t="shared" si="6089"/>
        <v>0</v>
      </c>
      <c r="AP420" s="96">
        <f t="shared" si="6090"/>
        <v>0</v>
      </c>
      <c r="AQ420" s="96">
        <f t="shared" si="6091"/>
        <v>0</v>
      </c>
      <c r="AR420" s="96">
        <f t="shared" si="6092"/>
        <v>0</v>
      </c>
      <c r="AS420" s="96">
        <f t="shared" si="6093"/>
        <v>0</v>
      </c>
      <c r="AT420" s="97">
        <v>12.791666666666666</v>
      </c>
      <c r="AW420" s="46">
        <v>307</v>
      </c>
      <c r="AX420" s="46">
        <f t="shared" si="6127"/>
        <v>0</v>
      </c>
      <c r="AY420" s="46">
        <f t="shared" si="6128"/>
        <v>0.24074074074074073</v>
      </c>
      <c r="AZ420" s="46">
        <f t="shared" si="6129"/>
        <v>0.62037037037037035</v>
      </c>
      <c r="BA420" s="46">
        <f t="shared" si="6130"/>
        <v>0</v>
      </c>
      <c r="BB420" s="46">
        <f t="shared" si="6131"/>
        <v>0</v>
      </c>
      <c r="BC420" s="95">
        <f t="shared" si="6094"/>
        <v>12.791666666666666</v>
      </c>
      <c r="BD420" s="46">
        <f t="shared" si="6072"/>
        <v>0.86111111111111105</v>
      </c>
      <c r="BE420" s="96">
        <f t="shared" si="6095"/>
        <v>0</v>
      </c>
      <c r="BF420" s="96">
        <f t="shared" si="6096"/>
        <v>0.27956989247311831</v>
      </c>
      <c r="BG420" s="96">
        <f t="shared" si="6097"/>
        <v>0.72043010752688175</v>
      </c>
      <c r="BH420" s="96">
        <f t="shared" si="6098"/>
        <v>0</v>
      </c>
      <c r="BI420" s="96">
        <f t="shared" si="6099"/>
        <v>0</v>
      </c>
      <c r="BJ420" s="97">
        <v>12.791666666666666</v>
      </c>
      <c r="BM420" s="46">
        <v>307</v>
      </c>
      <c r="BN420" s="46">
        <f t="shared" si="6132"/>
        <v>1.6393442622950821E-2</v>
      </c>
      <c r="BO420" s="46">
        <f t="shared" si="6133"/>
        <v>0</v>
      </c>
      <c r="BP420" s="46">
        <f t="shared" si="6134"/>
        <v>0</v>
      </c>
      <c r="BQ420" s="46">
        <f t="shared" si="6135"/>
        <v>0</v>
      </c>
      <c r="BR420" s="46">
        <f t="shared" si="6136"/>
        <v>0</v>
      </c>
      <c r="BS420" s="95">
        <f t="shared" si="6100"/>
        <v>12.791666666666666</v>
      </c>
      <c r="BT420" s="46">
        <f t="shared" si="6073"/>
        <v>1.6393442622950821E-2</v>
      </c>
      <c r="BU420" s="96">
        <f t="shared" si="6101"/>
        <v>1</v>
      </c>
      <c r="BV420" s="96">
        <f t="shared" si="6102"/>
        <v>0</v>
      </c>
      <c r="BW420" s="96">
        <f t="shared" si="6103"/>
        <v>0</v>
      </c>
      <c r="BX420" s="96">
        <f t="shared" si="6104"/>
        <v>0</v>
      </c>
      <c r="BY420" s="96">
        <f t="shared" si="6105"/>
        <v>0</v>
      </c>
      <c r="BZ420" s="97">
        <v>12.791666666666666</v>
      </c>
      <c r="CC420" s="46">
        <v>307</v>
      </c>
      <c r="CD420" s="46">
        <f t="shared" si="6137"/>
        <v>0</v>
      </c>
      <c r="CE420" s="46">
        <f t="shared" si="6138"/>
        <v>0.18566775244299674</v>
      </c>
      <c r="CF420" s="46">
        <f t="shared" si="6139"/>
        <v>0</v>
      </c>
      <c r="CG420" s="46">
        <f t="shared" si="6140"/>
        <v>0</v>
      </c>
      <c r="CH420" s="46">
        <f t="shared" si="6141"/>
        <v>0</v>
      </c>
      <c r="CI420" s="95">
        <f t="shared" si="6106"/>
        <v>12.791666666666666</v>
      </c>
      <c r="CJ420" s="46">
        <f t="shared" si="6074"/>
        <v>0.18566775244299674</v>
      </c>
      <c r="CK420" s="96">
        <f t="shared" si="6107"/>
        <v>0</v>
      </c>
      <c r="CL420" s="96">
        <f t="shared" si="6108"/>
        <v>1</v>
      </c>
      <c r="CM420" s="96">
        <f t="shared" si="6109"/>
        <v>0</v>
      </c>
      <c r="CN420" s="96">
        <f t="shared" si="6110"/>
        <v>0</v>
      </c>
      <c r="CO420" s="96">
        <f t="shared" si="6111"/>
        <v>0</v>
      </c>
      <c r="CP420" s="97">
        <v>12.791666666666666</v>
      </c>
    </row>
    <row r="421" spans="1:94" x14ac:dyDescent="0.3">
      <c r="A421" s="46">
        <v>308</v>
      </c>
      <c r="B421" s="46">
        <f t="shared" si="6112"/>
        <v>0</v>
      </c>
      <c r="C421" s="46">
        <f t="shared" si="6113"/>
        <v>0</v>
      </c>
      <c r="D421" s="46">
        <f t="shared" si="6114"/>
        <v>0</v>
      </c>
      <c r="E421" s="46">
        <f t="shared" si="6115"/>
        <v>0</v>
      </c>
      <c r="F421" s="46">
        <f t="shared" si="6116"/>
        <v>0</v>
      </c>
      <c r="G421" s="95">
        <f t="shared" si="6075"/>
        <v>12.833333333333334</v>
      </c>
      <c r="H421" s="46">
        <f t="shared" si="6076"/>
        <v>0</v>
      </c>
      <c r="I421" s="96">
        <f t="shared" si="6077"/>
        <v>0</v>
      </c>
      <c r="J421" s="96">
        <f t="shared" si="6078"/>
        <v>0</v>
      </c>
      <c r="K421" s="96">
        <f t="shared" si="6079"/>
        <v>0</v>
      </c>
      <c r="L421" s="96">
        <f t="shared" si="6080"/>
        <v>0</v>
      </c>
      <c r="M421" s="96">
        <f t="shared" si="6081"/>
        <v>0</v>
      </c>
      <c r="N421" s="97">
        <v>12.833333333333334</v>
      </c>
      <c r="Q421" s="46">
        <v>308</v>
      </c>
      <c r="R421" s="46">
        <f t="shared" si="6117"/>
        <v>0</v>
      </c>
      <c r="S421" s="46">
        <f t="shared" si="6118"/>
        <v>0.15068493150684931</v>
      </c>
      <c r="T421" s="46">
        <f t="shared" si="6119"/>
        <v>0</v>
      </c>
      <c r="U421" s="46">
        <f t="shared" si="6120"/>
        <v>0</v>
      </c>
      <c r="V421" s="46">
        <f t="shared" si="6121"/>
        <v>0</v>
      </c>
      <c r="W421" s="95">
        <f t="shared" si="6082"/>
        <v>12.833333333333334</v>
      </c>
      <c r="X421" s="46">
        <f t="shared" si="6070"/>
        <v>0.15068493150684931</v>
      </c>
      <c r="Y421" s="96">
        <f t="shared" si="6083"/>
        <v>0</v>
      </c>
      <c r="Z421" s="96">
        <f t="shared" si="6084"/>
        <v>1</v>
      </c>
      <c r="AA421" s="96">
        <f t="shared" si="6085"/>
        <v>0</v>
      </c>
      <c r="AB421" s="96">
        <f t="shared" si="6086"/>
        <v>0</v>
      </c>
      <c r="AC421" s="96">
        <f t="shared" si="6087"/>
        <v>0</v>
      </c>
      <c r="AD421" s="97">
        <v>12.833333333333334</v>
      </c>
      <c r="AG421" s="46">
        <v>308</v>
      </c>
      <c r="AH421" s="46">
        <f t="shared" si="6122"/>
        <v>0</v>
      </c>
      <c r="AI421" s="46">
        <f t="shared" si="6123"/>
        <v>0</v>
      </c>
      <c r="AJ421" s="46">
        <f t="shared" si="6124"/>
        <v>0</v>
      </c>
      <c r="AK421" s="46">
        <f t="shared" si="6125"/>
        <v>0</v>
      </c>
      <c r="AL421" s="46">
        <f t="shared" si="6126"/>
        <v>0</v>
      </c>
      <c r="AM421" s="95">
        <f t="shared" si="6088"/>
        <v>12.833333333333334</v>
      </c>
      <c r="AN421" s="46">
        <f t="shared" si="6071"/>
        <v>0</v>
      </c>
      <c r="AO421" s="96">
        <f t="shared" si="6089"/>
        <v>0</v>
      </c>
      <c r="AP421" s="96">
        <f t="shared" si="6090"/>
        <v>0</v>
      </c>
      <c r="AQ421" s="96">
        <f t="shared" si="6091"/>
        <v>0</v>
      </c>
      <c r="AR421" s="96">
        <f t="shared" si="6092"/>
        <v>0</v>
      </c>
      <c r="AS421" s="96">
        <f t="shared" si="6093"/>
        <v>0</v>
      </c>
      <c r="AT421" s="97">
        <v>12.833333333333334</v>
      </c>
      <c r="AW421" s="46">
        <v>308</v>
      </c>
      <c r="AX421" s="46">
        <f t="shared" si="6127"/>
        <v>0</v>
      </c>
      <c r="AY421" s="46">
        <f t="shared" si="6128"/>
        <v>0.24074074074074073</v>
      </c>
      <c r="AZ421" s="46">
        <f t="shared" si="6129"/>
        <v>0.62037037037037035</v>
      </c>
      <c r="BA421" s="46">
        <f t="shared" si="6130"/>
        <v>0</v>
      </c>
      <c r="BB421" s="46">
        <f t="shared" si="6131"/>
        <v>0</v>
      </c>
      <c r="BC421" s="95">
        <f t="shared" si="6094"/>
        <v>12.833333333333334</v>
      </c>
      <c r="BD421" s="46">
        <f t="shared" si="6072"/>
        <v>0.86111111111111105</v>
      </c>
      <c r="BE421" s="96">
        <f t="shared" si="6095"/>
        <v>0</v>
      </c>
      <c r="BF421" s="96">
        <f t="shared" si="6096"/>
        <v>0.27956989247311831</v>
      </c>
      <c r="BG421" s="96">
        <f t="shared" si="6097"/>
        <v>0.72043010752688175</v>
      </c>
      <c r="BH421" s="96">
        <f t="shared" si="6098"/>
        <v>0</v>
      </c>
      <c r="BI421" s="96">
        <f t="shared" si="6099"/>
        <v>0</v>
      </c>
      <c r="BJ421" s="97">
        <v>12.833333333333334</v>
      </c>
      <c r="BM421" s="46">
        <v>308</v>
      </c>
      <c r="BN421" s="46">
        <f t="shared" si="6132"/>
        <v>1.6393442622950821E-2</v>
      </c>
      <c r="BO421" s="46">
        <f t="shared" si="6133"/>
        <v>0</v>
      </c>
      <c r="BP421" s="46">
        <f t="shared" si="6134"/>
        <v>0</v>
      </c>
      <c r="BQ421" s="46">
        <f t="shared" si="6135"/>
        <v>0</v>
      </c>
      <c r="BR421" s="46">
        <f t="shared" si="6136"/>
        <v>0</v>
      </c>
      <c r="BS421" s="95">
        <f t="shared" si="6100"/>
        <v>12.833333333333334</v>
      </c>
      <c r="BT421" s="46">
        <f t="shared" si="6073"/>
        <v>1.6393442622950821E-2</v>
      </c>
      <c r="BU421" s="96">
        <f t="shared" si="6101"/>
        <v>1</v>
      </c>
      <c r="BV421" s="96">
        <f t="shared" si="6102"/>
        <v>0</v>
      </c>
      <c r="BW421" s="96">
        <f t="shared" si="6103"/>
        <v>0</v>
      </c>
      <c r="BX421" s="96">
        <f t="shared" si="6104"/>
        <v>0</v>
      </c>
      <c r="BY421" s="96">
        <f t="shared" si="6105"/>
        <v>0</v>
      </c>
      <c r="BZ421" s="97">
        <v>12.833333333333334</v>
      </c>
      <c r="CC421" s="46">
        <v>308</v>
      </c>
      <c r="CD421" s="46">
        <f t="shared" si="6137"/>
        <v>0</v>
      </c>
      <c r="CE421" s="46">
        <f t="shared" si="6138"/>
        <v>0.18566775244299674</v>
      </c>
      <c r="CF421" s="46">
        <f t="shared" si="6139"/>
        <v>0</v>
      </c>
      <c r="CG421" s="46">
        <f t="shared" si="6140"/>
        <v>0</v>
      </c>
      <c r="CH421" s="46">
        <f t="shared" si="6141"/>
        <v>0</v>
      </c>
      <c r="CI421" s="95">
        <f t="shared" si="6106"/>
        <v>12.833333333333334</v>
      </c>
      <c r="CJ421" s="46">
        <f t="shared" si="6074"/>
        <v>0.18566775244299674</v>
      </c>
      <c r="CK421" s="96">
        <f t="shared" si="6107"/>
        <v>0</v>
      </c>
      <c r="CL421" s="96">
        <f t="shared" si="6108"/>
        <v>1</v>
      </c>
      <c r="CM421" s="96">
        <f t="shared" si="6109"/>
        <v>0</v>
      </c>
      <c r="CN421" s="96">
        <f t="shared" si="6110"/>
        <v>0</v>
      </c>
      <c r="CO421" s="96">
        <f t="shared" si="6111"/>
        <v>0</v>
      </c>
      <c r="CP421" s="97">
        <v>12.833333333333334</v>
      </c>
    </row>
    <row r="422" spans="1:94" x14ac:dyDescent="0.3">
      <c r="A422" s="46">
        <v>309</v>
      </c>
      <c r="B422" s="46">
        <f t="shared" si="6112"/>
        <v>0</v>
      </c>
      <c r="C422" s="46">
        <f t="shared" si="6113"/>
        <v>0</v>
      </c>
      <c r="D422" s="46">
        <f t="shared" si="6114"/>
        <v>0</v>
      </c>
      <c r="E422" s="46">
        <f t="shared" si="6115"/>
        <v>0</v>
      </c>
      <c r="F422" s="46">
        <f t="shared" si="6116"/>
        <v>0</v>
      </c>
      <c r="G422" s="95">
        <f t="shared" si="6075"/>
        <v>12.875</v>
      </c>
      <c r="H422" s="46">
        <f t="shared" si="6076"/>
        <v>0</v>
      </c>
      <c r="I422" s="96">
        <f t="shared" si="6077"/>
        <v>0</v>
      </c>
      <c r="J422" s="96">
        <f t="shared" si="6078"/>
        <v>0</v>
      </c>
      <c r="K422" s="96">
        <f t="shared" si="6079"/>
        <v>0</v>
      </c>
      <c r="L422" s="96">
        <f t="shared" si="6080"/>
        <v>0</v>
      </c>
      <c r="M422" s="96">
        <f t="shared" si="6081"/>
        <v>0</v>
      </c>
      <c r="N422" s="97">
        <v>12.875</v>
      </c>
      <c r="Q422" s="46">
        <v>309</v>
      </c>
      <c r="R422" s="46">
        <f t="shared" si="6117"/>
        <v>0</v>
      </c>
      <c r="S422" s="46">
        <f t="shared" si="6118"/>
        <v>0.15068493150684931</v>
      </c>
      <c r="T422" s="46">
        <f t="shared" si="6119"/>
        <v>0</v>
      </c>
      <c r="U422" s="46">
        <f t="shared" si="6120"/>
        <v>0</v>
      </c>
      <c r="V422" s="46">
        <f t="shared" si="6121"/>
        <v>0</v>
      </c>
      <c r="W422" s="95">
        <f t="shared" si="6082"/>
        <v>12.875</v>
      </c>
      <c r="X422" s="46">
        <f t="shared" si="6070"/>
        <v>0.15068493150684931</v>
      </c>
      <c r="Y422" s="96">
        <f t="shared" si="6083"/>
        <v>0</v>
      </c>
      <c r="Z422" s="96">
        <f t="shared" si="6084"/>
        <v>1</v>
      </c>
      <c r="AA422" s="96">
        <f t="shared" si="6085"/>
        <v>0</v>
      </c>
      <c r="AB422" s="96">
        <f t="shared" si="6086"/>
        <v>0</v>
      </c>
      <c r="AC422" s="96">
        <f t="shared" si="6087"/>
        <v>0</v>
      </c>
      <c r="AD422" s="97">
        <v>12.875</v>
      </c>
      <c r="AG422" s="46">
        <v>309</v>
      </c>
      <c r="AH422" s="46">
        <f t="shared" si="6122"/>
        <v>0</v>
      </c>
      <c r="AI422" s="46">
        <f t="shared" si="6123"/>
        <v>0</v>
      </c>
      <c r="AJ422" s="46">
        <f t="shared" si="6124"/>
        <v>0</v>
      </c>
      <c r="AK422" s="46">
        <f t="shared" si="6125"/>
        <v>0</v>
      </c>
      <c r="AL422" s="46">
        <f t="shared" si="6126"/>
        <v>0</v>
      </c>
      <c r="AM422" s="95">
        <f t="shared" si="6088"/>
        <v>12.875</v>
      </c>
      <c r="AN422" s="46">
        <f t="shared" si="6071"/>
        <v>0</v>
      </c>
      <c r="AO422" s="96">
        <f t="shared" si="6089"/>
        <v>0</v>
      </c>
      <c r="AP422" s="96">
        <f t="shared" si="6090"/>
        <v>0</v>
      </c>
      <c r="AQ422" s="96">
        <f t="shared" si="6091"/>
        <v>0</v>
      </c>
      <c r="AR422" s="96">
        <f t="shared" si="6092"/>
        <v>0</v>
      </c>
      <c r="AS422" s="96">
        <f t="shared" si="6093"/>
        <v>0</v>
      </c>
      <c r="AT422" s="97">
        <v>12.875</v>
      </c>
      <c r="AW422" s="46">
        <v>309</v>
      </c>
      <c r="AX422" s="46">
        <f t="shared" si="6127"/>
        <v>0</v>
      </c>
      <c r="AY422" s="46">
        <f t="shared" si="6128"/>
        <v>0.24074074074074073</v>
      </c>
      <c r="AZ422" s="46">
        <f t="shared" si="6129"/>
        <v>0.62037037037037035</v>
      </c>
      <c r="BA422" s="46">
        <f t="shared" si="6130"/>
        <v>0</v>
      </c>
      <c r="BB422" s="46">
        <f t="shared" si="6131"/>
        <v>0</v>
      </c>
      <c r="BC422" s="95">
        <f t="shared" si="6094"/>
        <v>12.875</v>
      </c>
      <c r="BD422" s="46">
        <f t="shared" si="6072"/>
        <v>0.86111111111111105</v>
      </c>
      <c r="BE422" s="96">
        <f t="shared" si="6095"/>
        <v>0</v>
      </c>
      <c r="BF422" s="96">
        <f t="shared" si="6096"/>
        <v>0.27956989247311831</v>
      </c>
      <c r="BG422" s="96">
        <f t="shared" si="6097"/>
        <v>0.72043010752688175</v>
      </c>
      <c r="BH422" s="96">
        <f t="shared" si="6098"/>
        <v>0</v>
      </c>
      <c r="BI422" s="96">
        <f t="shared" si="6099"/>
        <v>0</v>
      </c>
      <c r="BJ422" s="97">
        <v>12.875</v>
      </c>
      <c r="BM422" s="46">
        <v>309</v>
      </c>
      <c r="BN422" s="46">
        <f t="shared" si="6132"/>
        <v>1.6393442622950821E-2</v>
      </c>
      <c r="BO422" s="46">
        <f t="shared" si="6133"/>
        <v>0</v>
      </c>
      <c r="BP422" s="46">
        <f t="shared" si="6134"/>
        <v>0</v>
      </c>
      <c r="BQ422" s="46">
        <f t="shared" si="6135"/>
        <v>0</v>
      </c>
      <c r="BR422" s="46">
        <f t="shared" si="6136"/>
        <v>0</v>
      </c>
      <c r="BS422" s="95">
        <f t="shared" si="6100"/>
        <v>12.875</v>
      </c>
      <c r="BT422" s="46">
        <f t="shared" si="6073"/>
        <v>1.6393442622950821E-2</v>
      </c>
      <c r="BU422" s="96">
        <f t="shared" si="6101"/>
        <v>1</v>
      </c>
      <c r="BV422" s="96">
        <f t="shared" si="6102"/>
        <v>0</v>
      </c>
      <c r="BW422" s="96">
        <f t="shared" si="6103"/>
        <v>0</v>
      </c>
      <c r="BX422" s="96">
        <f t="shared" si="6104"/>
        <v>0</v>
      </c>
      <c r="BY422" s="96">
        <f t="shared" si="6105"/>
        <v>0</v>
      </c>
      <c r="BZ422" s="97">
        <v>12.875</v>
      </c>
      <c r="CC422" s="46">
        <v>309</v>
      </c>
      <c r="CD422" s="46">
        <f t="shared" si="6137"/>
        <v>0</v>
      </c>
      <c r="CE422" s="46">
        <f t="shared" si="6138"/>
        <v>0.18566775244299674</v>
      </c>
      <c r="CF422" s="46">
        <f t="shared" si="6139"/>
        <v>0</v>
      </c>
      <c r="CG422" s="46">
        <f t="shared" si="6140"/>
        <v>0</v>
      </c>
      <c r="CH422" s="46">
        <f t="shared" si="6141"/>
        <v>0</v>
      </c>
      <c r="CI422" s="95">
        <f t="shared" si="6106"/>
        <v>12.875</v>
      </c>
      <c r="CJ422" s="46">
        <f t="shared" si="6074"/>
        <v>0.18566775244299674</v>
      </c>
      <c r="CK422" s="96">
        <f t="shared" si="6107"/>
        <v>0</v>
      </c>
      <c r="CL422" s="96">
        <f t="shared" si="6108"/>
        <v>1</v>
      </c>
      <c r="CM422" s="96">
        <f t="shared" si="6109"/>
        <v>0</v>
      </c>
      <c r="CN422" s="96">
        <f t="shared" si="6110"/>
        <v>0</v>
      </c>
      <c r="CO422" s="96">
        <f t="shared" si="6111"/>
        <v>0</v>
      </c>
      <c r="CP422" s="97">
        <v>12.875</v>
      </c>
    </row>
    <row r="423" spans="1:94" x14ac:dyDescent="0.3">
      <c r="A423" s="46">
        <v>310</v>
      </c>
      <c r="B423" s="46">
        <f t="shared" si="6112"/>
        <v>0</v>
      </c>
      <c r="C423" s="46">
        <f t="shared" si="6113"/>
        <v>0</v>
      </c>
      <c r="D423" s="46">
        <f t="shared" si="6114"/>
        <v>0</v>
      </c>
      <c r="E423" s="46">
        <f t="shared" si="6115"/>
        <v>0</v>
      </c>
      <c r="F423" s="46">
        <f t="shared" si="6116"/>
        <v>0</v>
      </c>
      <c r="G423" s="95">
        <f t="shared" si="6075"/>
        <v>12.916666666666666</v>
      </c>
      <c r="H423" s="46">
        <f t="shared" si="6076"/>
        <v>0</v>
      </c>
      <c r="I423" s="96">
        <f t="shared" si="6077"/>
        <v>0</v>
      </c>
      <c r="J423" s="96">
        <f t="shared" si="6078"/>
        <v>0</v>
      </c>
      <c r="K423" s="96">
        <f t="shared" si="6079"/>
        <v>0</v>
      </c>
      <c r="L423" s="96">
        <f t="shared" si="6080"/>
        <v>0</v>
      </c>
      <c r="M423" s="96">
        <f t="shared" si="6081"/>
        <v>0</v>
      </c>
      <c r="N423" s="97">
        <v>12.916666666666666</v>
      </c>
      <c r="Q423" s="46">
        <v>310</v>
      </c>
      <c r="R423" s="46">
        <f t="shared" si="6117"/>
        <v>0</v>
      </c>
      <c r="S423" s="46">
        <f t="shared" si="6118"/>
        <v>0.15068493150684931</v>
      </c>
      <c r="T423" s="46">
        <f t="shared" si="6119"/>
        <v>0</v>
      </c>
      <c r="U423" s="46">
        <f t="shared" si="6120"/>
        <v>0</v>
      </c>
      <c r="V423" s="46">
        <f t="shared" si="6121"/>
        <v>0</v>
      </c>
      <c r="W423" s="95">
        <f t="shared" si="6082"/>
        <v>12.916666666666666</v>
      </c>
      <c r="X423" s="46">
        <f t="shared" si="6070"/>
        <v>0.15068493150684931</v>
      </c>
      <c r="Y423" s="96">
        <f t="shared" si="6083"/>
        <v>0</v>
      </c>
      <c r="Z423" s="96">
        <f t="shared" si="6084"/>
        <v>1</v>
      </c>
      <c r="AA423" s="96">
        <f t="shared" si="6085"/>
        <v>0</v>
      </c>
      <c r="AB423" s="96">
        <f t="shared" si="6086"/>
        <v>0</v>
      </c>
      <c r="AC423" s="96">
        <f t="shared" si="6087"/>
        <v>0</v>
      </c>
      <c r="AD423" s="97">
        <v>12.916666666666666</v>
      </c>
      <c r="AG423" s="46">
        <v>310</v>
      </c>
      <c r="AH423" s="46">
        <f t="shared" si="6122"/>
        <v>0</v>
      </c>
      <c r="AI423" s="46">
        <f t="shared" si="6123"/>
        <v>0</v>
      </c>
      <c r="AJ423" s="46">
        <f t="shared" si="6124"/>
        <v>0</v>
      </c>
      <c r="AK423" s="46">
        <f t="shared" si="6125"/>
        <v>0</v>
      </c>
      <c r="AL423" s="46">
        <f t="shared" si="6126"/>
        <v>0</v>
      </c>
      <c r="AM423" s="95">
        <f t="shared" si="6088"/>
        <v>12.916666666666666</v>
      </c>
      <c r="AN423" s="46">
        <f t="shared" si="6071"/>
        <v>0</v>
      </c>
      <c r="AO423" s="96">
        <f t="shared" si="6089"/>
        <v>0</v>
      </c>
      <c r="AP423" s="96">
        <f t="shared" si="6090"/>
        <v>0</v>
      </c>
      <c r="AQ423" s="96">
        <f t="shared" si="6091"/>
        <v>0</v>
      </c>
      <c r="AR423" s="96">
        <f t="shared" si="6092"/>
        <v>0</v>
      </c>
      <c r="AS423" s="96">
        <f t="shared" si="6093"/>
        <v>0</v>
      </c>
      <c r="AT423" s="97">
        <v>12.916666666666666</v>
      </c>
      <c r="AW423" s="46">
        <v>310</v>
      </c>
      <c r="AX423" s="46">
        <f t="shared" si="6127"/>
        <v>0</v>
      </c>
      <c r="AY423" s="46">
        <f t="shared" si="6128"/>
        <v>0.24074074074074073</v>
      </c>
      <c r="AZ423" s="46">
        <f t="shared" si="6129"/>
        <v>0.62037037037037035</v>
      </c>
      <c r="BA423" s="46">
        <f t="shared" si="6130"/>
        <v>0</v>
      </c>
      <c r="BB423" s="46">
        <f t="shared" si="6131"/>
        <v>0</v>
      </c>
      <c r="BC423" s="95">
        <f t="shared" si="6094"/>
        <v>12.916666666666666</v>
      </c>
      <c r="BD423" s="46">
        <f t="shared" si="6072"/>
        <v>0.86111111111111105</v>
      </c>
      <c r="BE423" s="96">
        <f t="shared" si="6095"/>
        <v>0</v>
      </c>
      <c r="BF423" s="96">
        <f t="shared" si="6096"/>
        <v>0.27956989247311831</v>
      </c>
      <c r="BG423" s="96">
        <f t="shared" si="6097"/>
        <v>0.72043010752688175</v>
      </c>
      <c r="BH423" s="96">
        <f t="shared" si="6098"/>
        <v>0</v>
      </c>
      <c r="BI423" s="96">
        <f t="shared" si="6099"/>
        <v>0</v>
      </c>
      <c r="BJ423" s="97">
        <v>12.916666666666666</v>
      </c>
      <c r="BM423" s="46">
        <v>310</v>
      </c>
      <c r="BN423" s="46">
        <f t="shared" si="6132"/>
        <v>0</v>
      </c>
      <c r="BO423" s="46">
        <f t="shared" si="6133"/>
        <v>0</v>
      </c>
      <c r="BP423" s="46">
        <f t="shared" si="6134"/>
        <v>0</v>
      </c>
      <c r="BQ423" s="46">
        <f t="shared" si="6135"/>
        <v>0</v>
      </c>
      <c r="BR423" s="46">
        <f t="shared" si="6136"/>
        <v>0</v>
      </c>
      <c r="BS423" s="95">
        <f t="shared" si="6100"/>
        <v>12.916666666666666</v>
      </c>
      <c r="BT423" s="46">
        <f t="shared" si="6073"/>
        <v>0</v>
      </c>
      <c r="BU423" s="96">
        <f t="shared" si="6101"/>
        <v>0</v>
      </c>
      <c r="BV423" s="96">
        <f t="shared" si="6102"/>
        <v>0</v>
      </c>
      <c r="BW423" s="96">
        <f t="shared" si="6103"/>
        <v>0</v>
      </c>
      <c r="BX423" s="96">
        <f t="shared" si="6104"/>
        <v>0</v>
      </c>
      <c r="BY423" s="96">
        <f t="shared" si="6105"/>
        <v>0</v>
      </c>
      <c r="BZ423" s="97">
        <v>12.916666666666666</v>
      </c>
      <c r="CC423" s="46">
        <v>310</v>
      </c>
      <c r="CD423" s="46">
        <f t="shared" si="6137"/>
        <v>0</v>
      </c>
      <c r="CE423" s="46">
        <f t="shared" si="6138"/>
        <v>0.18566775244299674</v>
      </c>
      <c r="CF423" s="46">
        <f t="shared" si="6139"/>
        <v>0</v>
      </c>
      <c r="CG423" s="46">
        <f t="shared" si="6140"/>
        <v>0</v>
      </c>
      <c r="CH423" s="46">
        <f t="shared" si="6141"/>
        <v>0</v>
      </c>
      <c r="CI423" s="95">
        <f t="shared" si="6106"/>
        <v>12.916666666666666</v>
      </c>
      <c r="CJ423" s="46">
        <f t="shared" si="6074"/>
        <v>0.18566775244299674</v>
      </c>
      <c r="CK423" s="96">
        <f t="shared" si="6107"/>
        <v>0</v>
      </c>
      <c r="CL423" s="96">
        <f t="shared" si="6108"/>
        <v>1</v>
      </c>
      <c r="CM423" s="96">
        <f t="shared" si="6109"/>
        <v>0</v>
      </c>
      <c r="CN423" s="96">
        <f t="shared" si="6110"/>
        <v>0</v>
      </c>
      <c r="CO423" s="96">
        <f t="shared" si="6111"/>
        <v>0</v>
      </c>
      <c r="CP423" s="97">
        <v>12.916666666666666</v>
      </c>
    </row>
    <row r="424" spans="1:94" x14ac:dyDescent="0.3">
      <c r="A424" s="47">
        <v>311</v>
      </c>
      <c r="B424" s="47">
        <f t="shared" si="6112"/>
        <v>0</v>
      </c>
      <c r="C424" s="47">
        <f t="shared" si="6113"/>
        <v>0</v>
      </c>
      <c r="D424" s="47">
        <f t="shared" si="6114"/>
        <v>0</v>
      </c>
      <c r="E424" s="47">
        <f t="shared" si="6115"/>
        <v>0</v>
      </c>
      <c r="F424" s="47">
        <f t="shared" si="6116"/>
        <v>0</v>
      </c>
      <c r="G424" s="99">
        <f t="shared" si="6075"/>
        <v>12.958333333333334</v>
      </c>
      <c r="H424" s="47">
        <f t="shared" si="6076"/>
        <v>0</v>
      </c>
      <c r="I424" s="100">
        <f t="shared" si="6077"/>
        <v>0</v>
      </c>
      <c r="J424" s="100">
        <f t="shared" si="6078"/>
        <v>0</v>
      </c>
      <c r="K424" s="100">
        <f t="shared" si="6079"/>
        <v>0</v>
      </c>
      <c r="L424" s="100">
        <f t="shared" si="6080"/>
        <v>0</v>
      </c>
      <c r="M424" s="100">
        <f t="shared" si="6081"/>
        <v>0</v>
      </c>
      <c r="N424" s="101">
        <v>12.958333333333334</v>
      </c>
      <c r="Q424" s="47">
        <v>311</v>
      </c>
      <c r="R424" s="47">
        <f t="shared" si="6117"/>
        <v>0</v>
      </c>
      <c r="S424" s="47">
        <f t="shared" si="6118"/>
        <v>0.15068493150684931</v>
      </c>
      <c r="T424" s="47">
        <f t="shared" si="6119"/>
        <v>0</v>
      </c>
      <c r="U424" s="47">
        <f t="shared" si="6120"/>
        <v>0</v>
      </c>
      <c r="V424" s="47">
        <f t="shared" si="6121"/>
        <v>0</v>
      </c>
      <c r="W424" s="99">
        <f t="shared" si="6082"/>
        <v>12.958333333333334</v>
      </c>
      <c r="X424" s="47">
        <f t="shared" si="6070"/>
        <v>0.15068493150684931</v>
      </c>
      <c r="Y424" s="100">
        <f t="shared" si="6083"/>
        <v>0</v>
      </c>
      <c r="Z424" s="100">
        <f t="shared" si="6084"/>
        <v>1</v>
      </c>
      <c r="AA424" s="100">
        <f t="shared" si="6085"/>
        <v>0</v>
      </c>
      <c r="AB424" s="100">
        <f t="shared" si="6086"/>
        <v>0</v>
      </c>
      <c r="AC424" s="100">
        <f t="shared" si="6087"/>
        <v>0</v>
      </c>
      <c r="AD424" s="101">
        <v>12.958333333333334</v>
      </c>
      <c r="AG424" s="47">
        <v>311</v>
      </c>
      <c r="AH424" s="47">
        <f t="shared" si="6122"/>
        <v>0</v>
      </c>
      <c r="AI424" s="47">
        <f t="shared" si="6123"/>
        <v>0</v>
      </c>
      <c r="AJ424" s="47">
        <f t="shared" si="6124"/>
        <v>0</v>
      </c>
      <c r="AK424" s="47">
        <f t="shared" si="6125"/>
        <v>0</v>
      </c>
      <c r="AL424" s="47">
        <f t="shared" si="6126"/>
        <v>0</v>
      </c>
      <c r="AM424" s="99">
        <f t="shared" si="6088"/>
        <v>12.958333333333334</v>
      </c>
      <c r="AN424" s="47">
        <f t="shared" si="6071"/>
        <v>0</v>
      </c>
      <c r="AO424" s="100">
        <f t="shared" si="6089"/>
        <v>0</v>
      </c>
      <c r="AP424" s="100">
        <f t="shared" si="6090"/>
        <v>0</v>
      </c>
      <c r="AQ424" s="100">
        <f t="shared" si="6091"/>
        <v>0</v>
      </c>
      <c r="AR424" s="100">
        <f t="shared" si="6092"/>
        <v>0</v>
      </c>
      <c r="AS424" s="100">
        <f t="shared" si="6093"/>
        <v>0</v>
      </c>
      <c r="AT424" s="101">
        <v>12.958333333333334</v>
      </c>
      <c r="AW424" s="47">
        <v>311</v>
      </c>
      <c r="AX424" s="47">
        <f t="shared" si="6127"/>
        <v>0</v>
      </c>
      <c r="AY424" s="47">
        <f t="shared" si="6128"/>
        <v>0.24074074074074073</v>
      </c>
      <c r="AZ424" s="47">
        <f t="shared" si="6129"/>
        <v>0.62037037037037035</v>
      </c>
      <c r="BA424" s="47">
        <f t="shared" si="6130"/>
        <v>0</v>
      </c>
      <c r="BB424" s="47">
        <f t="shared" si="6131"/>
        <v>0</v>
      </c>
      <c r="BC424" s="99">
        <f t="shared" si="6094"/>
        <v>12.958333333333334</v>
      </c>
      <c r="BD424" s="47">
        <f t="shared" si="6072"/>
        <v>0.86111111111111105</v>
      </c>
      <c r="BE424" s="100">
        <f t="shared" si="6095"/>
        <v>0</v>
      </c>
      <c r="BF424" s="100">
        <f t="shared" si="6096"/>
        <v>0.27956989247311831</v>
      </c>
      <c r="BG424" s="100">
        <f t="shared" si="6097"/>
        <v>0.72043010752688175</v>
      </c>
      <c r="BH424" s="100">
        <f t="shared" si="6098"/>
        <v>0</v>
      </c>
      <c r="BI424" s="100">
        <f t="shared" si="6099"/>
        <v>0</v>
      </c>
      <c r="BJ424" s="101">
        <v>12.958333333333334</v>
      </c>
      <c r="BM424" s="47">
        <v>311</v>
      </c>
      <c r="BN424" s="47">
        <f t="shared" si="6132"/>
        <v>0</v>
      </c>
      <c r="BO424" s="47">
        <f t="shared" si="6133"/>
        <v>0</v>
      </c>
      <c r="BP424" s="47">
        <f t="shared" si="6134"/>
        <v>0</v>
      </c>
      <c r="BQ424" s="47">
        <f t="shared" si="6135"/>
        <v>0</v>
      </c>
      <c r="BR424" s="47">
        <f t="shared" si="6136"/>
        <v>0</v>
      </c>
      <c r="BS424" s="99">
        <f t="shared" si="6100"/>
        <v>12.958333333333334</v>
      </c>
      <c r="BT424" s="47">
        <f t="shared" si="6073"/>
        <v>0</v>
      </c>
      <c r="BU424" s="100">
        <f t="shared" si="6101"/>
        <v>0</v>
      </c>
      <c r="BV424" s="100">
        <f t="shared" si="6102"/>
        <v>0</v>
      </c>
      <c r="BW424" s="100">
        <f t="shared" si="6103"/>
        <v>0</v>
      </c>
      <c r="BX424" s="100">
        <f t="shared" si="6104"/>
        <v>0</v>
      </c>
      <c r="BY424" s="100">
        <f t="shared" si="6105"/>
        <v>0</v>
      </c>
      <c r="BZ424" s="101">
        <v>12.958333333333334</v>
      </c>
      <c r="CC424" s="47">
        <v>311</v>
      </c>
      <c r="CD424" s="46">
        <f t="shared" si="6137"/>
        <v>0</v>
      </c>
      <c r="CE424" s="46">
        <f t="shared" si="6138"/>
        <v>0.18566775244299674</v>
      </c>
      <c r="CF424" s="46">
        <f t="shared" si="6139"/>
        <v>0</v>
      </c>
      <c r="CG424" s="46">
        <f t="shared" si="6140"/>
        <v>0</v>
      </c>
      <c r="CH424" s="46">
        <f t="shared" si="6141"/>
        <v>0</v>
      </c>
      <c r="CI424" s="99">
        <f t="shared" si="6106"/>
        <v>12.958333333333334</v>
      </c>
      <c r="CJ424" s="47">
        <f t="shared" si="6074"/>
        <v>0.18566775244299674</v>
      </c>
      <c r="CK424" s="100">
        <f t="shared" si="6107"/>
        <v>0</v>
      </c>
      <c r="CL424" s="100">
        <f t="shared" si="6108"/>
        <v>1</v>
      </c>
      <c r="CM424" s="100">
        <f t="shared" si="6109"/>
        <v>0</v>
      </c>
      <c r="CN424" s="100">
        <f t="shared" si="6110"/>
        <v>0</v>
      </c>
      <c r="CO424" s="100">
        <f t="shared" si="6111"/>
        <v>0</v>
      </c>
      <c r="CP424" s="101">
        <v>12.958333333333334</v>
      </c>
    </row>
    <row r="425" spans="1:94" x14ac:dyDescent="0.3">
      <c r="A425" s="46">
        <v>312</v>
      </c>
      <c r="B425" s="46">
        <f t="shared" si="6112"/>
        <v>0</v>
      </c>
      <c r="C425" s="46">
        <f t="shared" si="6113"/>
        <v>0</v>
      </c>
      <c r="D425" s="46">
        <f t="shared" si="6114"/>
        <v>0</v>
      </c>
      <c r="E425" s="46">
        <f t="shared" si="6115"/>
        <v>0</v>
      </c>
      <c r="F425" s="46">
        <f t="shared" si="6116"/>
        <v>0</v>
      </c>
      <c r="G425" s="95">
        <f t="shared" si="6075"/>
        <v>13</v>
      </c>
      <c r="H425" s="46">
        <f t="shared" si="6076"/>
        <v>0</v>
      </c>
      <c r="I425" s="96">
        <f t="shared" si="6077"/>
        <v>0</v>
      </c>
      <c r="J425" s="96">
        <f t="shared" si="6078"/>
        <v>0</v>
      </c>
      <c r="K425" s="96">
        <f t="shared" si="6079"/>
        <v>0</v>
      </c>
      <c r="L425" s="96">
        <f t="shared" si="6080"/>
        <v>0</v>
      </c>
      <c r="M425" s="96">
        <f t="shared" si="6081"/>
        <v>0</v>
      </c>
      <c r="N425" s="97">
        <v>13</v>
      </c>
      <c r="Q425" s="46">
        <v>312</v>
      </c>
      <c r="R425" s="46">
        <f t="shared" si="6117"/>
        <v>0</v>
      </c>
      <c r="S425" s="46">
        <f t="shared" si="6118"/>
        <v>0.15068493150684931</v>
      </c>
      <c r="T425" s="46">
        <f t="shared" si="6119"/>
        <v>0</v>
      </c>
      <c r="U425" s="46">
        <f t="shared" si="6120"/>
        <v>0</v>
      </c>
      <c r="V425" s="46">
        <f t="shared" si="6121"/>
        <v>0</v>
      </c>
      <c r="W425" s="95">
        <f t="shared" si="6082"/>
        <v>13</v>
      </c>
      <c r="X425" s="46">
        <f t="shared" si="6070"/>
        <v>0.15068493150684931</v>
      </c>
      <c r="Y425" s="96">
        <f t="shared" si="6083"/>
        <v>0</v>
      </c>
      <c r="Z425" s="96">
        <f t="shared" si="6084"/>
        <v>1</v>
      </c>
      <c r="AA425" s="96">
        <f t="shared" si="6085"/>
        <v>0</v>
      </c>
      <c r="AB425" s="96">
        <f t="shared" si="6086"/>
        <v>0</v>
      </c>
      <c r="AC425" s="96">
        <f t="shared" si="6087"/>
        <v>0</v>
      </c>
      <c r="AD425" s="97">
        <v>13</v>
      </c>
      <c r="AG425" s="46">
        <v>312</v>
      </c>
      <c r="AH425" s="46">
        <f t="shared" si="6122"/>
        <v>0</v>
      </c>
      <c r="AI425" s="46">
        <f t="shared" si="6123"/>
        <v>0</v>
      </c>
      <c r="AJ425" s="46">
        <f t="shared" si="6124"/>
        <v>0</v>
      </c>
      <c r="AK425" s="46">
        <f t="shared" si="6125"/>
        <v>0</v>
      </c>
      <c r="AL425" s="46">
        <f t="shared" si="6126"/>
        <v>0</v>
      </c>
      <c r="AM425" s="95">
        <f t="shared" si="6088"/>
        <v>13</v>
      </c>
      <c r="AN425" s="46">
        <f t="shared" si="6071"/>
        <v>0</v>
      </c>
      <c r="AO425" s="96">
        <f t="shared" si="6089"/>
        <v>0</v>
      </c>
      <c r="AP425" s="96">
        <f t="shared" si="6090"/>
        <v>0</v>
      </c>
      <c r="AQ425" s="96">
        <f t="shared" si="6091"/>
        <v>0</v>
      </c>
      <c r="AR425" s="96">
        <f t="shared" si="6092"/>
        <v>0</v>
      </c>
      <c r="AS425" s="96">
        <f t="shared" si="6093"/>
        <v>0</v>
      </c>
      <c r="AT425" s="97">
        <v>13</v>
      </c>
      <c r="AW425" s="46">
        <v>312</v>
      </c>
      <c r="AX425" s="46">
        <f t="shared" si="6127"/>
        <v>0</v>
      </c>
      <c r="AY425" s="46">
        <f t="shared" si="6128"/>
        <v>0.24074074074074073</v>
      </c>
      <c r="AZ425" s="46">
        <f t="shared" si="6129"/>
        <v>0.62037037037037035</v>
      </c>
      <c r="BA425" s="46">
        <f t="shared" si="6130"/>
        <v>0</v>
      </c>
      <c r="BB425" s="46">
        <f t="shared" si="6131"/>
        <v>0</v>
      </c>
      <c r="BC425" s="95">
        <f t="shared" si="6094"/>
        <v>13</v>
      </c>
      <c r="BD425" s="46">
        <f t="shared" si="6072"/>
        <v>0.86111111111111105</v>
      </c>
      <c r="BE425" s="96">
        <f t="shared" si="6095"/>
        <v>0</v>
      </c>
      <c r="BF425" s="96">
        <f t="shared" si="6096"/>
        <v>0.27956989247311831</v>
      </c>
      <c r="BG425" s="96">
        <f t="shared" si="6097"/>
        <v>0.72043010752688175</v>
      </c>
      <c r="BH425" s="96">
        <f t="shared" si="6098"/>
        <v>0</v>
      </c>
      <c r="BI425" s="96">
        <f t="shared" si="6099"/>
        <v>0</v>
      </c>
      <c r="BJ425" s="97">
        <v>13</v>
      </c>
      <c r="BM425" s="46">
        <v>312</v>
      </c>
      <c r="BN425" s="46">
        <f t="shared" si="6132"/>
        <v>0</v>
      </c>
      <c r="BO425" s="46">
        <f t="shared" si="6133"/>
        <v>0</v>
      </c>
      <c r="BP425" s="46">
        <f t="shared" si="6134"/>
        <v>0</v>
      </c>
      <c r="BQ425" s="46">
        <f t="shared" si="6135"/>
        <v>0</v>
      </c>
      <c r="BR425" s="46">
        <f t="shared" si="6136"/>
        <v>0</v>
      </c>
      <c r="BS425" s="95">
        <f t="shared" si="6100"/>
        <v>13</v>
      </c>
      <c r="BT425" s="46">
        <f t="shared" si="6073"/>
        <v>0</v>
      </c>
      <c r="BU425" s="96">
        <f t="shared" si="6101"/>
        <v>0</v>
      </c>
      <c r="BV425" s="96">
        <f t="shared" si="6102"/>
        <v>0</v>
      </c>
      <c r="BW425" s="96">
        <f t="shared" si="6103"/>
        <v>0</v>
      </c>
      <c r="BX425" s="96">
        <f t="shared" si="6104"/>
        <v>0</v>
      </c>
      <c r="BY425" s="96">
        <f t="shared" si="6105"/>
        <v>0</v>
      </c>
      <c r="BZ425" s="97">
        <v>13</v>
      </c>
      <c r="CC425" s="46">
        <v>312</v>
      </c>
      <c r="CD425" s="46">
        <f t="shared" si="6137"/>
        <v>0</v>
      </c>
      <c r="CE425" s="46">
        <f t="shared" si="6138"/>
        <v>0.18566775244299674</v>
      </c>
      <c r="CF425" s="46">
        <f t="shared" si="6139"/>
        <v>0</v>
      </c>
      <c r="CG425" s="46">
        <f t="shared" si="6140"/>
        <v>0</v>
      </c>
      <c r="CH425" s="46">
        <f t="shared" si="6141"/>
        <v>0</v>
      </c>
      <c r="CI425" s="95">
        <f t="shared" si="6106"/>
        <v>13</v>
      </c>
      <c r="CJ425" s="46">
        <f t="shared" si="6074"/>
        <v>0.18566775244299674</v>
      </c>
      <c r="CK425" s="96">
        <f t="shared" si="6107"/>
        <v>0</v>
      </c>
      <c r="CL425" s="96">
        <f t="shared" si="6108"/>
        <v>1</v>
      </c>
      <c r="CM425" s="96">
        <f t="shared" si="6109"/>
        <v>0</v>
      </c>
      <c r="CN425" s="96">
        <f t="shared" si="6110"/>
        <v>0</v>
      </c>
      <c r="CO425" s="96">
        <f t="shared" si="6111"/>
        <v>0</v>
      </c>
      <c r="CP425" s="97">
        <v>13</v>
      </c>
    </row>
    <row r="426" spans="1:94" x14ac:dyDescent="0.3">
      <c r="A426" s="46">
        <v>313</v>
      </c>
      <c r="B426" s="46">
        <f t="shared" si="6112"/>
        <v>0</v>
      </c>
      <c r="C426" s="46">
        <f t="shared" si="6113"/>
        <v>0</v>
      </c>
      <c r="D426" s="46">
        <f t="shared" si="6114"/>
        <v>0</v>
      </c>
      <c r="E426" s="46">
        <f t="shared" si="6115"/>
        <v>0</v>
      </c>
      <c r="F426" s="46">
        <f t="shared" si="6116"/>
        <v>0</v>
      </c>
      <c r="G426" s="95">
        <f t="shared" si="6075"/>
        <v>13.041666666666666</v>
      </c>
      <c r="H426" s="46">
        <f t="shared" si="6076"/>
        <v>0</v>
      </c>
      <c r="I426" s="96">
        <f t="shared" si="6077"/>
        <v>0</v>
      </c>
      <c r="J426" s="96">
        <f t="shared" si="6078"/>
        <v>0</v>
      </c>
      <c r="K426" s="96">
        <f t="shared" si="6079"/>
        <v>0</v>
      </c>
      <c r="L426" s="96">
        <f t="shared" si="6080"/>
        <v>0</v>
      </c>
      <c r="M426" s="96">
        <f t="shared" si="6081"/>
        <v>0</v>
      </c>
      <c r="N426" s="97">
        <v>13.041666666666666</v>
      </c>
      <c r="Q426" s="46">
        <v>313</v>
      </c>
      <c r="R426" s="46">
        <f t="shared" si="6117"/>
        <v>0</v>
      </c>
      <c r="S426" s="46">
        <f t="shared" si="6118"/>
        <v>0.15068493150684931</v>
      </c>
      <c r="T426" s="46">
        <f t="shared" si="6119"/>
        <v>0</v>
      </c>
      <c r="U426" s="46">
        <f t="shared" si="6120"/>
        <v>0</v>
      </c>
      <c r="V426" s="46">
        <f t="shared" si="6121"/>
        <v>0</v>
      </c>
      <c r="W426" s="95">
        <f t="shared" si="6082"/>
        <v>13.041666666666666</v>
      </c>
      <c r="X426" s="46">
        <f t="shared" si="6070"/>
        <v>0.15068493150684931</v>
      </c>
      <c r="Y426" s="96">
        <f t="shared" si="6083"/>
        <v>0</v>
      </c>
      <c r="Z426" s="96">
        <f t="shared" si="6084"/>
        <v>1</v>
      </c>
      <c r="AA426" s="96">
        <f t="shared" si="6085"/>
        <v>0</v>
      </c>
      <c r="AB426" s="96">
        <f t="shared" si="6086"/>
        <v>0</v>
      </c>
      <c r="AC426" s="96">
        <f t="shared" si="6087"/>
        <v>0</v>
      </c>
      <c r="AD426" s="97">
        <v>13.041666666666666</v>
      </c>
      <c r="AG426" s="46">
        <v>313</v>
      </c>
      <c r="AH426" s="46">
        <f t="shared" si="6122"/>
        <v>0</v>
      </c>
      <c r="AI426" s="46">
        <f t="shared" si="6123"/>
        <v>0</v>
      </c>
      <c r="AJ426" s="46">
        <f t="shared" si="6124"/>
        <v>0</v>
      </c>
      <c r="AK426" s="46">
        <f t="shared" si="6125"/>
        <v>0</v>
      </c>
      <c r="AL426" s="46">
        <f t="shared" si="6126"/>
        <v>0</v>
      </c>
      <c r="AM426" s="95">
        <f t="shared" si="6088"/>
        <v>13.041666666666666</v>
      </c>
      <c r="AN426" s="46">
        <f t="shared" si="6071"/>
        <v>0</v>
      </c>
      <c r="AO426" s="96">
        <f t="shared" si="6089"/>
        <v>0</v>
      </c>
      <c r="AP426" s="96">
        <f t="shared" si="6090"/>
        <v>0</v>
      </c>
      <c r="AQ426" s="96">
        <f t="shared" si="6091"/>
        <v>0</v>
      </c>
      <c r="AR426" s="96">
        <f t="shared" si="6092"/>
        <v>0</v>
      </c>
      <c r="AS426" s="96">
        <f t="shared" si="6093"/>
        <v>0</v>
      </c>
      <c r="AT426" s="97">
        <v>13.041666666666666</v>
      </c>
      <c r="AW426" s="46">
        <v>313</v>
      </c>
      <c r="AX426" s="46">
        <f t="shared" si="6127"/>
        <v>0</v>
      </c>
      <c r="AY426" s="46">
        <f t="shared" si="6128"/>
        <v>0.24074074074074073</v>
      </c>
      <c r="AZ426" s="46">
        <f t="shared" si="6129"/>
        <v>0.62037037037037035</v>
      </c>
      <c r="BA426" s="46">
        <f t="shared" si="6130"/>
        <v>0</v>
      </c>
      <c r="BB426" s="46">
        <f t="shared" si="6131"/>
        <v>0</v>
      </c>
      <c r="BC426" s="95">
        <f t="shared" si="6094"/>
        <v>13.041666666666666</v>
      </c>
      <c r="BD426" s="46">
        <f t="shared" si="6072"/>
        <v>0.86111111111111105</v>
      </c>
      <c r="BE426" s="96">
        <f t="shared" si="6095"/>
        <v>0</v>
      </c>
      <c r="BF426" s="96">
        <f t="shared" si="6096"/>
        <v>0.27956989247311831</v>
      </c>
      <c r="BG426" s="96">
        <f t="shared" si="6097"/>
        <v>0.72043010752688175</v>
      </c>
      <c r="BH426" s="96">
        <f t="shared" si="6098"/>
        <v>0</v>
      </c>
      <c r="BI426" s="96">
        <f t="shared" si="6099"/>
        <v>0</v>
      </c>
      <c r="BJ426" s="97">
        <v>13.041666666666666</v>
      </c>
      <c r="BM426" s="46">
        <v>313</v>
      </c>
      <c r="BN426" s="46">
        <f t="shared" si="6132"/>
        <v>0</v>
      </c>
      <c r="BO426" s="46">
        <f t="shared" si="6133"/>
        <v>0</v>
      </c>
      <c r="BP426" s="46">
        <f t="shared" si="6134"/>
        <v>0</v>
      </c>
      <c r="BQ426" s="46">
        <f t="shared" si="6135"/>
        <v>0</v>
      </c>
      <c r="BR426" s="46">
        <f t="shared" si="6136"/>
        <v>0</v>
      </c>
      <c r="BS426" s="95">
        <f t="shared" si="6100"/>
        <v>13.041666666666666</v>
      </c>
      <c r="BT426" s="46">
        <f t="shared" si="6073"/>
        <v>0</v>
      </c>
      <c r="BU426" s="96">
        <f t="shared" si="6101"/>
        <v>0</v>
      </c>
      <c r="BV426" s="96">
        <f t="shared" si="6102"/>
        <v>0</v>
      </c>
      <c r="BW426" s="96">
        <f t="shared" si="6103"/>
        <v>0</v>
      </c>
      <c r="BX426" s="96">
        <f t="shared" si="6104"/>
        <v>0</v>
      </c>
      <c r="BY426" s="96">
        <f t="shared" si="6105"/>
        <v>0</v>
      </c>
      <c r="BZ426" s="97">
        <v>13.041666666666666</v>
      </c>
      <c r="CC426" s="46">
        <v>313</v>
      </c>
      <c r="CD426" s="46">
        <f t="shared" si="6137"/>
        <v>0</v>
      </c>
      <c r="CE426" s="46">
        <f t="shared" si="6138"/>
        <v>0.18566775244299674</v>
      </c>
      <c r="CF426" s="46">
        <f t="shared" si="6139"/>
        <v>0</v>
      </c>
      <c r="CG426" s="46">
        <f t="shared" si="6140"/>
        <v>0</v>
      </c>
      <c r="CH426" s="46">
        <f t="shared" si="6141"/>
        <v>0</v>
      </c>
      <c r="CI426" s="95">
        <f t="shared" si="6106"/>
        <v>13.041666666666666</v>
      </c>
      <c r="CJ426" s="46">
        <f t="shared" si="6074"/>
        <v>0.18566775244299674</v>
      </c>
      <c r="CK426" s="96">
        <f t="shared" si="6107"/>
        <v>0</v>
      </c>
      <c r="CL426" s="96">
        <f t="shared" si="6108"/>
        <v>1</v>
      </c>
      <c r="CM426" s="96">
        <f t="shared" si="6109"/>
        <v>0</v>
      </c>
      <c r="CN426" s="96">
        <f t="shared" si="6110"/>
        <v>0</v>
      </c>
      <c r="CO426" s="96">
        <f t="shared" si="6111"/>
        <v>0</v>
      </c>
      <c r="CP426" s="97">
        <v>13.041666666666666</v>
      </c>
    </row>
    <row r="427" spans="1:94" x14ac:dyDescent="0.3">
      <c r="A427" s="46">
        <v>314</v>
      </c>
      <c r="B427" s="46">
        <f t="shared" si="6112"/>
        <v>0</v>
      </c>
      <c r="C427" s="46">
        <f t="shared" si="6113"/>
        <v>0</v>
      </c>
      <c r="D427" s="46">
        <f t="shared" si="6114"/>
        <v>0</v>
      </c>
      <c r="E427" s="46">
        <f t="shared" si="6115"/>
        <v>0</v>
      </c>
      <c r="F427" s="46">
        <f t="shared" si="6116"/>
        <v>0</v>
      </c>
      <c r="G427" s="95">
        <f t="shared" si="6075"/>
        <v>13.083333333333334</v>
      </c>
      <c r="H427" s="46">
        <f t="shared" si="6076"/>
        <v>0</v>
      </c>
      <c r="I427" s="96">
        <f t="shared" si="6077"/>
        <v>0</v>
      </c>
      <c r="J427" s="96">
        <f t="shared" si="6078"/>
        <v>0</v>
      </c>
      <c r="K427" s="96">
        <f t="shared" si="6079"/>
        <v>0</v>
      </c>
      <c r="L427" s="96">
        <f t="shared" si="6080"/>
        <v>0</v>
      </c>
      <c r="M427" s="96">
        <f t="shared" si="6081"/>
        <v>0</v>
      </c>
      <c r="N427" s="97">
        <v>13.083333333333334</v>
      </c>
      <c r="Q427" s="46">
        <v>314</v>
      </c>
      <c r="R427" s="46">
        <f t="shared" si="6117"/>
        <v>0</v>
      </c>
      <c r="S427" s="46">
        <f t="shared" si="6118"/>
        <v>0.15068493150684931</v>
      </c>
      <c r="T427" s="46">
        <f t="shared" si="6119"/>
        <v>0</v>
      </c>
      <c r="U427" s="46">
        <f t="shared" si="6120"/>
        <v>0</v>
      </c>
      <c r="V427" s="46">
        <f t="shared" si="6121"/>
        <v>0</v>
      </c>
      <c r="W427" s="95">
        <f t="shared" si="6082"/>
        <v>13.083333333333334</v>
      </c>
      <c r="X427" s="46">
        <f t="shared" si="6070"/>
        <v>0.15068493150684931</v>
      </c>
      <c r="Y427" s="96">
        <f t="shared" si="6083"/>
        <v>0</v>
      </c>
      <c r="Z427" s="96">
        <f t="shared" si="6084"/>
        <v>1</v>
      </c>
      <c r="AA427" s="96">
        <f t="shared" si="6085"/>
        <v>0</v>
      </c>
      <c r="AB427" s="96">
        <f t="shared" si="6086"/>
        <v>0</v>
      </c>
      <c r="AC427" s="96">
        <f t="shared" si="6087"/>
        <v>0</v>
      </c>
      <c r="AD427" s="97">
        <v>13.083333333333334</v>
      </c>
      <c r="AG427" s="46">
        <v>314</v>
      </c>
      <c r="AH427" s="46">
        <f t="shared" si="6122"/>
        <v>0</v>
      </c>
      <c r="AI427" s="46">
        <f t="shared" si="6123"/>
        <v>0</v>
      </c>
      <c r="AJ427" s="46">
        <f t="shared" si="6124"/>
        <v>0</v>
      </c>
      <c r="AK427" s="46">
        <f t="shared" si="6125"/>
        <v>0</v>
      </c>
      <c r="AL427" s="46">
        <f t="shared" si="6126"/>
        <v>0</v>
      </c>
      <c r="AM427" s="95">
        <f t="shared" si="6088"/>
        <v>13.083333333333334</v>
      </c>
      <c r="AN427" s="46">
        <f t="shared" si="6071"/>
        <v>0</v>
      </c>
      <c r="AO427" s="96">
        <f t="shared" si="6089"/>
        <v>0</v>
      </c>
      <c r="AP427" s="96">
        <f t="shared" si="6090"/>
        <v>0</v>
      </c>
      <c r="AQ427" s="96">
        <f t="shared" si="6091"/>
        <v>0</v>
      </c>
      <c r="AR427" s="96">
        <f t="shared" si="6092"/>
        <v>0</v>
      </c>
      <c r="AS427" s="96">
        <f t="shared" si="6093"/>
        <v>0</v>
      </c>
      <c r="AT427" s="97">
        <v>13.083333333333334</v>
      </c>
      <c r="AW427" s="46">
        <v>314</v>
      </c>
      <c r="AX427" s="46">
        <f t="shared" si="6127"/>
        <v>0</v>
      </c>
      <c r="AY427" s="46">
        <f t="shared" si="6128"/>
        <v>0.24074074074074073</v>
      </c>
      <c r="AZ427" s="46">
        <f t="shared" si="6129"/>
        <v>0.62037037037037035</v>
      </c>
      <c r="BA427" s="46">
        <f t="shared" si="6130"/>
        <v>0</v>
      </c>
      <c r="BB427" s="46">
        <f t="shared" si="6131"/>
        <v>0</v>
      </c>
      <c r="BC427" s="95">
        <f t="shared" si="6094"/>
        <v>13.083333333333334</v>
      </c>
      <c r="BD427" s="46">
        <f t="shared" si="6072"/>
        <v>0.86111111111111105</v>
      </c>
      <c r="BE427" s="96">
        <f t="shared" si="6095"/>
        <v>0</v>
      </c>
      <c r="BF427" s="96">
        <f t="shared" si="6096"/>
        <v>0.27956989247311831</v>
      </c>
      <c r="BG427" s="96">
        <f t="shared" si="6097"/>
        <v>0.72043010752688175</v>
      </c>
      <c r="BH427" s="96">
        <f t="shared" si="6098"/>
        <v>0</v>
      </c>
      <c r="BI427" s="96">
        <f t="shared" si="6099"/>
        <v>0</v>
      </c>
      <c r="BJ427" s="97">
        <v>13.083333333333334</v>
      </c>
      <c r="BM427" s="46">
        <v>314</v>
      </c>
      <c r="BN427" s="46">
        <f t="shared" si="6132"/>
        <v>0</v>
      </c>
      <c r="BO427" s="46">
        <f t="shared" si="6133"/>
        <v>0</v>
      </c>
      <c r="BP427" s="46">
        <f t="shared" si="6134"/>
        <v>0</v>
      </c>
      <c r="BQ427" s="46">
        <f t="shared" si="6135"/>
        <v>0</v>
      </c>
      <c r="BR427" s="46">
        <f t="shared" si="6136"/>
        <v>0</v>
      </c>
      <c r="BS427" s="95">
        <f t="shared" si="6100"/>
        <v>13.083333333333334</v>
      </c>
      <c r="BT427" s="46">
        <f t="shared" si="6073"/>
        <v>0</v>
      </c>
      <c r="BU427" s="96">
        <f t="shared" si="6101"/>
        <v>0</v>
      </c>
      <c r="BV427" s="96">
        <f t="shared" si="6102"/>
        <v>0</v>
      </c>
      <c r="BW427" s="96">
        <f t="shared" si="6103"/>
        <v>0</v>
      </c>
      <c r="BX427" s="96">
        <f t="shared" si="6104"/>
        <v>0</v>
      </c>
      <c r="BY427" s="96">
        <f t="shared" si="6105"/>
        <v>0</v>
      </c>
      <c r="BZ427" s="97">
        <v>13.083333333333334</v>
      </c>
      <c r="CC427" s="46">
        <v>314</v>
      </c>
      <c r="CD427" s="46">
        <f t="shared" si="6137"/>
        <v>0</v>
      </c>
      <c r="CE427" s="46">
        <f t="shared" si="6138"/>
        <v>0.18566775244299674</v>
      </c>
      <c r="CF427" s="46">
        <f t="shared" si="6139"/>
        <v>0</v>
      </c>
      <c r="CG427" s="46">
        <f t="shared" si="6140"/>
        <v>0</v>
      </c>
      <c r="CH427" s="46">
        <f t="shared" si="6141"/>
        <v>0</v>
      </c>
      <c r="CI427" s="95">
        <f t="shared" si="6106"/>
        <v>13.083333333333334</v>
      </c>
      <c r="CJ427" s="46">
        <f t="shared" si="6074"/>
        <v>0.18566775244299674</v>
      </c>
      <c r="CK427" s="96">
        <f t="shared" si="6107"/>
        <v>0</v>
      </c>
      <c r="CL427" s="96">
        <f t="shared" si="6108"/>
        <v>1</v>
      </c>
      <c r="CM427" s="96">
        <f t="shared" si="6109"/>
        <v>0</v>
      </c>
      <c r="CN427" s="96">
        <f t="shared" si="6110"/>
        <v>0</v>
      </c>
      <c r="CO427" s="96">
        <f t="shared" si="6111"/>
        <v>0</v>
      </c>
      <c r="CP427" s="97">
        <v>13.083333333333334</v>
      </c>
    </row>
    <row r="428" spans="1:94" x14ac:dyDescent="0.3">
      <c r="A428" s="46">
        <v>315</v>
      </c>
      <c r="B428" s="46">
        <f t="shared" si="6112"/>
        <v>0</v>
      </c>
      <c r="C428" s="46">
        <f t="shared" si="6113"/>
        <v>0</v>
      </c>
      <c r="D428" s="46">
        <f t="shared" si="6114"/>
        <v>0</v>
      </c>
      <c r="E428" s="46">
        <f t="shared" si="6115"/>
        <v>0</v>
      </c>
      <c r="F428" s="46">
        <f t="shared" si="6116"/>
        <v>0</v>
      </c>
      <c r="G428" s="95">
        <f t="shared" si="6075"/>
        <v>13.125</v>
      </c>
      <c r="H428" s="46">
        <f t="shared" si="6076"/>
        <v>0</v>
      </c>
      <c r="I428" s="96">
        <f t="shared" si="6077"/>
        <v>0</v>
      </c>
      <c r="J428" s="96">
        <f t="shared" si="6078"/>
        <v>0</v>
      </c>
      <c r="K428" s="96">
        <f t="shared" si="6079"/>
        <v>0</v>
      </c>
      <c r="L428" s="96">
        <f t="shared" si="6080"/>
        <v>0</v>
      </c>
      <c r="M428" s="96">
        <f t="shared" si="6081"/>
        <v>0</v>
      </c>
      <c r="N428" s="97">
        <v>13.125</v>
      </c>
      <c r="Q428" s="46">
        <v>315</v>
      </c>
      <c r="R428" s="46">
        <f t="shared" si="6117"/>
        <v>0</v>
      </c>
      <c r="S428" s="46">
        <f t="shared" si="6118"/>
        <v>0.15068493150684931</v>
      </c>
      <c r="T428" s="46">
        <f t="shared" si="6119"/>
        <v>0</v>
      </c>
      <c r="U428" s="46">
        <f t="shared" si="6120"/>
        <v>0</v>
      </c>
      <c r="V428" s="46">
        <f t="shared" si="6121"/>
        <v>0</v>
      </c>
      <c r="W428" s="95">
        <f t="shared" si="6082"/>
        <v>13.125</v>
      </c>
      <c r="X428" s="46">
        <f t="shared" si="6070"/>
        <v>0.15068493150684931</v>
      </c>
      <c r="Y428" s="96">
        <f t="shared" si="6083"/>
        <v>0</v>
      </c>
      <c r="Z428" s="96">
        <f t="shared" si="6084"/>
        <v>1</v>
      </c>
      <c r="AA428" s="96">
        <f t="shared" si="6085"/>
        <v>0</v>
      </c>
      <c r="AB428" s="96">
        <f t="shared" si="6086"/>
        <v>0</v>
      </c>
      <c r="AC428" s="96">
        <f t="shared" si="6087"/>
        <v>0</v>
      </c>
      <c r="AD428" s="97">
        <v>13.125</v>
      </c>
      <c r="AG428" s="46">
        <v>315</v>
      </c>
      <c r="AH428" s="46">
        <f t="shared" si="6122"/>
        <v>0</v>
      </c>
      <c r="AI428" s="46">
        <f t="shared" si="6123"/>
        <v>0</v>
      </c>
      <c r="AJ428" s="46">
        <f t="shared" si="6124"/>
        <v>0</v>
      </c>
      <c r="AK428" s="46">
        <f t="shared" si="6125"/>
        <v>0</v>
      </c>
      <c r="AL428" s="46">
        <f t="shared" si="6126"/>
        <v>0</v>
      </c>
      <c r="AM428" s="95">
        <f t="shared" si="6088"/>
        <v>13.125</v>
      </c>
      <c r="AN428" s="46">
        <f t="shared" si="6071"/>
        <v>0</v>
      </c>
      <c r="AO428" s="96">
        <f t="shared" si="6089"/>
        <v>0</v>
      </c>
      <c r="AP428" s="96">
        <f t="shared" si="6090"/>
        <v>0</v>
      </c>
      <c r="AQ428" s="96">
        <f t="shared" si="6091"/>
        <v>0</v>
      </c>
      <c r="AR428" s="96">
        <f t="shared" si="6092"/>
        <v>0</v>
      </c>
      <c r="AS428" s="96">
        <f t="shared" si="6093"/>
        <v>0</v>
      </c>
      <c r="AT428" s="97">
        <v>13.125</v>
      </c>
      <c r="AW428" s="46">
        <v>315</v>
      </c>
      <c r="AX428" s="46">
        <f t="shared" si="6127"/>
        <v>0</v>
      </c>
      <c r="AY428" s="46">
        <f t="shared" si="6128"/>
        <v>0.24074074074074073</v>
      </c>
      <c r="AZ428" s="46">
        <f t="shared" si="6129"/>
        <v>0.62037037037037035</v>
      </c>
      <c r="BA428" s="46">
        <f t="shared" si="6130"/>
        <v>0</v>
      </c>
      <c r="BB428" s="46">
        <f t="shared" si="6131"/>
        <v>0</v>
      </c>
      <c r="BC428" s="95">
        <f t="shared" si="6094"/>
        <v>13.125</v>
      </c>
      <c r="BD428" s="46">
        <f t="shared" si="6072"/>
        <v>0.86111111111111105</v>
      </c>
      <c r="BE428" s="96">
        <f t="shared" si="6095"/>
        <v>0</v>
      </c>
      <c r="BF428" s="96">
        <f t="shared" si="6096"/>
        <v>0.27956989247311831</v>
      </c>
      <c r="BG428" s="96">
        <f t="shared" si="6097"/>
        <v>0.72043010752688175</v>
      </c>
      <c r="BH428" s="96">
        <f t="shared" si="6098"/>
        <v>0</v>
      </c>
      <c r="BI428" s="96">
        <f t="shared" si="6099"/>
        <v>0</v>
      </c>
      <c r="BJ428" s="97">
        <v>13.125</v>
      </c>
      <c r="BM428" s="46">
        <v>315</v>
      </c>
      <c r="BN428" s="46">
        <f t="shared" si="6132"/>
        <v>0</v>
      </c>
      <c r="BO428" s="46">
        <f t="shared" si="6133"/>
        <v>0</v>
      </c>
      <c r="BP428" s="46">
        <f t="shared" si="6134"/>
        <v>0</v>
      </c>
      <c r="BQ428" s="46">
        <f t="shared" si="6135"/>
        <v>0</v>
      </c>
      <c r="BR428" s="46">
        <f t="shared" si="6136"/>
        <v>0</v>
      </c>
      <c r="BS428" s="95">
        <f t="shared" si="6100"/>
        <v>13.125</v>
      </c>
      <c r="BT428" s="46">
        <f t="shared" si="6073"/>
        <v>0</v>
      </c>
      <c r="BU428" s="96">
        <f t="shared" si="6101"/>
        <v>0</v>
      </c>
      <c r="BV428" s="96">
        <f t="shared" si="6102"/>
        <v>0</v>
      </c>
      <c r="BW428" s="96">
        <f t="shared" si="6103"/>
        <v>0</v>
      </c>
      <c r="BX428" s="96">
        <f t="shared" si="6104"/>
        <v>0</v>
      </c>
      <c r="BY428" s="96">
        <f t="shared" si="6105"/>
        <v>0</v>
      </c>
      <c r="BZ428" s="97">
        <v>13.125</v>
      </c>
      <c r="CC428" s="46">
        <v>315</v>
      </c>
      <c r="CD428" s="46">
        <f t="shared" si="6137"/>
        <v>0</v>
      </c>
      <c r="CE428" s="46">
        <f t="shared" si="6138"/>
        <v>0.18566775244299674</v>
      </c>
      <c r="CF428" s="46">
        <f t="shared" si="6139"/>
        <v>0</v>
      </c>
      <c r="CG428" s="46">
        <f t="shared" si="6140"/>
        <v>0</v>
      </c>
      <c r="CH428" s="46">
        <f t="shared" si="6141"/>
        <v>0</v>
      </c>
      <c r="CI428" s="95">
        <f t="shared" si="6106"/>
        <v>13.125</v>
      </c>
      <c r="CJ428" s="46">
        <f t="shared" si="6074"/>
        <v>0.18566775244299674</v>
      </c>
      <c r="CK428" s="96">
        <f t="shared" si="6107"/>
        <v>0</v>
      </c>
      <c r="CL428" s="96">
        <f t="shared" si="6108"/>
        <v>1</v>
      </c>
      <c r="CM428" s="96">
        <f t="shared" si="6109"/>
        <v>0</v>
      </c>
      <c r="CN428" s="96">
        <f t="shared" si="6110"/>
        <v>0</v>
      </c>
      <c r="CO428" s="96">
        <f t="shared" si="6111"/>
        <v>0</v>
      </c>
      <c r="CP428" s="97">
        <v>13.125</v>
      </c>
    </row>
    <row r="429" spans="1:94" x14ac:dyDescent="0.3">
      <c r="A429" s="46">
        <v>316</v>
      </c>
      <c r="B429" s="46">
        <f t="shared" si="6112"/>
        <v>0</v>
      </c>
      <c r="C429" s="46">
        <f t="shared" si="6113"/>
        <v>0</v>
      </c>
      <c r="D429" s="46">
        <f t="shared" si="6114"/>
        <v>0</v>
      </c>
      <c r="E429" s="46">
        <f t="shared" si="6115"/>
        <v>0</v>
      </c>
      <c r="F429" s="46">
        <f t="shared" si="6116"/>
        <v>0</v>
      </c>
      <c r="G429" s="95">
        <f t="shared" si="6075"/>
        <v>13.166666666666666</v>
      </c>
      <c r="H429" s="46">
        <f t="shared" si="6076"/>
        <v>0</v>
      </c>
      <c r="I429" s="96">
        <f t="shared" si="6077"/>
        <v>0</v>
      </c>
      <c r="J429" s="96">
        <f t="shared" si="6078"/>
        <v>0</v>
      </c>
      <c r="K429" s="96">
        <f t="shared" si="6079"/>
        <v>0</v>
      </c>
      <c r="L429" s="96">
        <f t="shared" si="6080"/>
        <v>0</v>
      </c>
      <c r="M429" s="96">
        <f t="shared" si="6081"/>
        <v>0</v>
      </c>
      <c r="N429" s="97">
        <v>13.166666666666666</v>
      </c>
      <c r="Q429" s="46">
        <v>316</v>
      </c>
      <c r="R429" s="46">
        <f t="shared" si="6117"/>
        <v>0</v>
      </c>
      <c r="S429" s="46">
        <f t="shared" si="6118"/>
        <v>0.15068493150684931</v>
      </c>
      <c r="T429" s="46">
        <f t="shared" si="6119"/>
        <v>0</v>
      </c>
      <c r="U429" s="46">
        <f t="shared" si="6120"/>
        <v>0</v>
      </c>
      <c r="V429" s="46">
        <f t="shared" si="6121"/>
        <v>0</v>
      </c>
      <c r="W429" s="95">
        <f t="shared" si="6082"/>
        <v>13.166666666666666</v>
      </c>
      <c r="X429" s="46">
        <f t="shared" si="6070"/>
        <v>0.15068493150684931</v>
      </c>
      <c r="Y429" s="96">
        <f t="shared" si="6083"/>
        <v>0</v>
      </c>
      <c r="Z429" s="96">
        <f t="shared" si="6084"/>
        <v>1</v>
      </c>
      <c r="AA429" s="96">
        <f t="shared" si="6085"/>
        <v>0</v>
      </c>
      <c r="AB429" s="96">
        <f t="shared" si="6086"/>
        <v>0</v>
      </c>
      <c r="AC429" s="96">
        <f t="shared" si="6087"/>
        <v>0</v>
      </c>
      <c r="AD429" s="97">
        <v>13.166666666666666</v>
      </c>
      <c r="AG429" s="46">
        <v>316</v>
      </c>
      <c r="AH429" s="46">
        <f t="shared" si="6122"/>
        <v>0</v>
      </c>
      <c r="AI429" s="46">
        <f t="shared" si="6123"/>
        <v>0</v>
      </c>
      <c r="AJ429" s="46">
        <f t="shared" si="6124"/>
        <v>0</v>
      </c>
      <c r="AK429" s="46">
        <f t="shared" si="6125"/>
        <v>0</v>
      </c>
      <c r="AL429" s="46">
        <f t="shared" si="6126"/>
        <v>0</v>
      </c>
      <c r="AM429" s="95">
        <f t="shared" si="6088"/>
        <v>13.166666666666666</v>
      </c>
      <c r="AN429" s="46">
        <f t="shared" si="6071"/>
        <v>0</v>
      </c>
      <c r="AO429" s="96">
        <f t="shared" si="6089"/>
        <v>0</v>
      </c>
      <c r="AP429" s="96">
        <f t="shared" si="6090"/>
        <v>0</v>
      </c>
      <c r="AQ429" s="96">
        <f t="shared" si="6091"/>
        <v>0</v>
      </c>
      <c r="AR429" s="96">
        <f t="shared" si="6092"/>
        <v>0</v>
      </c>
      <c r="AS429" s="96">
        <f t="shared" si="6093"/>
        <v>0</v>
      </c>
      <c r="AT429" s="97">
        <v>13.166666666666666</v>
      </c>
      <c r="AW429" s="46">
        <v>316</v>
      </c>
      <c r="AX429" s="46">
        <f t="shared" si="6127"/>
        <v>0</v>
      </c>
      <c r="AY429" s="46">
        <f t="shared" si="6128"/>
        <v>0.24074074074074073</v>
      </c>
      <c r="AZ429" s="46">
        <f t="shared" si="6129"/>
        <v>0.62037037037037035</v>
      </c>
      <c r="BA429" s="46">
        <f t="shared" si="6130"/>
        <v>0</v>
      </c>
      <c r="BB429" s="46">
        <f t="shared" si="6131"/>
        <v>0</v>
      </c>
      <c r="BC429" s="95">
        <f t="shared" si="6094"/>
        <v>13.166666666666666</v>
      </c>
      <c r="BD429" s="46">
        <f t="shared" si="6072"/>
        <v>0.86111111111111105</v>
      </c>
      <c r="BE429" s="96">
        <f t="shared" si="6095"/>
        <v>0</v>
      </c>
      <c r="BF429" s="96">
        <f t="shared" si="6096"/>
        <v>0.27956989247311831</v>
      </c>
      <c r="BG429" s="96">
        <f t="shared" si="6097"/>
        <v>0.72043010752688175</v>
      </c>
      <c r="BH429" s="96">
        <f t="shared" si="6098"/>
        <v>0</v>
      </c>
      <c r="BI429" s="96">
        <f t="shared" si="6099"/>
        <v>0</v>
      </c>
      <c r="BJ429" s="97">
        <v>13.166666666666666</v>
      </c>
      <c r="BM429" s="46">
        <v>316</v>
      </c>
      <c r="BN429" s="46">
        <f t="shared" si="6132"/>
        <v>0</v>
      </c>
      <c r="BO429" s="46">
        <f t="shared" si="6133"/>
        <v>0</v>
      </c>
      <c r="BP429" s="46">
        <f t="shared" si="6134"/>
        <v>0</v>
      </c>
      <c r="BQ429" s="46">
        <f t="shared" si="6135"/>
        <v>0</v>
      </c>
      <c r="BR429" s="46">
        <f t="shared" si="6136"/>
        <v>0</v>
      </c>
      <c r="BS429" s="95">
        <f t="shared" si="6100"/>
        <v>13.166666666666666</v>
      </c>
      <c r="BT429" s="46">
        <f t="shared" si="6073"/>
        <v>0</v>
      </c>
      <c r="BU429" s="96">
        <f t="shared" si="6101"/>
        <v>0</v>
      </c>
      <c r="BV429" s="96">
        <f t="shared" si="6102"/>
        <v>0</v>
      </c>
      <c r="BW429" s="96">
        <f t="shared" si="6103"/>
        <v>0</v>
      </c>
      <c r="BX429" s="96">
        <f t="shared" si="6104"/>
        <v>0</v>
      </c>
      <c r="BY429" s="96">
        <f t="shared" si="6105"/>
        <v>0</v>
      </c>
      <c r="BZ429" s="97">
        <v>13.166666666666666</v>
      </c>
      <c r="CC429" s="46">
        <v>316</v>
      </c>
      <c r="CD429" s="46">
        <f t="shared" si="6137"/>
        <v>0</v>
      </c>
      <c r="CE429" s="46">
        <f t="shared" si="6138"/>
        <v>0.18566775244299674</v>
      </c>
      <c r="CF429" s="46">
        <f t="shared" si="6139"/>
        <v>0</v>
      </c>
      <c r="CG429" s="46">
        <f t="shared" si="6140"/>
        <v>0</v>
      </c>
      <c r="CH429" s="46">
        <f t="shared" si="6141"/>
        <v>0</v>
      </c>
      <c r="CI429" s="95">
        <f t="shared" si="6106"/>
        <v>13.166666666666666</v>
      </c>
      <c r="CJ429" s="46">
        <f t="shared" si="6074"/>
        <v>0.18566775244299674</v>
      </c>
      <c r="CK429" s="96">
        <f t="shared" si="6107"/>
        <v>0</v>
      </c>
      <c r="CL429" s="96">
        <f t="shared" si="6108"/>
        <v>1</v>
      </c>
      <c r="CM429" s="96">
        <f t="shared" si="6109"/>
        <v>0</v>
      </c>
      <c r="CN429" s="96">
        <f t="shared" si="6110"/>
        <v>0</v>
      </c>
      <c r="CO429" s="96">
        <f t="shared" si="6111"/>
        <v>0</v>
      </c>
      <c r="CP429" s="97">
        <v>13.166666666666666</v>
      </c>
    </row>
    <row r="430" spans="1:94" x14ac:dyDescent="0.3">
      <c r="A430" s="46">
        <v>317</v>
      </c>
      <c r="B430" s="46">
        <f t="shared" si="6112"/>
        <v>0</v>
      </c>
      <c r="C430" s="46">
        <f t="shared" si="6113"/>
        <v>0</v>
      </c>
      <c r="D430" s="46">
        <f t="shared" si="6114"/>
        <v>0</v>
      </c>
      <c r="E430" s="46">
        <f t="shared" si="6115"/>
        <v>0</v>
      </c>
      <c r="F430" s="46">
        <f t="shared" si="6116"/>
        <v>0</v>
      </c>
      <c r="G430" s="95">
        <f t="shared" si="6075"/>
        <v>13.208333333333334</v>
      </c>
      <c r="H430" s="46">
        <f t="shared" si="6076"/>
        <v>0</v>
      </c>
      <c r="I430" s="96">
        <f t="shared" si="6077"/>
        <v>0</v>
      </c>
      <c r="J430" s="96">
        <f t="shared" si="6078"/>
        <v>0</v>
      </c>
      <c r="K430" s="96">
        <f t="shared" si="6079"/>
        <v>0</v>
      </c>
      <c r="L430" s="96">
        <f t="shared" si="6080"/>
        <v>0</v>
      </c>
      <c r="M430" s="96">
        <f t="shared" si="6081"/>
        <v>0</v>
      </c>
      <c r="N430" s="97">
        <v>13.208333333333334</v>
      </c>
      <c r="Q430" s="46">
        <v>317</v>
      </c>
      <c r="R430" s="46">
        <f t="shared" si="6117"/>
        <v>0</v>
      </c>
      <c r="S430" s="46">
        <f t="shared" si="6118"/>
        <v>0.15068493150684931</v>
      </c>
      <c r="T430" s="46">
        <f t="shared" si="6119"/>
        <v>0</v>
      </c>
      <c r="U430" s="46">
        <f t="shared" si="6120"/>
        <v>0</v>
      </c>
      <c r="V430" s="46">
        <f t="shared" si="6121"/>
        <v>0</v>
      </c>
      <c r="W430" s="95">
        <f t="shared" si="6082"/>
        <v>13.208333333333334</v>
      </c>
      <c r="X430" s="46">
        <f t="shared" si="6070"/>
        <v>0.15068493150684931</v>
      </c>
      <c r="Y430" s="96">
        <f t="shared" si="6083"/>
        <v>0</v>
      </c>
      <c r="Z430" s="96">
        <f t="shared" si="6084"/>
        <v>1</v>
      </c>
      <c r="AA430" s="96">
        <f t="shared" si="6085"/>
        <v>0</v>
      </c>
      <c r="AB430" s="96">
        <f t="shared" si="6086"/>
        <v>0</v>
      </c>
      <c r="AC430" s="96">
        <f t="shared" si="6087"/>
        <v>0</v>
      </c>
      <c r="AD430" s="97">
        <v>13.208333333333334</v>
      </c>
      <c r="AG430" s="46">
        <v>317</v>
      </c>
      <c r="AH430" s="46">
        <f t="shared" si="6122"/>
        <v>0</v>
      </c>
      <c r="AI430" s="46">
        <f t="shared" si="6123"/>
        <v>0</v>
      </c>
      <c r="AJ430" s="46">
        <f t="shared" si="6124"/>
        <v>0</v>
      </c>
      <c r="AK430" s="46">
        <f t="shared" si="6125"/>
        <v>0</v>
      </c>
      <c r="AL430" s="46">
        <f t="shared" si="6126"/>
        <v>0</v>
      </c>
      <c r="AM430" s="95">
        <f t="shared" si="6088"/>
        <v>13.208333333333334</v>
      </c>
      <c r="AN430" s="46">
        <f t="shared" si="6071"/>
        <v>0</v>
      </c>
      <c r="AO430" s="96">
        <f t="shared" si="6089"/>
        <v>0</v>
      </c>
      <c r="AP430" s="96">
        <f t="shared" si="6090"/>
        <v>0</v>
      </c>
      <c r="AQ430" s="96">
        <f t="shared" si="6091"/>
        <v>0</v>
      </c>
      <c r="AR430" s="96">
        <f t="shared" si="6092"/>
        <v>0</v>
      </c>
      <c r="AS430" s="96">
        <f t="shared" si="6093"/>
        <v>0</v>
      </c>
      <c r="AT430" s="97">
        <v>13.208333333333334</v>
      </c>
      <c r="AW430" s="46">
        <v>317</v>
      </c>
      <c r="AX430" s="46">
        <f t="shared" si="6127"/>
        <v>0</v>
      </c>
      <c r="AY430" s="46">
        <f t="shared" si="6128"/>
        <v>0.24074074074074073</v>
      </c>
      <c r="AZ430" s="46">
        <f t="shared" si="6129"/>
        <v>0.62037037037037035</v>
      </c>
      <c r="BA430" s="46">
        <f t="shared" si="6130"/>
        <v>0</v>
      </c>
      <c r="BB430" s="46">
        <f t="shared" si="6131"/>
        <v>0</v>
      </c>
      <c r="BC430" s="95">
        <f t="shared" si="6094"/>
        <v>13.208333333333334</v>
      </c>
      <c r="BD430" s="46">
        <f t="shared" si="6072"/>
        <v>0.86111111111111105</v>
      </c>
      <c r="BE430" s="96">
        <f t="shared" si="6095"/>
        <v>0</v>
      </c>
      <c r="BF430" s="96">
        <f t="shared" si="6096"/>
        <v>0.27956989247311831</v>
      </c>
      <c r="BG430" s="96">
        <f t="shared" si="6097"/>
        <v>0.72043010752688175</v>
      </c>
      <c r="BH430" s="96">
        <f t="shared" si="6098"/>
        <v>0</v>
      </c>
      <c r="BI430" s="96">
        <f t="shared" si="6099"/>
        <v>0</v>
      </c>
      <c r="BJ430" s="97">
        <v>13.208333333333334</v>
      </c>
      <c r="BM430" s="46">
        <v>317</v>
      </c>
      <c r="BN430" s="46">
        <f t="shared" si="6132"/>
        <v>0</v>
      </c>
      <c r="BO430" s="46">
        <f t="shared" si="6133"/>
        <v>0</v>
      </c>
      <c r="BP430" s="46">
        <f t="shared" si="6134"/>
        <v>0</v>
      </c>
      <c r="BQ430" s="46">
        <f t="shared" si="6135"/>
        <v>0</v>
      </c>
      <c r="BR430" s="46">
        <f t="shared" si="6136"/>
        <v>0</v>
      </c>
      <c r="BS430" s="95">
        <f t="shared" si="6100"/>
        <v>13.208333333333334</v>
      </c>
      <c r="BT430" s="46">
        <f t="shared" si="6073"/>
        <v>0</v>
      </c>
      <c r="BU430" s="96">
        <f t="shared" si="6101"/>
        <v>0</v>
      </c>
      <c r="BV430" s="96">
        <f t="shared" si="6102"/>
        <v>0</v>
      </c>
      <c r="BW430" s="96">
        <f t="shared" si="6103"/>
        <v>0</v>
      </c>
      <c r="BX430" s="96">
        <f t="shared" si="6104"/>
        <v>0</v>
      </c>
      <c r="BY430" s="96">
        <f t="shared" si="6105"/>
        <v>0</v>
      </c>
      <c r="BZ430" s="97">
        <v>13.208333333333334</v>
      </c>
      <c r="CC430" s="46">
        <v>317</v>
      </c>
      <c r="CD430" s="46">
        <f t="shared" si="6137"/>
        <v>0</v>
      </c>
      <c r="CE430" s="46">
        <f t="shared" si="6138"/>
        <v>0.18566775244299674</v>
      </c>
      <c r="CF430" s="46">
        <f t="shared" si="6139"/>
        <v>0</v>
      </c>
      <c r="CG430" s="46">
        <f t="shared" si="6140"/>
        <v>0</v>
      </c>
      <c r="CH430" s="46">
        <f t="shared" si="6141"/>
        <v>0</v>
      </c>
      <c r="CI430" s="95">
        <f t="shared" si="6106"/>
        <v>13.208333333333334</v>
      </c>
      <c r="CJ430" s="46">
        <f t="shared" si="6074"/>
        <v>0.18566775244299674</v>
      </c>
      <c r="CK430" s="96">
        <f t="shared" si="6107"/>
        <v>0</v>
      </c>
      <c r="CL430" s="96">
        <f t="shared" si="6108"/>
        <v>1</v>
      </c>
      <c r="CM430" s="96">
        <f t="shared" si="6109"/>
        <v>0</v>
      </c>
      <c r="CN430" s="96">
        <f t="shared" si="6110"/>
        <v>0</v>
      </c>
      <c r="CO430" s="96">
        <f t="shared" si="6111"/>
        <v>0</v>
      </c>
      <c r="CP430" s="97">
        <v>13.208333333333334</v>
      </c>
    </row>
    <row r="431" spans="1:94" x14ac:dyDescent="0.3">
      <c r="A431" s="46">
        <v>318</v>
      </c>
      <c r="B431" s="46">
        <f t="shared" si="6112"/>
        <v>0</v>
      </c>
      <c r="C431" s="46">
        <f t="shared" si="6113"/>
        <v>0</v>
      </c>
      <c r="D431" s="46">
        <f t="shared" si="6114"/>
        <v>0</v>
      </c>
      <c r="E431" s="46">
        <f t="shared" si="6115"/>
        <v>0</v>
      </c>
      <c r="F431" s="46">
        <f t="shared" si="6116"/>
        <v>0</v>
      </c>
      <c r="G431" s="95">
        <f t="shared" si="6075"/>
        <v>13.25</v>
      </c>
      <c r="H431" s="46">
        <f t="shared" si="6076"/>
        <v>0</v>
      </c>
      <c r="I431" s="96">
        <f t="shared" si="6077"/>
        <v>0</v>
      </c>
      <c r="J431" s="96">
        <f t="shared" si="6078"/>
        <v>0</v>
      </c>
      <c r="K431" s="96">
        <f t="shared" si="6079"/>
        <v>0</v>
      </c>
      <c r="L431" s="96">
        <f t="shared" si="6080"/>
        <v>0</v>
      </c>
      <c r="M431" s="96">
        <f t="shared" si="6081"/>
        <v>0</v>
      </c>
      <c r="N431" s="97">
        <v>13.25</v>
      </c>
      <c r="Q431" s="46">
        <v>318</v>
      </c>
      <c r="R431" s="46">
        <f t="shared" si="6117"/>
        <v>0</v>
      </c>
      <c r="S431" s="46">
        <f t="shared" si="6118"/>
        <v>0.15068493150684931</v>
      </c>
      <c r="T431" s="46">
        <f t="shared" si="6119"/>
        <v>0</v>
      </c>
      <c r="U431" s="46">
        <f t="shared" si="6120"/>
        <v>0</v>
      </c>
      <c r="V431" s="46">
        <f t="shared" si="6121"/>
        <v>0</v>
      </c>
      <c r="W431" s="95">
        <f t="shared" si="6082"/>
        <v>13.25</v>
      </c>
      <c r="X431" s="46">
        <f t="shared" si="6070"/>
        <v>0.15068493150684931</v>
      </c>
      <c r="Y431" s="96">
        <f t="shared" si="6083"/>
        <v>0</v>
      </c>
      <c r="Z431" s="96">
        <f t="shared" si="6084"/>
        <v>1</v>
      </c>
      <c r="AA431" s="96">
        <f t="shared" si="6085"/>
        <v>0</v>
      </c>
      <c r="AB431" s="96">
        <f t="shared" si="6086"/>
        <v>0</v>
      </c>
      <c r="AC431" s="96">
        <f t="shared" si="6087"/>
        <v>0</v>
      </c>
      <c r="AD431" s="97">
        <v>13.25</v>
      </c>
      <c r="AG431" s="46">
        <v>318</v>
      </c>
      <c r="AH431" s="46">
        <f t="shared" si="6122"/>
        <v>0</v>
      </c>
      <c r="AI431" s="46">
        <f t="shared" si="6123"/>
        <v>0</v>
      </c>
      <c r="AJ431" s="46">
        <f t="shared" si="6124"/>
        <v>0</v>
      </c>
      <c r="AK431" s="46">
        <f t="shared" si="6125"/>
        <v>0</v>
      </c>
      <c r="AL431" s="46">
        <f t="shared" si="6126"/>
        <v>0</v>
      </c>
      <c r="AM431" s="95">
        <f t="shared" si="6088"/>
        <v>13.25</v>
      </c>
      <c r="AN431" s="46">
        <f t="shared" si="6071"/>
        <v>0</v>
      </c>
      <c r="AO431" s="96">
        <f t="shared" si="6089"/>
        <v>0</v>
      </c>
      <c r="AP431" s="96">
        <f t="shared" si="6090"/>
        <v>0</v>
      </c>
      <c r="AQ431" s="96">
        <f t="shared" si="6091"/>
        <v>0</v>
      </c>
      <c r="AR431" s="96">
        <f t="shared" si="6092"/>
        <v>0</v>
      </c>
      <c r="AS431" s="96">
        <f t="shared" si="6093"/>
        <v>0</v>
      </c>
      <c r="AT431" s="97">
        <v>13.25</v>
      </c>
      <c r="AW431" s="46">
        <v>318</v>
      </c>
      <c r="AX431" s="46">
        <f t="shared" si="6127"/>
        <v>0</v>
      </c>
      <c r="AY431" s="46">
        <f t="shared" si="6128"/>
        <v>0.24074074074074073</v>
      </c>
      <c r="AZ431" s="46">
        <f t="shared" si="6129"/>
        <v>0.62037037037037035</v>
      </c>
      <c r="BA431" s="46">
        <f t="shared" si="6130"/>
        <v>0</v>
      </c>
      <c r="BB431" s="46">
        <f t="shared" si="6131"/>
        <v>0</v>
      </c>
      <c r="BC431" s="95">
        <f t="shared" si="6094"/>
        <v>13.25</v>
      </c>
      <c r="BD431" s="46">
        <f t="shared" si="6072"/>
        <v>0.86111111111111105</v>
      </c>
      <c r="BE431" s="96">
        <f t="shared" si="6095"/>
        <v>0</v>
      </c>
      <c r="BF431" s="96">
        <f t="shared" si="6096"/>
        <v>0.27956989247311831</v>
      </c>
      <c r="BG431" s="96">
        <f t="shared" si="6097"/>
        <v>0.72043010752688175</v>
      </c>
      <c r="BH431" s="96">
        <f t="shared" si="6098"/>
        <v>0</v>
      </c>
      <c r="BI431" s="96">
        <f t="shared" si="6099"/>
        <v>0</v>
      </c>
      <c r="BJ431" s="97">
        <v>13.25</v>
      </c>
      <c r="BM431" s="46">
        <v>318</v>
      </c>
      <c r="BN431" s="46">
        <f t="shared" si="6132"/>
        <v>0</v>
      </c>
      <c r="BO431" s="46">
        <f t="shared" si="6133"/>
        <v>0</v>
      </c>
      <c r="BP431" s="46">
        <f t="shared" si="6134"/>
        <v>0</v>
      </c>
      <c r="BQ431" s="46">
        <f t="shared" si="6135"/>
        <v>0</v>
      </c>
      <c r="BR431" s="46">
        <f t="shared" si="6136"/>
        <v>0</v>
      </c>
      <c r="BS431" s="95">
        <f t="shared" si="6100"/>
        <v>13.25</v>
      </c>
      <c r="BT431" s="46">
        <f t="shared" si="6073"/>
        <v>0</v>
      </c>
      <c r="BU431" s="96">
        <f t="shared" si="6101"/>
        <v>0</v>
      </c>
      <c r="BV431" s="96">
        <f t="shared" si="6102"/>
        <v>0</v>
      </c>
      <c r="BW431" s="96">
        <f t="shared" si="6103"/>
        <v>0</v>
      </c>
      <c r="BX431" s="96">
        <f t="shared" si="6104"/>
        <v>0</v>
      </c>
      <c r="BY431" s="96">
        <f t="shared" si="6105"/>
        <v>0</v>
      </c>
      <c r="BZ431" s="97">
        <v>13.25</v>
      </c>
      <c r="CC431" s="46">
        <v>318</v>
      </c>
      <c r="CD431" s="46">
        <f t="shared" si="6137"/>
        <v>0</v>
      </c>
      <c r="CE431" s="46">
        <f t="shared" si="6138"/>
        <v>0.18566775244299674</v>
      </c>
      <c r="CF431" s="46">
        <f t="shared" si="6139"/>
        <v>0</v>
      </c>
      <c r="CG431" s="46">
        <f t="shared" si="6140"/>
        <v>0</v>
      </c>
      <c r="CH431" s="46">
        <f t="shared" si="6141"/>
        <v>0</v>
      </c>
      <c r="CI431" s="95">
        <f t="shared" si="6106"/>
        <v>13.25</v>
      </c>
      <c r="CJ431" s="46">
        <f t="shared" si="6074"/>
        <v>0.18566775244299674</v>
      </c>
      <c r="CK431" s="96">
        <f t="shared" si="6107"/>
        <v>0</v>
      </c>
      <c r="CL431" s="96">
        <f t="shared" si="6108"/>
        <v>1</v>
      </c>
      <c r="CM431" s="96">
        <f t="shared" si="6109"/>
        <v>0</v>
      </c>
      <c r="CN431" s="96">
        <f t="shared" si="6110"/>
        <v>0</v>
      </c>
      <c r="CO431" s="96">
        <f t="shared" si="6111"/>
        <v>0</v>
      </c>
      <c r="CP431" s="97">
        <v>13.25</v>
      </c>
    </row>
    <row r="432" spans="1:94" x14ac:dyDescent="0.3">
      <c r="A432" s="46">
        <v>319</v>
      </c>
      <c r="B432" s="46">
        <f t="shared" si="6112"/>
        <v>0</v>
      </c>
      <c r="C432" s="46">
        <f t="shared" si="6113"/>
        <v>0</v>
      </c>
      <c r="D432" s="46">
        <f t="shared" si="6114"/>
        <v>0</v>
      </c>
      <c r="E432" s="46">
        <f t="shared" si="6115"/>
        <v>0</v>
      </c>
      <c r="F432" s="46">
        <f t="shared" si="6116"/>
        <v>0</v>
      </c>
      <c r="G432" s="95">
        <f t="shared" si="6075"/>
        <v>13.291666666666666</v>
      </c>
      <c r="H432" s="46">
        <f t="shared" si="6076"/>
        <v>0</v>
      </c>
      <c r="I432" s="96">
        <f t="shared" si="6077"/>
        <v>0</v>
      </c>
      <c r="J432" s="96">
        <f t="shared" si="6078"/>
        <v>0</v>
      </c>
      <c r="K432" s="96">
        <f t="shared" si="6079"/>
        <v>0</v>
      </c>
      <c r="L432" s="96">
        <f t="shared" si="6080"/>
        <v>0</v>
      </c>
      <c r="M432" s="96">
        <f t="shared" si="6081"/>
        <v>0</v>
      </c>
      <c r="N432" s="97">
        <v>13.291666666666666</v>
      </c>
      <c r="Q432" s="46">
        <v>319</v>
      </c>
      <c r="R432" s="46">
        <f t="shared" si="6117"/>
        <v>0</v>
      </c>
      <c r="S432" s="46">
        <f t="shared" si="6118"/>
        <v>0.15068493150684931</v>
      </c>
      <c r="T432" s="46">
        <f t="shared" si="6119"/>
        <v>0</v>
      </c>
      <c r="U432" s="46">
        <f t="shared" si="6120"/>
        <v>0</v>
      </c>
      <c r="V432" s="46">
        <f t="shared" si="6121"/>
        <v>0</v>
      </c>
      <c r="W432" s="95">
        <f t="shared" si="6082"/>
        <v>13.291666666666666</v>
      </c>
      <c r="X432" s="46">
        <f t="shared" si="6070"/>
        <v>0.15068493150684931</v>
      </c>
      <c r="Y432" s="96">
        <f t="shared" si="6083"/>
        <v>0</v>
      </c>
      <c r="Z432" s="96">
        <f t="shared" si="6084"/>
        <v>1</v>
      </c>
      <c r="AA432" s="96">
        <f t="shared" si="6085"/>
        <v>0</v>
      </c>
      <c r="AB432" s="96">
        <f t="shared" si="6086"/>
        <v>0</v>
      </c>
      <c r="AC432" s="96">
        <f t="shared" si="6087"/>
        <v>0</v>
      </c>
      <c r="AD432" s="97">
        <v>13.291666666666666</v>
      </c>
      <c r="AG432" s="46">
        <v>319</v>
      </c>
      <c r="AH432" s="46">
        <f t="shared" si="6122"/>
        <v>0</v>
      </c>
      <c r="AI432" s="46">
        <f t="shared" si="6123"/>
        <v>0</v>
      </c>
      <c r="AJ432" s="46">
        <f t="shared" si="6124"/>
        <v>0</v>
      </c>
      <c r="AK432" s="46">
        <f t="shared" si="6125"/>
        <v>0</v>
      </c>
      <c r="AL432" s="46">
        <f t="shared" si="6126"/>
        <v>0</v>
      </c>
      <c r="AM432" s="95">
        <f t="shared" si="6088"/>
        <v>13.291666666666666</v>
      </c>
      <c r="AN432" s="46">
        <f t="shared" si="6071"/>
        <v>0</v>
      </c>
      <c r="AO432" s="96">
        <f t="shared" si="6089"/>
        <v>0</v>
      </c>
      <c r="AP432" s="96">
        <f t="shared" si="6090"/>
        <v>0</v>
      </c>
      <c r="AQ432" s="96">
        <f t="shared" si="6091"/>
        <v>0</v>
      </c>
      <c r="AR432" s="96">
        <f t="shared" si="6092"/>
        <v>0</v>
      </c>
      <c r="AS432" s="96">
        <f t="shared" si="6093"/>
        <v>0</v>
      </c>
      <c r="AT432" s="97">
        <v>13.291666666666666</v>
      </c>
      <c r="AW432" s="46">
        <v>319</v>
      </c>
      <c r="AX432" s="46">
        <f t="shared" si="6127"/>
        <v>0</v>
      </c>
      <c r="AY432" s="46">
        <f t="shared" si="6128"/>
        <v>0.24074074074074073</v>
      </c>
      <c r="AZ432" s="46">
        <f t="shared" si="6129"/>
        <v>0.62037037037037035</v>
      </c>
      <c r="BA432" s="46">
        <f t="shared" si="6130"/>
        <v>0</v>
      </c>
      <c r="BB432" s="46">
        <f t="shared" si="6131"/>
        <v>0</v>
      </c>
      <c r="BC432" s="95">
        <f t="shared" si="6094"/>
        <v>13.291666666666666</v>
      </c>
      <c r="BD432" s="46">
        <f t="shared" si="6072"/>
        <v>0.86111111111111105</v>
      </c>
      <c r="BE432" s="96">
        <f t="shared" si="6095"/>
        <v>0</v>
      </c>
      <c r="BF432" s="96">
        <f t="shared" si="6096"/>
        <v>0.27956989247311831</v>
      </c>
      <c r="BG432" s="96">
        <f t="shared" si="6097"/>
        <v>0.72043010752688175</v>
      </c>
      <c r="BH432" s="96">
        <f t="shared" si="6098"/>
        <v>0</v>
      </c>
      <c r="BI432" s="96">
        <f t="shared" si="6099"/>
        <v>0</v>
      </c>
      <c r="BJ432" s="97">
        <v>13.291666666666666</v>
      </c>
      <c r="BM432" s="46">
        <v>319</v>
      </c>
      <c r="BN432" s="46">
        <f t="shared" si="6132"/>
        <v>0</v>
      </c>
      <c r="BO432" s="46">
        <f t="shared" si="6133"/>
        <v>0</v>
      </c>
      <c r="BP432" s="46">
        <f t="shared" si="6134"/>
        <v>0</v>
      </c>
      <c r="BQ432" s="46">
        <f t="shared" si="6135"/>
        <v>0</v>
      </c>
      <c r="BR432" s="46">
        <f t="shared" si="6136"/>
        <v>0</v>
      </c>
      <c r="BS432" s="95">
        <f t="shared" si="6100"/>
        <v>13.291666666666666</v>
      </c>
      <c r="BT432" s="46">
        <f t="shared" si="6073"/>
        <v>0</v>
      </c>
      <c r="BU432" s="96">
        <f t="shared" si="6101"/>
        <v>0</v>
      </c>
      <c r="BV432" s="96">
        <f t="shared" si="6102"/>
        <v>0</v>
      </c>
      <c r="BW432" s="96">
        <f t="shared" si="6103"/>
        <v>0</v>
      </c>
      <c r="BX432" s="96">
        <f t="shared" si="6104"/>
        <v>0</v>
      </c>
      <c r="BY432" s="96">
        <f t="shared" si="6105"/>
        <v>0</v>
      </c>
      <c r="BZ432" s="97">
        <v>13.291666666666666</v>
      </c>
      <c r="CC432" s="46">
        <v>319</v>
      </c>
      <c r="CD432" s="46">
        <f t="shared" si="6137"/>
        <v>0</v>
      </c>
      <c r="CE432" s="46">
        <f t="shared" si="6138"/>
        <v>0.18566775244299674</v>
      </c>
      <c r="CF432" s="46">
        <f t="shared" si="6139"/>
        <v>0</v>
      </c>
      <c r="CG432" s="46">
        <f t="shared" si="6140"/>
        <v>0</v>
      </c>
      <c r="CH432" s="46">
        <f t="shared" si="6141"/>
        <v>0</v>
      </c>
      <c r="CI432" s="95">
        <f t="shared" si="6106"/>
        <v>13.291666666666666</v>
      </c>
      <c r="CJ432" s="46">
        <f t="shared" si="6074"/>
        <v>0.18566775244299674</v>
      </c>
      <c r="CK432" s="96">
        <f t="shared" si="6107"/>
        <v>0</v>
      </c>
      <c r="CL432" s="96">
        <f t="shared" si="6108"/>
        <v>1</v>
      </c>
      <c r="CM432" s="96">
        <f t="shared" si="6109"/>
        <v>0</v>
      </c>
      <c r="CN432" s="96">
        <f t="shared" si="6110"/>
        <v>0</v>
      </c>
      <c r="CO432" s="96">
        <f t="shared" si="6111"/>
        <v>0</v>
      </c>
      <c r="CP432" s="97">
        <v>13.291666666666666</v>
      </c>
    </row>
    <row r="433" spans="1:94" x14ac:dyDescent="0.3">
      <c r="A433" s="46">
        <v>320</v>
      </c>
      <c r="B433" s="46">
        <f t="shared" si="6112"/>
        <v>0</v>
      </c>
      <c r="C433" s="46">
        <f t="shared" si="6113"/>
        <v>0</v>
      </c>
      <c r="D433" s="46">
        <f t="shared" si="6114"/>
        <v>0</v>
      </c>
      <c r="E433" s="46">
        <f t="shared" si="6115"/>
        <v>0</v>
      </c>
      <c r="F433" s="46">
        <f t="shared" si="6116"/>
        <v>0</v>
      </c>
      <c r="G433" s="95">
        <f t="shared" si="6075"/>
        <v>13.333333333333334</v>
      </c>
      <c r="H433" s="46">
        <f t="shared" si="6076"/>
        <v>0</v>
      </c>
      <c r="I433" s="96">
        <f t="shared" si="6077"/>
        <v>0</v>
      </c>
      <c r="J433" s="96">
        <f t="shared" si="6078"/>
        <v>0</v>
      </c>
      <c r="K433" s="96">
        <f t="shared" si="6079"/>
        <v>0</v>
      </c>
      <c r="L433" s="96">
        <f t="shared" si="6080"/>
        <v>0</v>
      </c>
      <c r="M433" s="96">
        <f t="shared" si="6081"/>
        <v>0</v>
      </c>
      <c r="N433" s="97">
        <v>13.333333333333334</v>
      </c>
      <c r="Q433" s="46">
        <v>320</v>
      </c>
      <c r="R433" s="46">
        <f t="shared" si="6117"/>
        <v>0</v>
      </c>
      <c r="S433" s="46">
        <f t="shared" si="6118"/>
        <v>0.15068493150684931</v>
      </c>
      <c r="T433" s="46">
        <f t="shared" si="6119"/>
        <v>0</v>
      </c>
      <c r="U433" s="46">
        <f t="shared" si="6120"/>
        <v>0</v>
      </c>
      <c r="V433" s="46">
        <f t="shared" si="6121"/>
        <v>0</v>
      </c>
      <c r="W433" s="95">
        <f t="shared" si="6082"/>
        <v>13.333333333333334</v>
      </c>
      <c r="X433" s="46">
        <f t="shared" si="6070"/>
        <v>0.15068493150684931</v>
      </c>
      <c r="Y433" s="96">
        <f t="shared" si="6083"/>
        <v>0</v>
      </c>
      <c r="Z433" s="96">
        <f t="shared" si="6084"/>
        <v>1</v>
      </c>
      <c r="AA433" s="96">
        <f t="shared" si="6085"/>
        <v>0</v>
      </c>
      <c r="AB433" s="96">
        <f t="shared" si="6086"/>
        <v>0</v>
      </c>
      <c r="AC433" s="96">
        <f t="shared" si="6087"/>
        <v>0</v>
      </c>
      <c r="AD433" s="97">
        <v>13.333333333333334</v>
      </c>
      <c r="AG433" s="46">
        <v>320</v>
      </c>
      <c r="AH433" s="46">
        <f t="shared" si="6122"/>
        <v>0</v>
      </c>
      <c r="AI433" s="46">
        <f t="shared" si="6123"/>
        <v>0</v>
      </c>
      <c r="AJ433" s="46">
        <f t="shared" si="6124"/>
        <v>0</v>
      </c>
      <c r="AK433" s="46">
        <f t="shared" si="6125"/>
        <v>0</v>
      </c>
      <c r="AL433" s="46">
        <f t="shared" si="6126"/>
        <v>0</v>
      </c>
      <c r="AM433" s="95">
        <f t="shared" si="6088"/>
        <v>13.333333333333334</v>
      </c>
      <c r="AN433" s="46">
        <f t="shared" si="6071"/>
        <v>0</v>
      </c>
      <c r="AO433" s="96">
        <f t="shared" si="6089"/>
        <v>0</v>
      </c>
      <c r="AP433" s="96">
        <f t="shared" si="6090"/>
        <v>0</v>
      </c>
      <c r="AQ433" s="96">
        <f t="shared" si="6091"/>
        <v>0</v>
      </c>
      <c r="AR433" s="96">
        <f t="shared" si="6092"/>
        <v>0</v>
      </c>
      <c r="AS433" s="96">
        <f t="shared" si="6093"/>
        <v>0</v>
      </c>
      <c r="AT433" s="97">
        <v>13.333333333333334</v>
      </c>
      <c r="AW433" s="46">
        <v>320</v>
      </c>
      <c r="AX433" s="46">
        <f t="shared" si="6127"/>
        <v>0</v>
      </c>
      <c r="AY433" s="46">
        <f t="shared" si="6128"/>
        <v>0.24074074074074073</v>
      </c>
      <c r="AZ433" s="46">
        <f t="shared" si="6129"/>
        <v>0.62037037037037035</v>
      </c>
      <c r="BA433" s="46">
        <f t="shared" si="6130"/>
        <v>0</v>
      </c>
      <c r="BB433" s="46">
        <f t="shared" si="6131"/>
        <v>0</v>
      </c>
      <c r="BC433" s="95">
        <f t="shared" si="6094"/>
        <v>13.333333333333334</v>
      </c>
      <c r="BD433" s="46">
        <f t="shared" si="6072"/>
        <v>0.86111111111111105</v>
      </c>
      <c r="BE433" s="96">
        <f t="shared" si="6095"/>
        <v>0</v>
      </c>
      <c r="BF433" s="96">
        <f t="shared" si="6096"/>
        <v>0.27956989247311831</v>
      </c>
      <c r="BG433" s="96">
        <f t="shared" si="6097"/>
        <v>0.72043010752688175</v>
      </c>
      <c r="BH433" s="96">
        <f t="shared" si="6098"/>
        <v>0</v>
      </c>
      <c r="BI433" s="96">
        <f t="shared" si="6099"/>
        <v>0</v>
      </c>
      <c r="BJ433" s="97">
        <v>13.333333333333334</v>
      </c>
      <c r="BM433" s="46">
        <v>320</v>
      </c>
      <c r="BN433" s="46">
        <f t="shared" si="6132"/>
        <v>0</v>
      </c>
      <c r="BO433" s="46">
        <f t="shared" si="6133"/>
        <v>0</v>
      </c>
      <c r="BP433" s="46">
        <f t="shared" si="6134"/>
        <v>0</v>
      </c>
      <c r="BQ433" s="46">
        <f t="shared" si="6135"/>
        <v>0</v>
      </c>
      <c r="BR433" s="46">
        <f t="shared" si="6136"/>
        <v>0</v>
      </c>
      <c r="BS433" s="95">
        <f t="shared" si="6100"/>
        <v>13.333333333333334</v>
      </c>
      <c r="BT433" s="46">
        <f t="shared" si="6073"/>
        <v>0</v>
      </c>
      <c r="BU433" s="96">
        <f t="shared" si="6101"/>
        <v>0</v>
      </c>
      <c r="BV433" s="96">
        <f t="shared" si="6102"/>
        <v>0</v>
      </c>
      <c r="BW433" s="96">
        <f t="shared" si="6103"/>
        <v>0</v>
      </c>
      <c r="BX433" s="96">
        <f t="shared" si="6104"/>
        <v>0</v>
      </c>
      <c r="BY433" s="96">
        <f t="shared" si="6105"/>
        <v>0</v>
      </c>
      <c r="BZ433" s="97">
        <v>13.333333333333334</v>
      </c>
      <c r="CC433" s="46">
        <v>320</v>
      </c>
      <c r="CD433" s="46">
        <f t="shared" si="6137"/>
        <v>0</v>
      </c>
      <c r="CE433" s="46">
        <f t="shared" si="6138"/>
        <v>0.18566775244299674</v>
      </c>
      <c r="CF433" s="46">
        <f t="shared" si="6139"/>
        <v>0</v>
      </c>
      <c r="CG433" s="46">
        <f t="shared" si="6140"/>
        <v>0</v>
      </c>
      <c r="CH433" s="46">
        <f t="shared" si="6141"/>
        <v>0</v>
      </c>
      <c r="CI433" s="95">
        <f t="shared" si="6106"/>
        <v>13.333333333333334</v>
      </c>
      <c r="CJ433" s="46">
        <f t="shared" si="6074"/>
        <v>0.18566775244299674</v>
      </c>
      <c r="CK433" s="96">
        <f t="shared" si="6107"/>
        <v>0</v>
      </c>
      <c r="CL433" s="96">
        <f t="shared" si="6108"/>
        <v>1</v>
      </c>
      <c r="CM433" s="96">
        <f t="shared" si="6109"/>
        <v>0</v>
      </c>
      <c r="CN433" s="96">
        <f t="shared" si="6110"/>
        <v>0</v>
      </c>
      <c r="CO433" s="96">
        <f t="shared" si="6111"/>
        <v>0</v>
      </c>
      <c r="CP433" s="97">
        <v>13.333333333333334</v>
      </c>
    </row>
    <row r="434" spans="1:94" x14ac:dyDescent="0.3">
      <c r="A434" s="46">
        <v>321</v>
      </c>
      <c r="B434" s="46">
        <f t="shared" si="6112"/>
        <v>0</v>
      </c>
      <c r="C434" s="46">
        <f t="shared" si="6113"/>
        <v>0</v>
      </c>
      <c r="D434" s="46">
        <f t="shared" si="6114"/>
        <v>0</v>
      </c>
      <c r="E434" s="46">
        <f t="shared" si="6115"/>
        <v>0</v>
      </c>
      <c r="F434" s="46">
        <f t="shared" si="6116"/>
        <v>0</v>
      </c>
      <c r="G434" s="95">
        <f t="shared" si="6075"/>
        <v>13.375</v>
      </c>
      <c r="H434" s="46">
        <f t="shared" si="6076"/>
        <v>0</v>
      </c>
      <c r="I434" s="96">
        <f t="shared" si="6077"/>
        <v>0</v>
      </c>
      <c r="J434" s="96">
        <f t="shared" si="6078"/>
        <v>0</v>
      </c>
      <c r="K434" s="96">
        <f t="shared" si="6079"/>
        <v>0</v>
      </c>
      <c r="L434" s="96">
        <f t="shared" si="6080"/>
        <v>0</v>
      </c>
      <c r="M434" s="96">
        <f t="shared" si="6081"/>
        <v>0</v>
      </c>
      <c r="N434" s="97">
        <v>13.375</v>
      </c>
      <c r="Q434" s="46">
        <v>321</v>
      </c>
      <c r="R434" s="46">
        <f t="shared" si="6117"/>
        <v>0</v>
      </c>
      <c r="S434" s="46">
        <f t="shared" si="6118"/>
        <v>0.15068493150684931</v>
      </c>
      <c r="T434" s="46">
        <f t="shared" si="6119"/>
        <v>0</v>
      </c>
      <c r="U434" s="46">
        <f t="shared" si="6120"/>
        <v>0</v>
      </c>
      <c r="V434" s="46">
        <f t="shared" si="6121"/>
        <v>0</v>
      </c>
      <c r="W434" s="95">
        <f t="shared" si="6082"/>
        <v>13.375</v>
      </c>
      <c r="X434" s="46">
        <f t="shared" si="6070"/>
        <v>0.15068493150684931</v>
      </c>
      <c r="Y434" s="96">
        <f t="shared" si="6083"/>
        <v>0</v>
      </c>
      <c r="Z434" s="96">
        <f t="shared" si="6084"/>
        <v>1</v>
      </c>
      <c r="AA434" s="96">
        <f t="shared" si="6085"/>
        <v>0</v>
      </c>
      <c r="AB434" s="96">
        <f t="shared" si="6086"/>
        <v>0</v>
      </c>
      <c r="AC434" s="96">
        <f t="shared" si="6087"/>
        <v>0</v>
      </c>
      <c r="AD434" s="97">
        <v>13.375</v>
      </c>
      <c r="AG434" s="46">
        <v>321</v>
      </c>
      <c r="AH434" s="46">
        <f t="shared" si="6122"/>
        <v>0</v>
      </c>
      <c r="AI434" s="46">
        <f t="shared" si="6123"/>
        <v>0</v>
      </c>
      <c r="AJ434" s="46">
        <f t="shared" si="6124"/>
        <v>0</v>
      </c>
      <c r="AK434" s="46">
        <f t="shared" si="6125"/>
        <v>0</v>
      </c>
      <c r="AL434" s="46">
        <f t="shared" si="6126"/>
        <v>0</v>
      </c>
      <c r="AM434" s="95">
        <f t="shared" si="6088"/>
        <v>13.375</v>
      </c>
      <c r="AN434" s="46">
        <f t="shared" si="6071"/>
        <v>0</v>
      </c>
      <c r="AO434" s="96">
        <f t="shared" si="6089"/>
        <v>0</v>
      </c>
      <c r="AP434" s="96">
        <f t="shared" si="6090"/>
        <v>0</v>
      </c>
      <c r="AQ434" s="96">
        <f t="shared" si="6091"/>
        <v>0</v>
      </c>
      <c r="AR434" s="96">
        <f t="shared" si="6092"/>
        <v>0</v>
      </c>
      <c r="AS434" s="96">
        <f t="shared" si="6093"/>
        <v>0</v>
      </c>
      <c r="AT434" s="97">
        <v>13.375</v>
      </c>
      <c r="AW434" s="46">
        <v>321</v>
      </c>
      <c r="AX434" s="46">
        <f t="shared" si="6127"/>
        <v>0</v>
      </c>
      <c r="AY434" s="46">
        <f t="shared" si="6128"/>
        <v>0.24074074074074073</v>
      </c>
      <c r="AZ434" s="46">
        <f t="shared" si="6129"/>
        <v>0.62037037037037035</v>
      </c>
      <c r="BA434" s="46">
        <f t="shared" si="6130"/>
        <v>0</v>
      </c>
      <c r="BB434" s="46">
        <f t="shared" si="6131"/>
        <v>0</v>
      </c>
      <c r="BC434" s="95">
        <f t="shared" si="6094"/>
        <v>13.375</v>
      </c>
      <c r="BD434" s="46">
        <f t="shared" si="6072"/>
        <v>0.86111111111111105</v>
      </c>
      <c r="BE434" s="96">
        <f t="shared" si="6095"/>
        <v>0</v>
      </c>
      <c r="BF434" s="96">
        <f t="shared" si="6096"/>
        <v>0.27956989247311831</v>
      </c>
      <c r="BG434" s="96">
        <f t="shared" si="6097"/>
        <v>0.72043010752688175</v>
      </c>
      <c r="BH434" s="96">
        <f t="shared" si="6098"/>
        <v>0</v>
      </c>
      <c r="BI434" s="96">
        <f t="shared" si="6099"/>
        <v>0</v>
      </c>
      <c r="BJ434" s="97">
        <v>13.375</v>
      </c>
      <c r="BM434" s="46">
        <v>321</v>
      </c>
      <c r="BN434" s="46">
        <f t="shared" si="6132"/>
        <v>0</v>
      </c>
      <c r="BO434" s="46">
        <f t="shared" si="6133"/>
        <v>0</v>
      </c>
      <c r="BP434" s="46">
        <f t="shared" si="6134"/>
        <v>0</v>
      </c>
      <c r="BQ434" s="46">
        <f t="shared" si="6135"/>
        <v>0</v>
      </c>
      <c r="BR434" s="46">
        <f t="shared" si="6136"/>
        <v>0</v>
      </c>
      <c r="BS434" s="95">
        <f t="shared" si="6100"/>
        <v>13.375</v>
      </c>
      <c r="BT434" s="46">
        <f t="shared" si="6073"/>
        <v>0</v>
      </c>
      <c r="BU434" s="96">
        <f t="shared" si="6101"/>
        <v>0</v>
      </c>
      <c r="BV434" s="96">
        <f t="shared" si="6102"/>
        <v>0</v>
      </c>
      <c r="BW434" s="96">
        <f t="shared" si="6103"/>
        <v>0</v>
      </c>
      <c r="BX434" s="96">
        <f t="shared" si="6104"/>
        <v>0</v>
      </c>
      <c r="BY434" s="96">
        <f t="shared" si="6105"/>
        <v>0</v>
      </c>
      <c r="BZ434" s="97">
        <v>13.375</v>
      </c>
      <c r="CC434" s="46">
        <v>321</v>
      </c>
      <c r="CD434" s="46">
        <f t="shared" si="6137"/>
        <v>0</v>
      </c>
      <c r="CE434" s="46">
        <f t="shared" si="6138"/>
        <v>0.18566775244299674</v>
      </c>
      <c r="CF434" s="46">
        <f t="shared" si="6139"/>
        <v>0</v>
      </c>
      <c r="CG434" s="46">
        <f t="shared" si="6140"/>
        <v>0</v>
      </c>
      <c r="CH434" s="46">
        <f t="shared" si="6141"/>
        <v>0</v>
      </c>
      <c r="CI434" s="95">
        <f t="shared" si="6106"/>
        <v>13.375</v>
      </c>
      <c r="CJ434" s="46">
        <f t="shared" si="6074"/>
        <v>0.18566775244299674</v>
      </c>
      <c r="CK434" s="96">
        <f t="shared" si="6107"/>
        <v>0</v>
      </c>
      <c r="CL434" s="96">
        <f t="shared" si="6108"/>
        <v>1</v>
      </c>
      <c r="CM434" s="96">
        <f t="shared" si="6109"/>
        <v>0</v>
      </c>
      <c r="CN434" s="96">
        <f t="shared" si="6110"/>
        <v>0</v>
      </c>
      <c r="CO434" s="96">
        <f t="shared" si="6111"/>
        <v>0</v>
      </c>
      <c r="CP434" s="97">
        <v>13.375</v>
      </c>
    </row>
    <row r="435" spans="1:94" x14ac:dyDescent="0.3">
      <c r="A435" s="46">
        <v>322</v>
      </c>
      <c r="B435" s="46">
        <f t="shared" si="6112"/>
        <v>0</v>
      </c>
      <c r="C435" s="46">
        <f t="shared" si="6113"/>
        <v>0</v>
      </c>
      <c r="D435" s="46">
        <f t="shared" si="6114"/>
        <v>0</v>
      </c>
      <c r="E435" s="46">
        <f t="shared" si="6115"/>
        <v>0</v>
      </c>
      <c r="F435" s="46">
        <f t="shared" si="6116"/>
        <v>0</v>
      </c>
      <c r="G435" s="95">
        <f t="shared" si="6075"/>
        <v>13.416666666666666</v>
      </c>
      <c r="H435" s="46">
        <f t="shared" si="6076"/>
        <v>0</v>
      </c>
      <c r="I435" s="96">
        <f t="shared" si="6077"/>
        <v>0</v>
      </c>
      <c r="J435" s="96">
        <f t="shared" si="6078"/>
        <v>0</v>
      </c>
      <c r="K435" s="96">
        <f t="shared" si="6079"/>
        <v>0</v>
      </c>
      <c r="L435" s="96">
        <f t="shared" si="6080"/>
        <v>0</v>
      </c>
      <c r="M435" s="96">
        <f t="shared" si="6081"/>
        <v>0</v>
      </c>
      <c r="N435" s="97">
        <v>13.416666666666666</v>
      </c>
      <c r="Q435" s="46">
        <v>322</v>
      </c>
      <c r="R435" s="46">
        <f t="shared" si="6117"/>
        <v>0</v>
      </c>
      <c r="S435" s="46">
        <f t="shared" si="6118"/>
        <v>0.15068493150684931</v>
      </c>
      <c r="T435" s="46">
        <f t="shared" si="6119"/>
        <v>0</v>
      </c>
      <c r="U435" s="46">
        <f t="shared" si="6120"/>
        <v>0</v>
      </c>
      <c r="V435" s="46">
        <f t="shared" si="6121"/>
        <v>0</v>
      </c>
      <c r="W435" s="95">
        <f t="shared" si="6082"/>
        <v>13.416666666666666</v>
      </c>
      <c r="X435" s="46">
        <f t="shared" si="6070"/>
        <v>0.15068493150684931</v>
      </c>
      <c r="Y435" s="96">
        <f t="shared" si="6083"/>
        <v>0</v>
      </c>
      <c r="Z435" s="96">
        <f t="shared" si="6084"/>
        <v>1</v>
      </c>
      <c r="AA435" s="96">
        <f t="shared" si="6085"/>
        <v>0</v>
      </c>
      <c r="AB435" s="96">
        <f t="shared" si="6086"/>
        <v>0</v>
      </c>
      <c r="AC435" s="96">
        <f t="shared" si="6087"/>
        <v>0</v>
      </c>
      <c r="AD435" s="97">
        <v>13.416666666666666</v>
      </c>
      <c r="AG435" s="46">
        <v>322</v>
      </c>
      <c r="AH435" s="46">
        <f t="shared" si="6122"/>
        <v>0</v>
      </c>
      <c r="AI435" s="46">
        <f t="shared" si="6123"/>
        <v>0</v>
      </c>
      <c r="AJ435" s="46">
        <f t="shared" si="6124"/>
        <v>0</v>
      </c>
      <c r="AK435" s="46">
        <f t="shared" si="6125"/>
        <v>0</v>
      </c>
      <c r="AL435" s="46">
        <f t="shared" si="6126"/>
        <v>0</v>
      </c>
      <c r="AM435" s="95">
        <f t="shared" si="6088"/>
        <v>13.416666666666666</v>
      </c>
      <c r="AN435" s="46">
        <f t="shared" si="6071"/>
        <v>0</v>
      </c>
      <c r="AO435" s="96">
        <f t="shared" si="6089"/>
        <v>0</v>
      </c>
      <c r="AP435" s="96">
        <f t="shared" si="6090"/>
        <v>0</v>
      </c>
      <c r="AQ435" s="96">
        <f t="shared" si="6091"/>
        <v>0</v>
      </c>
      <c r="AR435" s="96">
        <f t="shared" si="6092"/>
        <v>0</v>
      </c>
      <c r="AS435" s="96">
        <f t="shared" si="6093"/>
        <v>0</v>
      </c>
      <c r="AT435" s="97">
        <v>13.416666666666666</v>
      </c>
      <c r="AW435" s="46">
        <v>322</v>
      </c>
      <c r="AX435" s="46">
        <f t="shared" si="6127"/>
        <v>0</v>
      </c>
      <c r="AY435" s="46">
        <f t="shared" si="6128"/>
        <v>0.24074074074074073</v>
      </c>
      <c r="AZ435" s="46">
        <f t="shared" si="6129"/>
        <v>0.62037037037037035</v>
      </c>
      <c r="BA435" s="46">
        <f t="shared" si="6130"/>
        <v>0</v>
      </c>
      <c r="BB435" s="46">
        <f t="shared" si="6131"/>
        <v>0</v>
      </c>
      <c r="BC435" s="95">
        <f t="shared" si="6094"/>
        <v>13.416666666666666</v>
      </c>
      <c r="BD435" s="46">
        <f t="shared" si="6072"/>
        <v>0.86111111111111105</v>
      </c>
      <c r="BE435" s="96">
        <f t="shared" si="6095"/>
        <v>0</v>
      </c>
      <c r="BF435" s="96">
        <f t="shared" si="6096"/>
        <v>0.27956989247311831</v>
      </c>
      <c r="BG435" s="96">
        <f t="shared" si="6097"/>
        <v>0.72043010752688175</v>
      </c>
      <c r="BH435" s="96">
        <f t="shared" si="6098"/>
        <v>0</v>
      </c>
      <c r="BI435" s="96">
        <f t="shared" si="6099"/>
        <v>0</v>
      </c>
      <c r="BJ435" s="97">
        <v>13.416666666666666</v>
      </c>
      <c r="BM435" s="46">
        <v>322</v>
      </c>
      <c r="BN435" s="46">
        <f t="shared" si="6132"/>
        <v>0</v>
      </c>
      <c r="BO435" s="46">
        <f t="shared" si="6133"/>
        <v>0</v>
      </c>
      <c r="BP435" s="46">
        <f t="shared" si="6134"/>
        <v>0</v>
      </c>
      <c r="BQ435" s="46">
        <f t="shared" si="6135"/>
        <v>0</v>
      </c>
      <c r="BR435" s="46">
        <f t="shared" si="6136"/>
        <v>0</v>
      </c>
      <c r="BS435" s="95">
        <f t="shared" si="6100"/>
        <v>13.416666666666666</v>
      </c>
      <c r="BT435" s="46">
        <f t="shared" si="6073"/>
        <v>0</v>
      </c>
      <c r="BU435" s="96">
        <f t="shared" si="6101"/>
        <v>0</v>
      </c>
      <c r="BV435" s="96">
        <f t="shared" si="6102"/>
        <v>0</v>
      </c>
      <c r="BW435" s="96">
        <f t="shared" si="6103"/>
        <v>0</v>
      </c>
      <c r="BX435" s="96">
        <f t="shared" si="6104"/>
        <v>0</v>
      </c>
      <c r="BY435" s="96">
        <f t="shared" si="6105"/>
        <v>0</v>
      </c>
      <c r="BZ435" s="97">
        <v>13.416666666666666</v>
      </c>
      <c r="CC435" s="46">
        <v>322</v>
      </c>
      <c r="CD435" s="46">
        <f t="shared" si="6137"/>
        <v>0</v>
      </c>
      <c r="CE435" s="46">
        <f t="shared" si="6138"/>
        <v>0.18566775244299674</v>
      </c>
      <c r="CF435" s="46">
        <f t="shared" si="6139"/>
        <v>0</v>
      </c>
      <c r="CG435" s="46">
        <f t="shared" si="6140"/>
        <v>0</v>
      </c>
      <c r="CH435" s="46">
        <f t="shared" si="6141"/>
        <v>0</v>
      </c>
      <c r="CI435" s="95">
        <f t="shared" si="6106"/>
        <v>13.416666666666666</v>
      </c>
      <c r="CJ435" s="46">
        <f t="shared" si="6074"/>
        <v>0.18566775244299674</v>
      </c>
      <c r="CK435" s="96">
        <f t="shared" si="6107"/>
        <v>0</v>
      </c>
      <c r="CL435" s="96">
        <f t="shared" si="6108"/>
        <v>1</v>
      </c>
      <c r="CM435" s="96">
        <f t="shared" si="6109"/>
        <v>0</v>
      </c>
      <c r="CN435" s="96">
        <f t="shared" si="6110"/>
        <v>0</v>
      </c>
      <c r="CO435" s="96">
        <f t="shared" si="6111"/>
        <v>0</v>
      </c>
      <c r="CP435" s="97">
        <v>13.416666666666666</v>
      </c>
    </row>
    <row r="436" spans="1:94" x14ac:dyDescent="0.3">
      <c r="A436" s="46">
        <v>323</v>
      </c>
      <c r="B436" s="46">
        <f t="shared" si="6112"/>
        <v>0</v>
      </c>
      <c r="C436" s="46">
        <f t="shared" si="6113"/>
        <v>0</v>
      </c>
      <c r="D436" s="46">
        <f t="shared" si="6114"/>
        <v>0</v>
      </c>
      <c r="E436" s="46">
        <f t="shared" si="6115"/>
        <v>0</v>
      </c>
      <c r="F436" s="46">
        <f t="shared" si="6116"/>
        <v>0</v>
      </c>
      <c r="G436" s="95">
        <f t="shared" si="6075"/>
        <v>13.458333333333334</v>
      </c>
      <c r="H436" s="46">
        <f t="shared" si="6076"/>
        <v>0</v>
      </c>
      <c r="I436" s="96">
        <f t="shared" si="6077"/>
        <v>0</v>
      </c>
      <c r="J436" s="96">
        <f t="shared" si="6078"/>
        <v>0</v>
      </c>
      <c r="K436" s="96">
        <f t="shared" si="6079"/>
        <v>0</v>
      </c>
      <c r="L436" s="96">
        <f t="shared" si="6080"/>
        <v>0</v>
      </c>
      <c r="M436" s="96">
        <f t="shared" si="6081"/>
        <v>0</v>
      </c>
      <c r="N436" s="97">
        <v>13.458333333333334</v>
      </c>
      <c r="Q436" s="46">
        <v>323</v>
      </c>
      <c r="R436" s="46">
        <f t="shared" si="6117"/>
        <v>0</v>
      </c>
      <c r="S436" s="46">
        <f t="shared" si="6118"/>
        <v>0.15068493150684931</v>
      </c>
      <c r="T436" s="46">
        <f t="shared" si="6119"/>
        <v>0</v>
      </c>
      <c r="U436" s="46">
        <f t="shared" si="6120"/>
        <v>0</v>
      </c>
      <c r="V436" s="46">
        <f t="shared" si="6121"/>
        <v>0</v>
      </c>
      <c r="W436" s="95">
        <f t="shared" si="6082"/>
        <v>13.458333333333334</v>
      </c>
      <c r="X436" s="46">
        <f t="shared" si="6070"/>
        <v>0.15068493150684931</v>
      </c>
      <c r="Y436" s="96">
        <f t="shared" si="6083"/>
        <v>0</v>
      </c>
      <c r="Z436" s="96">
        <f t="shared" si="6084"/>
        <v>1</v>
      </c>
      <c r="AA436" s="96">
        <f t="shared" si="6085"/>
        <v>0</v>
      </c>
      <c r="AB436" s="96">
        <f t="shared" si="6086"/>
        <v>0</v>
      </c>
      <c r="AC436" s="96">
        <f t="shared" si="6087"/>
        <v>0</v>
      </c>
      <c r="AD436" s="97">
        <v>13.458333333333334</v>
      </c>
      <c r="AG436" s="46">
        <v>323</v>
      </c>
      <c r="AH436" s="46">
        <f t="shared" si="6122"/>
        <v>0</v>
      </c>
      <c r="AI436" s="46">
        <f t="shared" si="6123"/>
        <v>0</v>
      </c>
      <c r="AJ436" s="46">
        <f t="shared" si="6124"/>
        <v>0</v>
      </c>
      <c r="AK436" s="46">
        <f t="shared" si="6125"/>
        <v>0</v>
      </c>
      <c r="AL436" s="46">
        <f t="shared" si="6126"/>
        <v>0</v>
      </c>
      <c r="AM436" s="95">
        <f t="shared" si="6088"/>
        <v>13.458333333333334</v>
      </c>
      <c r="AN436" s="46">
        <f t="shared" si="6071"/>
        <v>0</v>
      </c>
      <c r="AO436" s="96">
        <f t="shared" si="6089"/>
        <v>0</v>
      </c>
      <c r="AP436" s="96">
        <f t="shared" si="6090"/>
        <v>0</v>
      </c>
      <c r="AQ436" s="96">
        <f t="shared" si="6091"/>
        <v>0</v>
      </c>
      <c r="AR436" s="96">
        <f t="shared" si="6092"/>
        <v>0</v>
      </c>
      <c r="AS436" s="96">
        <f t="shared" si="6093"/>
        <v>0</v>
      </c>
      <c r="AT436" s="97">
        <v>13.458333333333334</v>
      </c>
      <c r="AW436" s="46">
        <v>323</v>
      </c>
      <c r="AX436" s="46">
        <f t="shared" si="6127"/>
        <v>0</v>
      </c>
      <c r="AY436" s="46">
        <f t="shared" si="6128"/>
        <v>0.24074074074074073</v>
      </c>
      <c r="AZ436" s="46">
        <f t="shared" si="6129"/>
        <v>0.62037037037037035</v>
      </c>
      <c r="BA436" s="46">
        <f t="shared" si="6130"/>
        <v>0</v>
      </c>
      <c r="BB436" s="46">
        <f t="shared" si="6131"/>
        <v>0</v>
      </c>
      <c r="BC436" s="95">
        <f t="shared" si="6094"/>
        <v>13.458333333333334</v>
      </c>
      <c r="BD436" s="46">
        <f t="shared" si="6072"/>
        <v>0.86111111111111105</v>
      </c>
      <c r="BE436" s="96">
        <f t="shared" si="6095"/>
        <v>0</v>
      </c>
      <c r="BF436" s="96">
        <f t="shared" si="6096"/>
        <v>0.27956989247311831</v>
      </c>
      <c r="BG436" s="96">
        <f t="shared" si="6097"/>
        <v>0.72043010752688175</v>
      </c>
      <c r="BH436" s="96">
        <f t="shared" si="6098"/>
        <v>0</v>
      </c>
      <c r="BI436" s="96">
        <f t="shared" si="6099"/>
        <v>0</v>
      </c>
      <c r="BJ436" s="97">
        <v>13.458333333333334</v>
      </c>
      <c r="BM436" s="46">
        <v>323</v>
      </c>
      <c r="BN436" s="46">
        <f t="shared" si="6132"/>
        <v>0</v>
      </c>
      <c r="BO436" s="46">
        <f t="shared" si="6133"/>
        <v>0</v>
      </c>
      <c r="BP436" s="46">
        <f t="shared" si="6134"/>
        <v>0</v>
      </c>
      <c r="BQ436" s="46">
        <f t="shared" si="6135"/>
        <v>0</v>
      </c>
      <c r="BR436" s="46">
        <f t="shared" si="6136"/>
        <v>0</v>
      </c>
      <c r="BS436" s="95">
        <f t="shared" si="6100"/>
        <v>13.458333333333334</v>
      </c>
      <c r="BT436" s="46">
        <f t="shared" si="6073"/>
        <v>0</v>
      </c>
      <c r="BU436" s="96">
        <f t="shared" si="6101"/>
        <v>0</v>
      </c>
      <c r="BV436" s="96">
        <f t="shared" si="6102"/>
        <v>0</v>
      </c>
      <c r="BW436" s="96">
        <f t="shared" si="6103"/>
        <v>0</v>
      </c>
      <c r="BX436" s="96">
        <f t="shared" si="6104"/>
        <v>0</v>
      </c>
      <c r="BY436" s="96">
        <f t="shared" si="6105"/>
        <v>0</v>
      </c>
      <c r="BZ436" s="97">
        <v>13.458333333333334</v>
      </c>
      <c r="CC436" s="46">
        <v>323</v>
      </c>
      <c r="CD436" s="46">
        <f t="shared" si="6137"/>
        <v>0</v>
      </c>
      <c r="CE436" s="46">
        <f t="shared" si="6138"/>
        <v>0</v>
      </c>
      <c r="CF436" s="46">
        <f t="shared" si="6139"/>
        <v>0</v>
      </c>
      <c r="CG436" s="46">
        <f t="shared" si="6140"/>
        <v>0</v>
      </c>
      <c r="CH436" s="46">
        <f t="shared" si="6141"/>
        <v>0</v>
      </c>
      <c r="CI436" s="95">
        <f t="shared" si="6106"/>
        <v>13.458333333333334</v>
      </c>
      <c r="CJ436" s="46">
        <f t="shared" si="6074"/>
        <v>0</v>
      </c>
      <c r="CK436" s="96">
        <f t="shared" si="6107"/>
        <v>0</v>
      </c>
      <c r="CL436" s="96">
        <f t="shared" si="6108"/>
        <v>0</v>
      </c>
      <c r="CM436" s="96">
        <f t="shared" si="6109"/>
        <v>0</v>
      </c>
      <c r="CN436" s="96">
        <f t="shared" si="6110"/>
        <v>0</v>
      </c>
      <c r="CO436" s="96">
        <f t="shared" si="6111"/>
        <v>0</v>
      </c>
      <c r="CP436" s="97">
        <v>13.458333333333334</v>
      </c>
    </row>
    <row r="437" spans="1:94" x14ac:dyDescent="0.3">
      <c r="A437" s="46">
        <v>324</v>
      </c>
      <c r="B437" s="46">
        <f t="shared" si="6112"/>
        <v>0</v>
      </c>
      <c r="C437" s="46">
        <f t="shared" si="6113"/>
        <v>0</v>
      </c>
      <c r="D437" s="46">
        <f t="shared" si="6114"/>
        <v>0</v>
      </c>
      <c r="E437" s="46">
        <f t="shared" si="6115"/>
        <v>0</v>
      </c>
      <c r="F437" s="46">
        <f t="shared" si="6116"/>
        <v>0</v>
      </c>
      <c r="G437" s="95">
        <f t="shared" si="6075"/>
        <v>13.5</v>
      </c>
      <c r="H437" s="46">
        <f t="shared" si="6076"/>
        <v>0</v>
      </c>
      <c r="I437" s="96">
        <f t="shared" si="6077"/>
        <v>0</v>
      </c>
      <c r="J437" s="96">
        <f t="shared" si="6078"/>
        <v>0</v>
      </c>
      <c r="K437" s="96">
        <f t="shared" si="6079"/>
        <v>0</v>
      </c>
      <c r="L437" s="96">
        <f t="shared" si="6080"/>
        <v>0</v>
      </c>
      <c r="M437" s="96">
        <f t="shared" si="6081"/>
        <v>0</v>
      </c>
      <c r="N437" s="97">
        <v>13.5</v>
      </c>
      <c r="Q437" s="46">
        <v>324</v>
      </c>
      <c r="R437" s="46">
        <f t="shared" si="6117"/>
        <v>0</v>
      </c>
      <c r="S437" s="46">
        <f t="shared" si="6118"/>
        <v>0.15068493150684931</v>
      </c>
      <c r="T437" s="46">
        <f t="shared" si="6119"/>
        <v>0</v>
      </c>
      <c r="U437" s="46">
        <f t="shared" si="6120"/>
        <v>0</v>
      </c>
      <c r="V437" s="46">
        <f t="shared" si="6121"/>
        <v>0</v>
      </c>
      <c r="W437" s="95">
        <f t="shared" si="6082"/>
        <v>13.5</v>
      </c>
      <c r="X437" s="46">
        <f t="shared" si="6070"/>
        <v>0.15068493150684931</v>
      </c>
      <c r="Y437" s="96">
        <f t="shared" si="6083"/>
        <v>0</v>
      </c>
      <c r="Z437" s="96">
        <f t="shared" si="6084"/>
        <v>1</v>
      </c>
      <c r="AA437" s="96">
        <f t="shared" si="6085"/>
        <v>0</v>
      </c>
      <c r="AB437" s="96">
        <f t="shared" si="6086"/>
        <v>0</v>
      </c>
      <c r="AC437" s="96">
        <f t="shared" si="6087"/>
        <v>0</v>
      </c>
      <c r="AD437" s="97">
        <v>13.5</v>
      </c>
      <c r="AG437" s="46">
        <v>324</v>
      </c>
      <c r="AH437" s="46">
        <f t="shared" si="6122"/>
        <v>0</v>
      </c>
      <c r="AI437" s="46">
        <f t="shared" si="6123"/>
        <v>0</v>
      </c>
      <c r="AJ437" s="46">
        <f t="shared" si="6124"/>
        <v>0</v>
      </c>
      <c r="AK437" s="46">
        <f t="shared" si="6125"/>
        <v>0</v>
      </c>
      <c r="AL437" s="46">
        <f t="shared" si="6126"/>
        <v>0</v>
      </c>
      <c r="AM437" s="95">
        <f t="shared" si="6088"/>
        <v>13.5</v>
      </c>
      <c r="AN437" s="46">
        <f t="shared" si="6071"/>
        <v>0</v>
      </c>
      <c r="AO437" s="96">
        <f t="shared" si="6089"/>
        <v>0</v>
      </c>
      <c r="AP437" s="96">
        <f t="shared" si="6090"/>
        <v>0</v>
      </c>
      <c r="AQ437" s="96">
        <f t="shared" si="6091"/>
        <v>0</v>
      </c>
      <c r="AR437" s="96">
        <f t="shared" si="6092"/>
        <v>0</v>
      </c>
      <c r="AS437" s="96">
        <f t="shared" si="6093"/>
        <v>0</v>
      </c>
      <c r="AT437" s="97">
        <v>13.5</v>
      </c>
      <c r="AW437" s="46">
        <v>324</v>
      </c>
      <c r="AX437" s="46">
        <f t="shared" si="6127"/>
        <v>0</v>
      </c>
      <c r="AY437" s="46">
        <f t="shared" si="6128"/>
        <v>0.24074074074074073</v>
      </c>
      <c r="AZ437" s="46">
        <f t="shared" si="6129"/>
        <v>0.62037037037037035</v>
      </c>
      <c r="BA437" s="46">
        <f t="shared" si="6130"/>
        <v>0</v>
      </c>
      <c r="BB437" s="46">
        <f t="shared" si="6131"/>
        <v>0</v>
      </c>
      <c r="BC437" s="95">
        <f t="shared" si="6094"/>
        <v>13.5</v>
      </c>
      <c r="BD437" s="46">
        <f t="shared" si="6072"/>
        <v>0.86111111111111105</v>
      </c>
      <c r="BE437" s="96">
        <f t="shared" si="6095"/>
        <v>0</v>
      </c>
      <c r="BF437" s="96">
        <f t="shared" si="6096"/>
        <v>0.27956989247311831</v>
      </c>
      <c r="BG437" s="96">
        <f t="shared" si="6097"/>
        <v>0.72043010752688175</v>
      </c>
      <c r="BH437" s="96">
        <f t="shared" si="6098"/>
        <v>0</v>
      </c>
      <c r="BI437" s="96">
        <f t="shared" si="6099"/>
        <v>0</v>
      </c>
      <c r="BJ437" s="97">
        <v>13.5</v>
      </c>
      <c r="BM437" s="46">
        <v>324</v>
      </c>
      <c r="BN437" s="46">
        <f t="shared" si="6132"/>
        <v>0</v>
      </c>
      <c r="BO437" s="46">
        <f t="shared" si="6133"/>
        <v>0</v>
      </c>
      <c r="BP437" s="46">
        <f t="shared" si="6134"/>
        <v>0</v>
      </c>
      <c r="BQ437" s="46">
        <f t="shared" si="6135"/>
        <v>0</v>
      </c>
      <c r="BR437" s="46">
        <f t="shared" si="6136"/>
        <v>0</v>
      </c>
      <c r="BS437" s="95">
        <f t="shared" si="6100"/>
        <v>13.5</v>
      </c>
      <c r="BT437" s="46">
        <f t="shared" si="6073"/>
        <v>0</v>
      </c>
      <c r="BU437" s="96">
        <f t="shared" si="6101"/>
        <v>0</v>
      </c>
      <c r="BV437" s="96">
        <f t="shared" si="6102"/>
        <v>0</v>
      </c>
      <c r="BW437" s="96">
        <f t="shared" si="6103"/>
        <v>0</v>
      </c>
      <c r="BX437" s="96">
        <f t="shared" si="6104"/>
        <v>0</v>
      </c>
      <c r="BY437" s="96">
        <f t="shared" si="6105"/>
        <v>0</v>
      </c>
      <c r="BZ437" s="97">
        <v>13.5</v>
      </c>
      <c r="CC437" s="46">
        <v>324</v>
      </c>
      <c r="CD437" s="46">
        <f t="shared" si="6137"/>
        <v>0</v>
      </c>
      <c r="CE437" s="46">
        <f t="shared" si="6138"/>
        <v>0</v>
      </c>
      <c r="CF437" s="46">
        <f t="shared" si="6139"/>
        <v>0</v>
      </c>
      <c r="CG437" s="46">
        <f t="shared" si="6140"/>
        <v>0</v>
      </c>
      <c r="CH437" s="46">
        <f t="shared" si="6141"/>
        <v>0</v>
      </c>
      <c r="CI437" s="95">
        <f t="shared" si="6106"/>
        <v>13.5</v>
      </c>
      <c r="CJ437" s="46">
        <f t="shared" si="6074"/>
        <v>0</v>
      </c>
      <c r="CK437" s="96">
        <f t="shared" si="6107"/>
        <v>0</v>
      </c>
      <c r="CL437" s="96">
        <f t="shared" si="6108"/>
        <v>0</v>
      </c>
      <c r="CM437" s="96">
        <f t="shared" si="6109"/>
        <v>0</v>
      </c>
      <c r="CN437" s="96">
        <f t="shared" si="6110"/>
        <v>0</v>
      </c>
      <c r="CO437" s="96">
        <f t="shared" si="6111"/>
        <v>0</v>
      </c>
      <c r="CP437" s="97">
        <v>13.5</v>
      </c>
    </row>
    <row r="438" spans="1:94" x14ac:dyDescent="0.3">
      <c r="A438" s="46">
        <v>325</v>
      </c>
      <c r="B438" s="46">
        <f t="shared" si="6112"/>
        <v>0</v>
      </c>
      <c r="C438" s="46">
        <f t="shared" si="6113"/>
        <v>0</v>
      </c>
      <c r="D438" s="46">
        <f t="shared" si="6114"/>
        <v>0</v>
      </c>
      <c r="E438" s="46">
        <f t="shared" si="6115"/>
        <v>0</v>
      </c>
      <c r="F438" s="46">
        <f t="shared" si="6116"/>
        <v>0</v>
      </c>
      <c r="G438" s="95">
        <f t="shared" si="6075"/>
        <v>13.541666666666666</v>
      </c>
      <c r="H438" s="46">
        <f t="shared" si="6076"/>
        <v>0</v>
      </c>
      <c r="I438" s="96">
        <f t="shared" si="6077"/>
        <v>0</v>
      </c>
      <c r="J438" s="96">
        <f t="shared" si="6078"/>
        <v>0</v>
      </c>
      <c r="K438" s="96">
        <f t="shared" si="6079"/>
        <v>0</v>
      </c>
      <c r="L438" s="96">
        <f t="shared" si="6080"/>
        <v>0</v>
      </c>
      <c r="M438" s="96">
        <f t="shared" si="6081"/>
        <v>0</v>
      </c>
      <c r="N438" s="97">
        <v>13.541666666666666</v>
      </c>
      <c r="Q438" s="46">
        <v>325</v>
      </c>
      <c r="R438" s="46">
        <f t="shared" si="6117"/>
        <v>0</v>
      </c>
      <c r="S438" s="46">
        <f t="shared" si="6118"/>
        <v>0.15068493150684931</v>
      </c>
      <c r="T438" s="46">
        <f t="shared" si="6119"/>
        <v>0</v>
      </c>
      <c r="U438" s="46">
        <f t="shared" si="6120"/>
        <v>0</v>
      </c>
      <c r="V438" s="46">
        <f t="shared" si="6121"/>
        <v>0</v>
      </c>
      <c r="W438" s="95">
        <f t="shared" si="6082"/>
        <v>13.541666666666666</v>
      </c>
      <c r="X438" s="46">
        <f t="shared" si="6070"/>
        <v>0.15068493150684931</v>
      </c>
      <c r="Y438" s="96">
        <f t="shared" si="6083"/>
        <v>0</v>
      </c>
      <c r="Z438" s="96">
        <f t="shared" si="6084"/>
        <v>1</v>
      </c>
      <c r="AA438" s="96">
        <f t="shared" si="6085"/>
        <v>0</v>
      </c>
      <c r="AB438" s="96">
        <f t="shared" si="6086"/>
        <v>0</v>
      </c>
      <c r="AC438" s="96">
        <f t="shared" si="6087"/>
        <v>0</v>
      </c>
      <c r="AD438" s="97">
        <v>13.541666666666666</v>
      </c>
      <c r="AG438" s="46">
        <v>325</v>
      </c>
      <c r="AH438" s="46">
        <f t="shared" si="6122"/>
        <v>0</v>
      </c>
      <c r="AI438" s="46">
        <f t="shared" si="6123"/>
        <v>0</v>
      </c>
      <c r="AJ438" s="46">
        <f t="shared" si="6124"/>
        <v>0</v>
      </c>
      <c r="AK438" s="46">
        <f t="shared" si="6125"/>
        <v>0</v>
      </c>
      <c r="AL438" s="46">
        <f t="shared" si="6126"/>
        <v>0</v>
      </c>
      <c r="AM438" s="95">
        <f t="shared" si="6088"/>
        <v>13.541666666666666</v>
      </c>
      <c r="AN438" s="46">
        <f t="shared" si="6071"/>
        <v>0</v>
      </c>
      <c r="AO438" s="96">
        <f t="shared" si="6089"/>
        <v>0</v>
      </c>
      <c r="AP438" s="96">
        <f t="shared" si="6090"/>
        <v>0</v>
      </c>
      <c r="AQ438" s="96">
        <f t="shared" si="6091"/>
        <v>0</v>
      </c>
      <c r="AR438" s="96">
        <f t="shared" si="6092"/>
        <v>0</v>
      </c>
      <c r="AS438" s="96">
        <f t="shared" si="6093"/>
        <v>0</v>
      </c>
      <c r="AT438" s="97">
        <v>13.541666666666666</v>
      </c>
      <c r="AW438" s="46">
        <v>325</v>
      </c>
      <c r="AX438" s="46">
        <f t="shared" si="6127"/>
        <v>0</v>
      </c>
      <c r="AY438" s="46">
        <f t="shared" si="6128"/>
        <v>0.24074074074074073</v>
      </c>
      <c r="AZ438" s="46">
        <f t="shared" si="6129"/>
        <v>0.62037037037037035</v>
      </c>
      <c r="BA438" s="46">
        <f t="shared" si="6130"/>
        <v>0</v>
      </c>
      <c r="BB438" s="46">
        <f t="shared" si="6131"/>
        <v>0</v>
      </c>
      <c r="BC438" s="95">
        <f t="shared" si="6094"/>
        <v>13.541666666666666</v>
      </c>
      <c r="BD438" s="46">
        <f t="shared" si="6072"/>
        <v>0.86111111111111105</v>
      </c>
      <c r="BE438" s="96">
        <f t="shared" si="6095"/>
        <v>0</v>
      </c>
      <c r="BF438" s="96">
        <f t="shared" si="6096"/>
        <v>0.27956989247311831</v>
      </c>
      <c r="BG438" s="96">
        <f t="shared" si="6097"/>
        <v>0.72043010752688175</v>
      </c>
      <c r="BH438" s="96">
        <f t="shared" si="6098"/>
        <v>0</v>
      </c>
      <c r="BI438" s="96">
        <f t="shared" si="6099"/>
        <v>0</v>
      </c>
      <c r="BJ438" s="97">
        <v>13.541666666666666</v>
      </c>
      <c r="BM438" s="46">
        <v>325</v>
      </c>
      <c r="BN438" s="46">
        <f t="shared" si="6132"/>
        <v>0</v>
      </c>
      <c r="BO438" s="46">
        <f t="shared" si="6133"/>
        <v>0</v>
      </c>
      <c r="BP438" s="46">
        <f t="shared" si="6134"/>
        <v>0</v>
      </c>
      <c r="BQ438" s="46">
        <f t="shared" si="6135"/>
        <v>0</v>
      </c>
      <c r="BR438" s="46">
        <f t="shared" si="6136"/>
        <v>0</v>
      </c>
      <c r="BS438" s="95">
        <f t="shared" si="6100"/>
        <v>13.541666666666666</v>
      </c>
      <c r="BT438" s="46">
        <f t="shared" si="6073"/>
        <v>0</v>
      </c>
      <c r="BU438" s="96">
        <f t="shared" si="6101"/>
        <v>0</v>
      </c>
      <c r="BV438" s="96">
        <f t="shared" si="6102"/>
        <v>0</v>
      </c>
      <c r="BW438" s="96">
        <f t="shared" si="6103"/>
        <v>0</v>
      </c>
      <c r="BX438" s="96">
        <f t="shared" si="6104"/>
        <v>0</v>
      </c>
      <c r="BY438" s="96">
        <f t="shared" si="6105"/>
        <v>0</v>
      </c>
      <c r="BZ438" s="97">
        <v>13.541666666666666</v>
      </c>
      <c r="CC438" s="46">
        <v>325</v>
      </c>
      <c r="CD438" s="46">
        <f t="shared" si="6137"/>
        <v>0</v>
      </c>
      <c r="CE438" s="46">
        <f t="shared" si="6138"/>
        <v>0</v>
      </c>
      <c r="CF438" s="46">
        <f t="shared" si="6139"/>
        <v>0</v>
      </c>
      <c r="CG438" s="46">
        <f t="shared" si="6140"/>
        <v>0</v>
      </c>
      <c r="CH438" s="46">
        <f t="shared" si="6141"/>
        <v>0</v>
      </c>
      <c r="CI438" s="95">
        <f t="shared" si="6106"/>
        <v>13.541666666666666</v>
      </c>
      <c r="CJ438" s="46">
        <f t="shared" si="6074"/>
        <v>0</v>
      </c>
      <c r="CK438" s="96">
        <f t="shared" si="6107"/>
        <v>0</v>
      </c>
      <c r="CL438" s="96">
        <f t="shared" si="6108"/>
        <v>0</v>
      </c>
      <c r="CM438" s="96">
        <f t="shared" si="6109"/>
        <v>0</v>
      </c>
      <c r="CN438" s="96">
        <f t="shared" si="6110"/>
        <v>0</v>
      </c>
      <c r="CO438" s="96">
        <f t="shared" si="6111"/>
        <v>0</v>
      </c>
      <c r="CP438" s="97">
        <v>13.541666666666666</v>
      </c>
    </row>
    <row r="439" spans="1:94" x14ac:dyDescent="0.3">
      <c r="A439" s="46">
        <v>326</v>
      </c>
      <c r="B439" s="46">
        <f t="shared" si="6112"/>
        <v>0</v>
      </c>
      <c r="C439" s="46">
        <f t="shared" si="6113"/>
        <v>0</v>
      </c>
      <c r="D439" s="46">
        <f t="shared" si="6114"/>
        <v>0</v>
      </c>
      <c r="E439" s="46">
        <f t="shared" si="6115"/>
        <v>0</v>
      </c>
      <c r="F439" s="46">
        <f t="shared" si="6116"/>
        <v>0</v>
      </c>
      <c r="G439" s="95">
        <f t="shared" si="6075"/>
        <v>13.583333333333334</v>
      </c>
      <c r="H439" s="46">
        <f t="shared" si="6076"/>
        <v>0</v>
      </c>
      <c r="I439" s="96">
        <f t="shared" si="6077"/>
        <v>0</v>
      </c>
      <c r="J439" s="96">
        <f t="shared" si="6078"/>
        <v>0</v>
      </c>
      <c r="K439" s="96">
        <f t="shared" si="6079"/>
        <v>0</v>
      </c>
      <c r="L439" s="96">
        <f t="shared" si="6080"/>
        <v>0</v>
      </c>
      <c r="M439" s="96">
        <f t="shared" si="6081"/>
        <v>0</v>
      </c>
      <c r="N439" s="97">
        <v>13.583333333333334</v>
      </c>
      <c r="Q439" s="46">
        <v>326</v>
      </c>
      <c r="R439" s="46">
        <f t="shared" si="6117"/>
        <v>0</v>
      </c>
      <c r="S439" s="46">
        <f t="shared" si="6118"/>
        <v>0.15068493150684931</v>
      </c>
      <c r="T439" s="46">
        <f t="shared" si="6119"/>
        <v>0</v>
      </c>
      <c r="U439" s="46">
        <f t="shared" si="6120"/>
        <v>0</v>
      </c>
      <c r="V439" s="46">
        <f t="shared" si="6121"/>
        <v>0</v>
      </c>
      <c r="W439" s="95">
        <f t="shared" si="6082"/>
        <v>13.583333333333334</v>
      </c>
      <c r="X439" s="46">
        <f t="shared" si="6070"/>
        <v>0.15068493150684931</v>
      </c>
      <c r="Y439" s="96">
        <f t="shared" si="6083"/>
        <v>0</v>
      </c>
      <c r="Z439" s="96">
        <f t="shared" si="6084"/>
        <v>1</v>
      </c>
      <c r="AA439" s="96">
        <f t="shared" si="6085"/>
        <v>0</v>
      </c>
      <c r="AB439" s="96">
        <f t="shared" si="6086"/>
        <v>0</v>
      </c>
      <c r="AC439" s="96">
        <f t="shared" si="6087"/>
        <v>0</v>
      </c>
      <c r="AD439" s="97">
        <v>13.583333333333334</v>
      </c>
      <c r="AG439" s="46">
        <v>326</v>
      </c>
      <c r="AH439" s="46">
        <f t="shared" si="6122"/>
        <v>0</v>
      </c>
      <c r="AI439" s="46">
        <f t="shared" si="6123"/>
        <v>0</v>
      </c>
      <c r="AJ439" s="46">
        <f t="shared" si="6124"/>
        <v>0</v>
      </c>
      <c r="AK439" s="46">
        <f t="shared" si="6125"/>
        <v>0</v>
      </c>
      <c r="AL439" s="46">
        <f t="shared" si="6126"/>
        <v>0</v>
      </c>
      <c r="AM439" s="95">
        <f t="shared" si="6088"/>
        <v>13.583333333333334</v>
      </c>
      <c r="AN439" s="46">
        <f t="shared" si="6071"/>
        <v>0</v>
      </c>
      <c r="AO439" s="96">
        <f t="shared" si="6089"/>
        <v>0</v>
      </c>
      <c r="AP439" s="96">
        <f t="shared" si="6090"/>
        <v>0</v>
      </c>
      <c r="AQ439" s="96">
        <f t="shared" si="6091"/>
        <v>0</v>
      </c>
      <c r="AR439" s="96">
        <f t="shared" si="6092"/>
        <v>0</v>
      </c>
      <c r="AS439" s="96">
        <f t="shared" si="6093"/>
        <v>0</v>
      </c>
      <c r="AT439" s="97">
        <v>13.583333333333334</v>
      </c>
      <c r="AW439" s="46">
        <v>326</v>
      </c>
      <c r="AX439" s="46">
        <f t="shared" si="6127"/>
        <v>0</v>
      </c>
      <c r="AY439" s="46">
        <f t="shared" si="6128"/>
        <v>0.24074074074074073</v>
      </c>
      <c r="AZ439" s="46">
        <f t="shared" si="6129"/>
        <v>0.62037037037037035</v>
      </c>
      <c r="BA439" s="46">
        <f t="shared" si="6130"/>
        <v>0</v>
      </c>
      <c r="BB439" s="46">
        <f t="shared" si="6131"/>
        <v>0</v>
      </c>
      <c r="BC439" s="95">
        <f t="shared" si="6094"/>
        <v>13.583333333333334</v>
      </c>
      <c r="BD439" s="46">
        <f t="shared" si="6072"/>
        <v>0.86111111111111105</v>
      </c>
      <c r="BE439" s="96">
        <f t="shared" si="6095"/>
        <v>0</v>
      </c>
      <c r="BF439" s="96">
        <f t="shared" si="6096"/>
        <v>0.27956989247311831</v>
      </c>
      <c r="BG439" s="96">
        <f t="shared" si="6097"/>
        <v>0.72043010752688175</v>
      </c>
      <c r="BH439" s="96">
        <f t="shared" si="6098"/>
        <v>0</v>
      </c>
      <c r="BI439" s="96">
        <f t="shared" si="6099"/>
        <v>0</v>
      </c>
      <c r="BJ439" s="97">
        <v>13.583333333333334</v>
      </c>
      <c r="BM439" s="46">
        <v>326</v>
      </c>
      <c r="BN439" s="46">
        <f t="shared" si="6132"/>
        <v>0</v>
      </c>
      <c r="BO439" s="46">
        <f t="shared" si="6133"/>
        <v>0</v>
      </c>
      <c r="BP439" s="46">
        <f t="shared" si="6134"/>
        <v>0</v>
      </c>
      <c r="BQ439" s="46">
        <f t="shared" si="6135"/>
        <v>0</v>
      </c>
      <c r="BR439" s="46">
        <f t="shared" si="6136"/>
        <v>0</v>
      </c>
      <c r="BS439" s="95">
        <f t="shared" si="6100"/>
        <v>13.583333333333334</v>
      </c>
      <c r="BT439" s="46">
        <f t="shared" si="6073"/>
        <v>0</v>
      </c>
      <c r="BU439" s="96">
        <f t="shared" si="6101"/>
        <v>0</v>
      </c>
      <c r="BV439" s="96">
        <f t="shared" si="6102"/>
        <v>0</v>
      </c>
      <c r="BW439" s="96">
        <f t="shared" si="6103"/>
        <v>0</v>
      </c>
      <c r="BX439" s="96">
        <f t="shared" si="6104"/>
        <v>0</v>
      </c>
      <c r="BY439" s="96">
        <f t="shared" si="6105"/>
        <v>0</v>
      </c>
      <c r="BZ439" s="97">
        <v>13.583333333333334</v>
      </c>
      <c r="CC439" s="46">
        <v>326</v>
      </c>
      <c r="CD439" s="46">
        <f t="shared" si="6137"/>
        <v>0</v>
      </c>
      <c r="CE439" s="46">
        <f t="shared" si="6138"/>
        <v>0</v>
      </c>
      <c r="CF439" s="46">
        <f t="shared" si="6139"/>
        <v>0</v>
      </c>
      <c r="CG439" s="46">
        <f t="shared" si="6140"/>
        <v>0</v>
      </c>
      <c r="CH439" s="46">
        <f t="shared" si="6141"/>
        <v>0</v>
      </c>
      <c r="CI439" s="95">
        <f t="shared" si="6106"/>
        <v>13.583333333333334</v>
      </c>
      <c r="CJ439" s="46">
        <f t="shared" si="6074"/>
        <v>0</v>
      </c>
      <c r="CK439" s="96">
        <f t="shared" si="6107"/>
        <v>0</v>
      </c>
      <c r="CL439" s="96">
        <f t="shared" si="6108"/>
        <v>0</v>
      </c>
      <c r="CM439" s="96">
        <f t="shared" si="6109"/>
        <v>0</v>
      </c>
      <c r="CN439" s="96">
        <f t="shared" si="6110"/>
        <v>0</v>
      </c>
      <c r="CO439" s="96">
        <f t="shared" si="6111"/>
        <v>0</v>
      </c>
      <c r="CP439" s="97">
        <v>13.583333333333334</v>
      </c>
    </row>
    <row r="440" spans="1:94" x14ac:dyDescent="0.3">
      <c r="A440" s="46">
        <v>327</v>
      </c>
      <c r="B440" s="46">
        <f t="shared" si="6112"/>
        <v>0</v>
      </c>
      <c r="C440" s="46">
        <f t="shared" si="6113"/>
        <v>0</v>
      </c>
      <c r="D440" s="46">
        <f t="shared" si="6114"/>
        <v>0</v>
      </c>
      <c r="E440" s="46">
        <f t="shared" si="6115"/>
        <v>0</v>
      </c>
      <c r="F440" s="46">
        <f t="shared" si="6116"/>
        <v>0</v>
      </c>
      <c r="G440" s="95">
        <f t="shared" si="6075"/>
        <v>13.625</v>
      </c>
      <c r="H440" s="46">
        <f t="shared" si="6076"/>
        <v>0</v>
      </c>
      <c r="I440" s="96">
        <f t="shared" si="6077"/>
        <v>0</v>
      </c>
      <c r="J440" s="96">
        <f t="shared" si="6078"/>
        <v>0</v>
      </c>
      <c r="K440" s="96">
        <f t="shared" si="6079"/>
        <v>0</v>
      </c>
      <c r="L440" s="96">
        <f t="shared" si="6080"/>
        <v>0</v>
      </c>
      <c r="M440" s="96">
        <f t="shared" si="6081"/>
        <v>0</v>
      </c>
      <c r="N440" s="97">
        <v>13.625</v>
      </c>
      <c r="Q440" s="46">
        <v>327</v>
      </c>
      <c r="R440" s="46">
        <f t="shared" si="6117"/>
        <v>0</v>
      </c>
      <c r="S440" s="46">
        <f t="shared" si="6118"/>
        <v>0.15068493150684931</v>
      </c>
      <c r="T440" s="46">
        <f t="shared" si="6119"/>
        <v>0</v>
      </c>
      <c r="U440" s="46">
        <f t="shared" si="6120"/>
        <v>0</v>
      </c>
      <c r="V440" s="46">
        <f t="shared" si="6121"/>
        <v>0</v>
      </c>
      <c r="W440" s="95">
        <f t="shared" si="6082"/>
        <v>13.625</v>
      </c>
      <c r="X440" s="46">
        <f t="shared" si="6070"/>
        <v>0.15068493150684931</v>
      </c>
      <c r="Y440" s="96">
        <f t="shared" si="6083"/>
        <v>0</v>
      </c>
      <c r="Z440" s="96">
        <f t="shared" si="6084"/>
        <v>1</v>
      </c>
      <c r="AA440" s="96">
        <f t="shared" si="6085"/>
        <v>0</v>
      </c>
      <c r="AB440" s="96">
        <f t="shared" si="6086"/>
        <v>0</v>
      </c>
      <c r="AC440" s="96">
        <f t="shared" si="6087"/>
        <v>0</v>
      </c>
      <c r="AD440" s="97">
        <v>13.625</v>
      </c>
      <c r="AG440" s="46">
        <v>327</v>
      </c>
      <c r="AH440" s="46">
        <f t="shared" si="6122"/>
        <v>0</v>
      </c>
      <c r="AI440" s="46">
        <f t="shared" si="6123"/>
        <v>0</v>
      </c>
      <c r="AJ440" s="46">
        <f t="shared" si="6124"/>
        <v>0</v>
      </c>
      <c r="AK440" s="46">
        <f t="shared" si="6125"/>
        <v>0</v>
      </c>
      <c r="AL440" s="46">
        <f t="shared" si="6126"/>
        <v>0</v>
      </c>
      <c r="AM440" s="95">
        <f t="shared" si="6088"/>
        <v>13.625</v>
      </c>
      <c r="AN440" s="46">
        <f t="shared" si="6071"/>
        <v>0</v>
      </c>
      <c r="AO440" s="96">
        <f t="shared" si="6089"/>
        <v>0</v>
      </c>
      <c r="AP440" s="96">
        <f t="shared" si="6090"/>
        <v>0</v>
      </c>
      <c r="AQ440" s="96">
        <f t="shared" si="6091"/>
        <v>0</v>
      </c>
      <c r="AR440" s="96">
        <f t="shared" si="6092"/>
        <v>0</v>
      </c>
      <c r="AS440" s="96">
        <f t="shared" si="6093"/>
        <v>0</v>
      </c>
      <c r="AT440" s="97">
        <v>13.625</v>
      </c>
      <c r="AW440" s="46">
        <v>327</v>
      </c>
      <c r="AX440" s="46">
        <f t="shared" si="6127"/>
        <v>0</v>
      </c>
      <c r="AY440" s="46">
        <f t="shared" si="6128"/>
        <v>0.24074074074074073</v>
      </c>
      <c r="AZ440" s="46">
        <f t="shared" si="6129"/>
        <v>0.62037037037037035</v>
      </c>
      <c r="BA440" s="46">
        <f t="shared" si="6130"/>
        <v>0</v>
      </c>
      <c r="BB440" s="46">
        <f t="shared" si="6131"/>
        <v>0</v>
      </c>
      <c r="BC440" s="95">
        <f t="shared" si="6094"/>
        <v>13.625</v>
      </c>
      <c r="BD440" s="46">
        <f t="shared" si="6072"/>
        <v>0.86111111111111105</v>
      </c>
      <c r="BE440" s="96">
        <f t="shared" si="6095"/>
        <v>0</v>
      </c>
      <c r="BF440" s="96">
        <f t="shared" si="6096"/>
        <v>0.27956989247311831</v>
      </c>
      <c r="BG440" s="96">
        <f t="shared" si="6097"/>
        <v>0.72043010752688175</v>
      </c>
      <c r="BH440" s="96">
        <f t="shared" si="6098"/>
        <v>0</v>
      </c>
      <c r="BI440" s="96">
        <f t="shared" si="6099"/>
        <v>0</v>
      </c>
      <c r="BJ440" s="97">
        <v>13.625</v>
      </c>
      <c r="BM440" s="46">
        <v>327</v>
      </c>
      <c r="BN440" s="46">
        <f t="shared" si="6132"/>
        <v>0</v>
      </c>
      <c r="BO440" s="46">
        <f t="shared" si="6133"/>
        <v>0</v>
      </c>
      <c r="BP440" s="46">
        <f t="shared" si="6134"/>
        <v>0</v>
      </c>
      <c r="BQ440" s="46">
        <f t="shared" si="6135"/>
        <v>0</v>
      </c>
      <c r="BR440" s="46">
        <f t="shared" si="6136"/>
        <v>0</v>
      </c>
      <c r="BS440" s="95">
        <f t="shared" si="6100"/>
        <v>13.625</v>
      </c>
      <c r="BT440" s="46">
        <f t="shared" si="6073"/>
        <v>0</v>
      </c>
      <c r="BU440" s="96">
        <f t="shared" si="6101"/>
        <v>0</v>
      </c>
      <c r="BV440" s="96">
        <f t="shared" si="6102"/>
        <v>0</v>
      </c>
      <c r="BW440" s="96">
        <f t="shared" si="6103"/>
        <v>0</v>
      </c>
      <c r="BX440" s="96">
        <f t="shared" si="6104"/>
        <v>0</v>
      </c>
      <c r="BY440" s="96">
        <f t="shared" si="6105"/>
        <v>0</v>
      </c>
      <c r="BZ440" s="97">
        <v>13.625</v>
      </c>
      <c r="CC440" s="46">
        <v>327</v>
      </c>
      <c r="CD440" s="46">
        <f t="shared" si="6137"/>
        <v>0</v>
      </c>
      <c r="CE440" s="46">
        <f t="shared" si="6138"/>
        <v>0</v>
      </c>
      <c r="CF440" s="46">
        <f t="shared" si="6139"/>
        <v>0</v>
      </c>
      <c r="CG440" s="46">
        <f t="shared" si="6140"/>
        <v>0</v>
      </c>
      <c r="CH440" s="46">
        <f t="shared" si="6141"/>
        <v>0</v>
      </c>
      <c r="CI440" s="95">
        <f t="shared" si="6106"/>
        <v>13.625</v>
      </c>
      <c r="CJ440" s="46">
        <f t="shared" si="6074"/>
        <v>0</v>
      </c>
      <c r="CK440" s="96">
        <f t="shared" si="6107"/>
        <v>0</v>
      </c>
      <c r="CL440" s="96">
        <f t="shared" si="6108"/>
        <v>0</v>
      </c>
      <c r="CM440" s="96">
        <f t="shared" si="6109"/>
        <v>0</v>
      </c>
      <c r="CN440" s="96">
        <f t="shared" si="6110"/>
        <v>0</v>
      </c>
      <c r="CO440" s="96">
        <f t="shared" si="6111"/>
        <v>0</v>
      </c>
      <c r="CP440" s="97">
        <v>13.625</v>
      </c>
    </row>
    <row r="441" spans="1:94" x14ac:dyDescent="0.3">
      <c r="A441" s="46">
        <v>328</v>
      </c>
      <c r="B441" s="46">
        <f t="shared" si="6112"/>
        <v>0</v>
      </c>
      <c r="C441" s="46">
        <f t="shared" si="6113"/>
        <v>0</v>
      </c>
      <c r="D441" s="46">
        <f t="shared" si="6114"/>
        <v>0</v>
      </c>
      <c r="E441" s="46">
        <f t="shared" si="6115"/>
        <v>0</v>
      </c>
      <c r="F441" s="46">
        <f t="shared" si="6116"/>
        <v>0</v>
      </c>
      <c r="G441" s="95">
        <f t="shared" si="6075"/>
        <v>13.666666666666666</v>
      </c>
      <c r="H441" s="46">
        <f t="shared" si="6076"/>
        <v>0</v>
      </c>
      <c r="I441" s="96">
        <f t="shared" si="6077"/>
        <v>0</v>
      </c>
      <c r="J441" s="96">
        <f t="shared" si="6078"/>
        <v>0</v>
      </c>
      <c r="K441" s="96">
        <f t="shared" si="6079"/>
        <v>0</v>
      </c>
      <c r="L441" s="96">
        <f t="shared" si="6080"/>
        <v>0</v>
      </c>
      <c r="M441" s="96">
        <f t="shared" si="6081"/>
        <v>0</v>
      </c>
      <c r="N441" s="97">
        <v>13.666666666666666</v>
      </c>
      <c r="Q441" s="46">
        <v>328</v>
      </c>
      <c r="R441" s="46">
        <f t="shared" si="6117"/>
        <v>0</v>
      </c>
      <c r="S441" s="46">
        <f t="shared" si="6118"/>
        <v>0.15068493150684931</v>
      </c>
      <c r="T441" s="46">
        <f t="shared" si="6119"/>
        <v>0</v>
      </c>
      <c r="U441" s="46">
        <f t="shared" si="6120"/>
        <v>0</v>
      </c>
      <c r="V441" s="46">
        <f t="shared" si="6121"/>
        <v>0</v>
      </c>
      <c r="W441" s="95">
        <f t="shared" si="6082"/>
        <v>13.666666666666666</v>
      </c>
      <c r="X441" s="46">
        <f t="shared" si="6070"/>
        <v>0.15068493150684931</v>
      </c>
      <c r="Y441" s="96">
        <f t="shared" si="6083"/>
        <v>0</v>
      </c>
      <c r="Z441" s="96">
        <f t="shared" si="6084"/>
        <v>1</v>
      </c>
      <c r="AA441" s="96">
        <f t="shared" si="6085"/>
        <v>0</v>
      </c>
      <c r="AB441" s="96">
        <f t="shared" si="6086"/>
        <v>0</v>
      </c>
      <c r="AC441" s="96">
        <f t="shared" si="6087"/>
        <v>0</v>
      </c>
      <c r="AD441" s="97">
        <v>13.666666666666666</v>
      </c>
      <c r="AG441" s="46">
        <v>328</v>
      </c>
      <c r="AH441" s="46">
        <f t="shared" si="6122"/>
        <v>0</v>
      </c>
      <c r="AI441" s="46">
        <f t="shared" si="6123"/>
        <v>0</v>
      </c>
      <c r="AJ441" s="46">
        <f t="shared" si="6124"/>
        <v>0</v>
      </c>
      <c r="AK441" s="46">
        <f t="shared" si="6125"/>
        <v>0</v>
      </c>
      <c r="AL441" s="46">
        <f t="shared" si="6126"/>
        <v>0</v>
      </c>
      <c r="AM441" s="95">
        <f t="shared" si="6088"/>
        <v>13.666666666666666</v>
      </c>
      <c r="AN441" s="46">
        <f t="shared" si="6071"/>
        <v>0</v>
      </c>
      <c r="AO441" s="96">
        <f t="shared" si="6089"/>
        <v>0</v>
      </c>
      <c r="AP441" s="96">
        <f t="shared" si="6090"/>
        <v>0</v>
      </c>
      <c r="AQ441" s="96">
        <f t="shared" si="6091"/>
        <v>0</v>
      </c>
      <c r="AR441" s="96">
        <f t="shared" si="6092"/>
        <v>0</v>
      </c>
      <c r="AS441" s="96">
        <f t="shared" si="6093"/>
        <v>0</v>
      </c>
      <c r="AT441" s="97">
        <v>13.666666666666666</v>
      </c>
      <c r="AW441" s="46">
        <v>328</v>
      </c>
      <c r="AX441" s="46">
        <f t="shared" si="6127"/>
        <v>0</v>
      </c>
      <c r="AY441" s="46">
        <f t="shared" si="6128"/>
        <v>0.24074074074074073</v>
      </c>
      <c r="AZ441" s="46">
        <f t="shared" si="6129"/>
        <v>0.62037037037037035</v>
      </c>
      <c r="BA441" s="46">
        <f t="shared" si="6130"/>
        <v>0</v>
      </c>
      <c r="BB441" s="46">
        <f t="shared" si="6131"/>
        <v>0</v>
      </c>
      <c r="BC441" s="95">
        <f t="shared" si="6094"/>
        <v>13.666666666666666</v>
      </c>
      <c r="BD441" s="46">
        <f t="shared" si="6072"/>
        <v>0.86111111111111105</v>
      </c>
      <c r="BE441" s="96">
        <f t="shared" si="6095"/>
        <v>0</v>
      </c>
      <c r="BF441" s="96">
        <f t="shared" si="6096"/>
        <v>0.27956989247311831</v>
      </c>
      <c r="BG441" s="96">
        <f t="shared" si="6097"/>
        <v>0.72043010752688175</v>
      </c>
      <c r="BH441" s="96">
        <f t="shared" si="6098"/>
        <v>0</v>
      </c>
      <c r="BI441" s="96">
        <f t="shared" si="6099"/>
        <v>0</v>
      </c>
      <c r="BJ441" s="97">
        <v>13.666666666666666</v>
      </c>
      <c r="BM441" s="46">
        <v>328</v>
      </c>
      <c r="BN441" s="46">
        <f t="shared" si="6132"/>
        <v>0</v>
      </c>
      <c r="BO441" s="46">
        <f t="shared" si="6133"/>
        <v>0</v>
      </c>
      <c r="BP441" s="46">
        <f t="shared" si="6134"/>
        <v>0</v>
      </c>
      <c r="BQ441" s="46">
        <f t="shared" si="6135"/>
        <v>0</v>
      </c>
      <c r="BR441" s="46">
        <f t="shared" si="6136"/>
        <v>0</v>
      </c>
      <c r="BS441" s="95">
        <f t="shared" si="6100"/>
        <v>13.666666666666666</v>
      </c>
      <c r="BT441" s="46">
        <f t="shared" si="6073"/>
        <v>0</v>
      </c>
      <c r="BU441" s="96">
        <f t="shared" si="6101"/>
        <v>0</v>
      </c>
      <c r="BV441" s="96">
        <f t="shared" si="6102"/>
        <v>0</v>
      </c>
      <c r="BW441" s="96">
        <f t="shared" si="6103"/>
        <v>0</v>
      </c>
      <c r="BX441" s="96">
        <f t="shared" si="6104"/>
        <v>0</v>
      </c>
      <c r="BY441" s="96">
        <f t="shared" si="6105"/>
        <v>0</v>
      </c>
      <c r="BZ441" s="97">
        <v>13.666666666666666</v>
      </c>
      <c r="CC441" s="46">
        <v>328</v>
      </c>
      <c r="CD441" s="46">
        <f t="shared" si="6137"/>
        <v>0</v>
      </c>
      <c r="CE441" s="46">
        <f t="shared" si="6138"/>
        <v>0</v>
      </c>
      <c r="CF441" s="46">
        <f t="shared" si="6139"/>
        <v>0</v>
      </c>
      <c r="CG441" s="46">
        <f t="shared" si="6140"/>
        <v>0</v>
      </c>
      <c r="CH441" s="46">
        <f t="shared" si="6141"/>
        <v>0</v>
      </c>
      <c r="CI441" s="95">
        <f t="shared" si="6106"/>
        <v>13.666666666666666</v>
      </c>
      <c r="CJ441" s="46">
        <f t="shared" si="6074"/>
        <v>0</v>
      </c>
      <c r="CK441" s="96">
        <f t="shared" si="6107"/>
        <v>0</v>
      </c>
      <c r="CL441" s="96">
        <f t="shared" si="6108"/>
        <v>0</v>
      </c>
      <c r="CM441" s="96">
        <f t="shared" si="6109"/>
        <v>0</v>
      </c>
      <c r="CN441" s="96">
        <f t="shared" si="6110"/>
        <v>0</v>
      </c>
      <c r="CO441" s="96">
        <f t="shared" si="6111"/>
        <v>0</v>
      </c>
      <c r="CP441" s="97">
        <v>13.666666666666666</v>
      </c>
    </row>
    <row r="442" spans="1:94" x14ac:dyDescent="0.3">
      <c r="A442" s="46">
        <v>329</v>
      </c>
      <c r="B442" s="46">
        <f t="shared" si="6112"/>
        <v>0</v>
      </c>
      <c r="C442" s="46">
        <f t="shared" si="6113"/>
        <v>0</v>
      </c>
      <c r="D442" s="46">
        <f t="shared" si="6114"/>
        <v>0</v>
      </c>
      <c r="E442" s="46">
        <f t="shared" si="6115"/>
        <v>0</v>
      </c>
      <c r="F442" s="46">
        <f t="shared" si="6116"/>
        <v>0</v>
      </c>
      <c r="G442" s="95">
        <f t="shared" si="6075"/>
        <v>13.708333333333334</v>
      </c>
      <c r="H442" s="46">
        <f t="shared" si="6076"/>
        <v>0</v>
      </c>
      <c r="I442" s="96">
        <f t="shared" si="6077"/>
        <v>0</v>
      </c>
      <c r="J442" s="96">
        <f t="shared" si="6078"/>
        <v>0</v>
      </c>
      <c r="K442" s="96">
        <f t="shared" si="6079"/>
        <v>0</v>
      </c>
      <c r="L442" s="96">
        <f t="shared" si="6080"/>
        <v>0</v>
      </c>
      <c r="M442" s="96">
        <f t="shared" si="6081"/>
        <v>0</v>
      </c>
      <c r="N442" s="97">
        <v>13.708333333333334</v>
      </c>
      <c r="Q442" s="46">
        <v>329</v>
      </c>
      <c r="R442" s="46">
        <f t="shared" si="6117"/>
        <v>0</v>
      </c>
      <c r="S442" s="46">
        <f t="shared" si="6118"/>
        <v>0.15068493150684931</v>
      </c>
      <c r="T442" s="46">
        <f t="shared" si="6119"/>
        <v>0</v>
      </c>
      <c r="U442" s="46">
        <f t="shared" si="6120"/>
        <v>0</v>
      </c>
      <c r="V442" s="46">
        <f t="shared" si="6121"/>
        <v>0</v>
      </c>
      <c r="W442" s="95">
        <f t="shared" si="6082"/>
        <v>13.708333333333334</v>
      </c>
      <c r="X442" s="46">
        <f t="shared" ref="X442:X505" si="6142">SUM(R442:V442)</f>
        <v>0.15068493150684931</v>
      </c>
      <c r="Y442" s="96">
        <f t="shared" si="6083"/>
        <v>0</v>
      </c>
      <c r="Z442" s="96">
        <f t="shared" si="6084"/>
        <v>1</v>
      </c>
      <c r="AA442" s="96">
        <f t="shared" si="6085"/>
        <v>0</v>
      </c>
      <c r="AB442" s="96">
        <f t="shared" si="6086"/>
        <v>0</v>
      </c>
      <c r="AC442" s="96">
        <f t="shared" si="6087"/>
        <v>0</v>
      </c>
      <c r="AD442" s="97">
        <v>13.708333333333334</v>
      </c>
      <c r="AG442" s="46">
        <v>329</v>
      </c>
      <c r="AH442" s="46">
        <f t="shared" si="6122"/>
        <v>0</v>
      </c>
      <c r="AI442" s="46">
        <f t="shared" si="6123"/>
        <v>0</v>
      </c>
      <c r="AJ442" s="46">
        <f t="shared" si="6124"/>
        <v>0</v>
      </c>
      <c r="AK442" s="46">
        <f t="shared" si="6125"/>
        <v>0</v>
      </c>
      <c r="AL442" s="46">
        <f t="shared" si="6126"/>
        <v>0</v>
      </c>
      <c r="AM442" s="95">
        <f t="shared" si="6088"/>
        <v>13.708333333333334</v>
      </c>
      <c r="AN442" s="46">
        <f t="shared" ref="AN442:AN505" si="6143">SUM(AH442:AL442)</f>
        <v>0</v>
      </c>
      <c r="AO442" s="96">
        <f t="shared" si="6089"/>
        <v>0</v>
      </c>
      <c r="AP442" s="96">
        <f t="shared" si="6090"/>
        <v>0</v>
      </c>
      <c r="AQ442" s="96">
        <f t="shared" si="6091"/>
        <v>0</v>
      </c>
      <c r="AR442" s="96">
        <f t="shared" si="6092"/>
        <v>0</v>
      </c>
      <c r="AS442" s="96">
        <f t="shared" si="6093"/>
        <v>0</v>
      </c>
      <c r="AT442" s="97">
        <v>13.708333333333334</v>
      </c>
      <c r="AW442" s="46">
        <v>329</v>
      </c>
      <c r="AX442" s="46">
        <f t="shared" si="6127"/>
        <v>0</v>
      </c>
      <c r="AY442" s="46">
        <f t="shared" si="6128"/>
        <v>0.24074074074074073</v>
      </c>
      <c r="AZ442" s="46">
        <f t="shared" si="6129"/>
        <v>0.62037037037037035</v>
      </c>
      <c r="BA442" s="46">
        <f t="shared" si="6130"/>
        <v>0</v>
      </c>
      <c r="BB442" s="46">
        <f t="shared" si="6131"/>
        <v>0</v>
      </c>
      <c r="BC442" s="95">
        <f t="shared" si="6094"/>
        <v>13.708333333333334</v>
      </c>
      <c r="BD442" s="46">
        <f t="shared" ref="BD442:BD505" si="6144">SUM(AX442:BB442)</f>
        <v>0.86111111111111105</v>
      </c>
      <c r="BE442" s="96">
        <f t="shared" si="6095"/>
        <v>0</v>
      </c>
      <c r="BF442" s="96">
        <f t="shared" si="6096"/>
        <v>0.27956989247311831</v>
      </c>
      <c r="BG442" s="96">
        <f t="shared" si="6097"/>
        <v>0.72043010752688175</v>
      </c>
      <c r="BH442" s="96">
        <f t="shared" si="6098"/>
        <v>0</v>
      </c>
      <c r="BI442" s="96">
        <f t="shared" si="6099"/>
        <v>0</v>
      </c>
      <c r="BJ442" s="97">
        <v>13.708333333333334</v>
      </c>
      <c r="BM442" s="46">
        <v>329</v>
      </c>
      <c r="BN442" s="46">
        <f t="shared" si="6132"/>
        <v>0</v>
      </c>
      <c r="BO442" s="46">
        <f t="shared" si="6133"/>
        <v>0</v>
      </c>
      <c r="BP442" s="46">
        <f t="shared" si="6134"/>
        <v>0</v>
      </c>
      <c r="BQ442" s="46">
        <f t="shared" si="6135"/>
        <v>0</v>
      </c>
      <c r="BR442" s="46">
        <f t="shared" si="6136"/>
        <v>0</v>
      </c>
      <c r="BS442" s="95">
        <f t="shared" si="6100"/>
        <v>13.708333333333334</v>
      </c>
      <c r="BT442" s="46">
        <f t="shared" ref="BT442:BT505" si="6145">SUM(BN442:BR442)</f>
        <v>0</v>
      </c>
      <c r="BU442" s="96">
        <f t="shared" si="6101"/>
        <v>0</v>
      </c>
      <c r="BV442" s="96">
        <f t="shared" si="6102"/>
        <v>0</v>
      </c>
      <c r="BW442" s="96">
        <f t="shared" si="6103"/>
        <v>0</v>
      </c>
      <c r="BX442" s="96">
        <f t="shared" si="6104"/>
        <v>0</v>
      </c>
      <c r="BY442" s="96">
        <f t="shared" si="6105"/>
        <v>0</v>
      </c>
      <c r="BZ442" s="97">
        <v>13.708333333333334</v>
      </c>
      <c r="CC442" s="46">
        <v>329</v>
      </c>
      <c r="CD442" s="46">
        <f t="shared" si="6137"/>
        <v>0</v>
      </c>
      <c r="CE442" s="46">
        <f t="shared" si="6138"/>
        <v>0</v>
      </c>
      <c r="CF442" s="46">
        <f t="shared" si="6139"/>
        <v>0</v>
      </c>
      <c r="CG442" s="46">
        <f t="shared" si="6140"/>
        <v>0</v>
      </c>
      <c r="CH442" s="46">
        <f t="shared" si="6141"/>
        <v>0</v>
      </c>
      <c r="CI442" s="95">
        <f t="shared" si="6106"/>
        <v>13.708333333333334</v>
      </c>
      <c r="CJ442" s="46">
        <f t="shared" ref="CJ442:CJ505" si="6146">SUM(CD442:CH442)</f>
        <v>0</v>
      </c>
      <c r="CK442" s="96">
        <f t="shared" si="6107"/>
        <v>0</v>
      </c>
      <c r="CL442" s="96">
        <f t="shared" si="6108"/>
        <v>0</v>
      </c>
      <c r="CM442" s="96">
        <f t="shared" si="6109"/>
        <v>0</v>
      </c>
      <c r="CN442" s="96">
        <f t="shared" si="6110"/>
        <v>0</v>
      </c>
      <c r="CO442" s="96">
        <f t="shared" si="6111"/>
        <v>0</v>
      </c>
      <c r="CP442" s="97">
        <v>13.708333333333334</v>
      </c>
    </row>
    <row r="443" spans="1:94" x14ac:dyDescent="0.3">
      <c r="A443" s="46">
        <v>330</v>
      </c>
      <c r="B443" s="46">
        <f t="shared" si="6112"/>
        <v>0</v>
      </c>
      <c r="C443" s="46">
        <f t="shared" si="6113"/>
        <v>0</v>
      </c>
      <c r="D443" s="46">
        <f t="shared" si="6114"/>
        <v>0</v>
      </c>
      <c r="E443" s="46">
        <f t="shared" si="6115"/>
        <v>0</v>
      </c>
      <c r="F443" s="46">
        <f t="shared" si="6116"/>
        <v>0</v>
      </c>
      <c r="G443" s="95">
        <f t="shared" si="6075"/>
        <v>13.75</v>
      </c>
      <c r="H443" s="46">
        <f t="shared" si="6076"/>
        <v>0</v>
      </c>
      <c r="I443" s="96">
        <f t="shared" si="6077"/>
        <v>0</v>
      </c>
      <c r="J443" s="96">
        <f t="shared" si="6078"/>
        <v>0</v>
      </c>
      <c r="K443" s="96">
        <f t="shared" si="6079"/>
        <v>0</v>
      </c>
      <c r="L443" s="96">
        <f t="shared" si="6080"/>
        <v>0</v>
      </c>
      <c r="M443" s="96">
        <f t="shared" si="6081"/>
        <v>0</v>
      </c>
      <c r="N443" s="97">
        <v>13.75</v>
      </c>
      <c r="Q443" s="46">
        <v>330</v>
      </c>
      <c r="R443" s="46">
        <f t="shared" si="6117"/>
        <v>0</v>
      </c>
      <c r="S443" s="46">
        <f t="shared" si="6118"/>
        <v>0.15068493150684931</v>
      </c>
      <c r="T443" s="46">
        <f t="shared" si="6119"/>
        <v>0</v>
      </c>
      <c r="U443" s="46">
        <f t="shared" si="6120"/>
        <v>0</v>
      </c>
      <c r="V443" s="46">
        <f t="shared" si="6121"/>
        <v>0</v>
      </c>
      <c r="W443" s="95">
        <f t="shared" si="6082"/>
        <v>13.75</v>
      </c>
      <c r="X443" s="46">
        <f t="shared" si="6142"/>
        <v>0.15068493150684931</v>
      </c>
      <c r="Y443" s="96">
        <f t="shared" si="6083"/>
        <v>0</v>
      </c>
      <c r="Z443" s="96">
        <f t="shared" si="6084"/>
        <v>1</v>
      </c>
      <c r="AA443" s="96">
        <f t="shared" si="6085"/>
        <v>0</v>
      </c>
      <c r="AB443" s="96">
        <f t="shared" si="6086"/>
        <v>0</v>
      </c>
      <c r="AC443" s="96">
        <f t="shared" si="6087"/>
        <v>0</v>
      </c>
      <c r="AD443" s="97">
        <v>13.75</v>
      </c>
      <c r="AG443" s="46">
        <v>330</v>
      </c>
      <c r="AH443" s="46">
        <f t="shared" si="6122"/>
        <v>0</v>
      </c>
      <c r="AI443" s="46">
        <f t="shared" si="6123"/>
        <v>0</v>
      </c>
      <c r="AJ443" s="46">
        <f t="shared" si="6124"/>
        <v>0</v>
      </c>
      <c r="AK443" s="46">
        <f t="shared" si="6125"/>
        <v>0</v>
      </c>
      <c r="AL443" s="46">
        <f t="shared" si="6126"/>
        <v>0</v>
      </c>
      <c r="AM443" s="95">
        <f t="shared" si="6088"/>
        <v>13.75</v>
      </c>
      <c r="AN443" s="46">
        <f t="shared" si="6143"/>
        <v>0</v>
      </c>
      <c r="AO443" s="96">
        <f t="shared" si="6089"/>
        <v>0</v>
      </c>
      <c r="AP443" s="96">
        <f t="shared" si="6090"/>
        <v>0</v>
      </c>
      <c r="AQ443" s="96">
        <f t="shared" si="6091"/>
        <v>0</v>
      </c>
      <c r="AR443" s="96">
        <f t="shared" si="6092"/>
        <v>0</v>
      </c>
      <c r="AS443" s="96">
        <f t="shared" si="6093"/>
        <v>0</v>
      </c>
      <c r="AT443" s="97">
        <v>13.75</v>
      </c>
      <c r="AW443" s="46">
        <v>330</v>
      </c>
      <c r="AX443" s="46">
        <f t="shared" si="6127"/>
        <v>0</v>
      </c>
      <c r="AY443" s="46">
        <f t="shared" si="6128"/>
        <v>0.24074074074074073</v>
      </c>
      <c r="AZ443" s="46">
        <f t="shared" si="6129"/>
        <v>0.62037037037037035</v>
      </c>
      <c r="BA443" s="46">
        <f t="shared" si="6130"/>
        <v>0</v>
      </c>
      <c r="BB443" s="46">
        <f t="shared" si="6131"/>
        <v>0</v>
      </c>
      <c r="BC443" s="95">
        <f t="shared" si="6094"/>
        <v>13.75</v>
      </c>
      <c r="BD443" s="46">
        <f t="shared" si="6144"/>
        <v>0.86111111111111105</v>
      </c>
      <c r="BE443" s="96">
        <f t="shared" si="6095"/>
        <v>0</v>
      </c>
      <c r="BF443" s="96">
        <f t="shared" si="6096"/>
        <v>0.27956989247311831</v>
      </c>
      <c r="BG443" s="96">
        <f t="shared" si="6097"/>
        <v>0.72043010752688175</v>
      </c>
      <c r="BH443" s="96">
        <f t="shared" si="6098"/>
        <v>0</v>
      </c>
      <c r="BI443" s="96">
        <f t="shared" si="6099"/>
        <v>0</v>
      </c>
      <c r="BJ443" s="97">
        <v>13.75</v>
      </c>
      <c r="BM443" s="46">
        <v>330</v>
      </c>
      <c r="BN443" s="46">
        <f t="shared" si="6132"/>
        <v>0</v>
      </c>
      <c r="BO443" s="46">
        <f t="shared" si="6133"/>
        <v>0</v>
      </c>
      <c r="BP443" s="46">
        <f t="shared" si="6134"/>
        <v>0</v>
      </c>
      <c r="BQ443" s="46">
        <f t="shared" si="6135"/>
        <v>0</v>
      </c>
      <c r="BR443" s="46">
        <f t="shared" si="6136"/>
        <v>0</v>
      </c>
      <c r="BS443" s="95">
        <f t="shared" si="6100"/>
        <v>13.75</v>
      </c>
      <c r="BT443" s="46">
        <f t="shared" si="6145"/>
        <v>0</v>
      </c>
      <c r="BU443" s="96">
        <f t="shared" si="6101"/>
        <v>0</v>
      </c>
      <c r="BV443" s="96">
        <f t="shared" si="6102"/>
        <v>0</v>
      </c>
      <c r="BW443" s="96">
        <f t="shared" si="6103"/>
        <v>0</v>
      </c>
      <c r="BX443" s="96">
        <f t="shared" si="6104"/>
        <v>0</v>
      </c>
      <c r="BY443" s="96">
        <f t="shared" si="6105"/>
        <v>0</v>
      </c>
      <c r="BZ443" s="97">
        <v>13.75</v>
      </c>
      <c r="CC443" s="46">
        <v>330</v>
      </c>
      <c r="CD443" s="46">
        <f t="shared" si="6137"/>
        <v>0</v>
      </c>
      <c r="CE443" s="46">
        <f t="shared" si="6138"/>
        <v>0</v>
      </c>
      <c r="CF443" s="46">
        <f t="shared" si="6139"/>
        <v>0</v>
      </c>
      <c r="CG443" s="46">
        <f t="shared" si="6140"/>
        <v>0</v>
      </c>
      <c r="CH443" s="46">
        <f t="shared" si="6141"/>
        <v>0</v>
      </c>
      <c r="CI443" s="95">
        <f t="shared" si="6106"/>
        <v>13.75</v>
      </c>
      <c r="CJ443" s="46">
        <f t="shared" si="6146"/>
        <v>0</v>
      </c>
      <c r="CK443" s="96">
        <f t="shared" si="6107"/>
        <v>0</v>
      </c>
      <c r="CL443" s="96">
        <f t="shared" si="6108"/>
        <v>0</v>
      </c>
      <c r="CM443" s="96">
        <f t="shared" si="6109"/>
        <v>0</v>
      </c>
      <c r="CN443" s="96">
        <f t="shared" si="6110"/>
        <v>0</v>
      </c>
      <c r="CO443" s="96">
        <f t="shared" si="6111"/>
        <v>0</v>
      </c>
      <c r="CP443" s="97">
        <v>13.75</v>
      </c>
    </row>
    <row r="444" spans="1:94" x14ac:dyDescent="0.3">
      <c r="A444" s="46">
        <v>331</v>
      </c>
      <c r="B444" s="46">
        <f t="shared" si="6112"/>
        <v>0</v>
      </c>
      <c r="C444" s="46">
        <f t="shared" si="6113"/>
        <v>0</v>
      </c>
      <c r="D444" s="46">
        <f t="shared" si="6114"/>
        <v>0</v>
      </c>
      <c r="E444" s="46">
        <f t="shared" si="6115"/>
        <v>0</v>
      </c>
      <c r="F444" s="46">
        <f t="shared" si="6116"/>
        <v>0</v>
      </c>
      <c r="G444" s="95">
        <f t="shared" si="6075"/>
        <v>13.791666666666666</v>
      </c>
      <c r="H444" s="46">
        <f t="shared" si="6076"/>
        <v>0</v>
      </c>
      <c r="I444" s="96">
        <f t="shared" si="6077"/>
        <v>0</v>
      </c>
      <c r="J444" s="96">
        <f t="shared" si="6078"/>
        <v>0</v>
      </c>
      <c r="K444" s="96">
        <f t="shared" si="6079"/>
        <v>0</v>
      </c>
      <c r="L444" s="96">
        <f t="shared" si="6080"/>
        <v>0</v>
      </c>
      <c r="M444" s="96">
        <f t="shared" si="6081"/>
        <v>0</v>
      </c>
      <c r="N444" s="97">
        <v>13.791666666666666</v>
      </c>
      <c r="Q444" s="46">
        <v>331</v>
      </c>
      <c r="R444" s="46">
        <f t="shared" si="6117"/>
        <v>0</v>
      </c>
      <c r="S444" s="46">
        <f t="shared" si="6118"/>
        <v>0.15068493150684931</v>
      </c>
      <c r="T444" s="46">
        <f t="shared" si="6119"/>
        <v>0</v>
      </c>
      <c r="U444" s="46">
        <f t="shared" si="6120"/>
        <v>0</v>
      </c>
      <c r="V444" s="46">
        <f t="shared" si="6121"/>
        <v>0</v>
      </c>
      <c r="W444" s="95">
        <f t="shared" si="6082"/>
        <v>13.791666666666666</v>
      </c>
      <c r="X444" s="46">
        <f t="shared" si="6142"/>
        <v>0.15068493150684931</v>
      </c>
      <c r="Y444" s="96">
        <f t="shared" si="6083"/>
        <v>0</v>
      </c>
      <c r="Z444" s="96">
        <f t="shared" si="6084"/>
        <v>1</v>
      </c>
      <c r="AA444" s="96">
        <f t="shared" si="6085"/>
        <v>0</v>
      </c>
      <c r="AB444" s="96">
        <f t="shared" si="6086"/>
        <v>0</v>
      </c>
      <c r="AC444" s="96">
        <f t="shared" si="6087"/>
        <v>0</v>
      </c>
      <c r="AD444" s="97">
        <v>13.791666666666666</v>
      </c>
      <c r="AG444" s="46">
        <v>331</v>
      </c>
      <c r="AH444" s="46">
        <f t="shared" si="6122"/>
        <v>0</v>
      </c>
      <c r="AI444" s="46">
        <f t="shared" si="6123"/>
        <v>0</v>
      </c>
      <c r="AJ444" s="46">
        <f t="shared" si="6124"/>
        <v>0</v>
      </c>
      <c r="AK444" s="46">
        <f t="shared" si="6125"/>
        <v>0</v>
      </c>
      <c r="AL444" s="46">
        <f t="shared" si="6126"/>
        <v>0</v>
      </c>
      <c r="AM444" s="95">
        <f t="shared" si="6088"/>
        <v>13.791666666666666</v>
      </c>
      <c r="AN444" s="46">
        <f t="shared" si="6143"/>
        <v>0</v>
      </c>
      <c r="AO444" s="96">
        <f t="shared" si="6089"/>
        <v>0</v>
      </c>
      <c r="AP444" s="96">
        <f t="shared" si="6090"/>
        <v>0</v>
      </c>
      <c r="AQ444" s="96">
        <f t="shared" si="6091"/>
        <v>0</v>
      </c>
      <c r="AR444" s="96">
        <f t="shared" si="6092"/>
        <v>0</v>
      </c>
      <c r="AS444" s="96">
        <f t="shared" si="6093"/>
        <v>0</v>
      </c>
      <c r="AT444" s="97">
        <v>13.791666666666666</v>
      </c>
      <c r="AW444" s="46">
        <v>331</v>
      </c>
      <c r="AX444" s="46">
        <f t="shared" si="6127"/>
        <v>0</v>
      </c>
      <c r="AY444" s="46">
        <f t="shared" si="6128"/>
        <v>0.24074074074074073</v>
      </c>
      <c r="AZ444" s="46">
        <f t="shared" si="6129"/>
        <v>0.62037037037037035</v>
      </c>
      <c r="BA444" s="46">
        <f t="shared" si="6130"/>
        <v>0</v>
      </c>
      <c r="BB444" s="46">
        <f t="shared" si="6131"/>
        <v>0</v>
      </c>
      <c r="BC444" s="95">
        <f t="shared" si="6094"/>
        <v>13.791666666666666</v>
      </c>
      <c r="BD444" s="46">
        <f t="shared" si="6144"/>
        <v>0.86111111111111105</v>
      </c>
      <c r="BE444" s="96">
        <f t="shared" si="6095"/>
        <v>0</v>
      </c>
      <c r="BF444" s="96">
        <f t="shared" si="6096"/>
        <v>0.27956989247311831</v>
      </c>
      <c r="BG444" s="96">
        <f t="shared" si="6097"/>
        <v>0.72043010752688175</v>
      </c>
      <c r="BH444" s="96">
        <f t="shared" si="6098"/>
        <v>0</v>
      </c>
      <c r="BI444" s="96">
        <f t="shared" si="6099"/>
        <v>0</v>
      </c>
      <c r="BJ444" s="97">
        <v>13.791666666666666</v>
      </c>
      <c r="BM444" s="46">
        <v>331</v>
      </c>
      <c r="BN444" s="46">
        <f t="shared" si="6132"/>
        <v>0</v>
      </c>
      <c r="BO444" s="46">
        <f t="shared" si="6133"/>
        <v>0</v>
      </c>
      <c r="BP444" s="46">
        <f t="shared" si="6134"/>
        <v>0</v>
      </c>
      <c r="BQ444" s="46">
        <f t="shared" si="6135"/>
        <v>0</v>
      </c>
      <c r="BR444" s="46">
        <f t="shared" si="6136"/>
        <v>0</v>
      </c>
      <c r="BS444" s="95">
        <f t="shared" si="6100"/>
        <v>13.791666666666666</v>
      </c>
      <c r="BT444" s="46">
        <f t="shared" si="6145"/>
        <v>0</v>
      </c>
      <c r="BU444" s="96">
        <f t="shared" si="6101"/>
        <v>0</v>
      </c>
      <c r="BV444" s="96">
        <f t="shared" si="6102"/>
        <v>0</v>
      </c>
      <c r="BW444" s="96">
        <f t="shared" si="6103"/>
        <v>0</v>
      </c>
      <c r="BX444" s="96">
        <f t="shared" si="6104"/>
        <v>0</v>
      </c>
      <c r="BY444" s="96">
        <f t="shared" si="6105"/>
        <v>0</v>
      </c>
      <c r="BZ444" s="97">
        <v>13.791666666666666</v>
      </c>
      <c r="CC444" s="46">
        <v>331</v>
      </c>
      <c r="CD444" s="46">
        <f t="shared" si="6137"/>
        <v>0</v>
      </c>
      <c r="CE444" s="46">
        <f t="shared" si="6138"/>
        <v>0</v>
      </c>
      <c r="CF444" s="46">
        <f t="shared" si="6139"/>
        <v>0</v>
      </c>
      <c r="CG444" s="46">
        <f t="shared" si="6140"/>
        <v>0</v>
      </c>
      <c r="CH444" s="46">
        <f t="shared" si="6141"/>
        <v>0</v>
      </c>
      <c r="CI444" s="95">
        <f t="shared" si="6106"/>
        <v>13.791666666666666</v>
      </c>
      <c r="CJ444" s="46">
        <f t="shared" si="6146"/>
        <v>0</v>
      </c>
      <c r="CK444" s="96">
        <f t="shared" si="6107"/>
        <v>0</v>
      </c>
      <c r="CL444" s="96">
        <f t="shared" si="6108"/>
        <v>0</v>
      </c>
      <c r="CM444" s="96">
        <f t="shared" si="6109"/>
        <v>0</v>
      </c>
      <c r="CN444" s="96">
        <f t="shared" si="6110"/>
        <v>0</v>
      </c>
      <c r="CO444" s="96">
        <f t="shared" si="6111"/>
        <v>0</v>
      </c>
      <c r="CP444" s="97">
        <v>13.791666666666666</v>
      </c>
    </row>
    <row r="445" spans="1:94" x14ac:dyDescent="0.3">
      <c r="A445" s="46">
        <v>332</v>
      </c>
      <c r="B445" s="46">
        <f t="shared" si="6112"/>
        <v>0</v>
      </c>
      <c r="C445" s="46">
        <f t="shared" si="6113"/>
        <v>0</v>
      </c>
      <c r="D445" s="46">
        <f t="shared" si="6114"/>
        <v>0</v>
      </c>
      <c r="E445" s="46">
        <f t="shared" si="6115"/>
        <v>0</v>
      </c>
      <c r="F445" s="46">
        <f t="shared" si="6116"/>
        <v>0</v>
      </c>
      <c r="G445" s="95">
        <f t="shared" si="6075"/>
        <v>13.833333333333334</v>
      </c>
      <c r="H445" s="46">
        <f t="shared" si="6076"/>
        <v>0</v>
      </c>
      <c r="I445" s="96">
        <f t="shared" si="6077"/>
        <v>0</v>
      </c>
      <c r="J445" s="96">
        <f t="shared" si="6078"/>
        <v>0</v>
      </c>
      <c r="K445" s="96">
        <f t="shared" si="6079"/>
        <v>0</v>
      </c>
      <c r="L445" s="96">
        <f t="shared" si="6080"/>
        <v>0</v>
      </c>
      <c r="M445" s="96">
        <f t="shared" si="6081"/>
        <v>0</v>
      </c>
      <c r="N445" s="97">
        <v>13.833333333333334</v>
      </c>
      <c r="Q445" s="46">
        <v>332</v>
      </c>
      <c r="R445" s="46">
        <f t="shared" si="6117"/>
        <v>0</v>
      </c>
      <c r="S445" s="46">
        <f t="shared" si="6118"/>
        <v>0.15068493150684931</v>
      </c>
      <c r="T445" s="46">
        <f t="shared" si="6119"/>
        <v>0</v>
      </c>
      <c r="U445" s="46">
        <f t="shared" si="6120"/>
        <v>0</v>
      </c>
      <c r="V445" s="46">
        <f t="shared" si="6121"/>
        <v>0</v>
      </c>
      <c r="W445" s="95">
        <f t="shared" si="6082"/>
        <v>13.833333333333334</v>
      </c>
      <c r="X445" s="46">
        <f t="shared" si="6142"/>
        <v>0.15068493150684931</v>
      </c>
      <c r="Y445" s="96">
        <f t="shared" si="6083"/>
        <v>0</v>
      </c>
      <c r="Z445" s="96">
        <f t="shared" si="6084"/>
        <v>1</v>
      </c>
      <c r="AA445" s="96">
        <f t="shared" si="6085"/>
        <v>0</v>
      </c>
      <c r="AB445" s="96">
        <f t="shared" si="6086"/>
        <v>0</v>
      </c>
      <c r="AC445" s="96">
        <f t="shared" si="6087"/>
        <v>0</v>
      </c>
      <c r="AD445" s="97">
        <v>13.833333333333334</v>
      </c>
      <c r="AG445" s="46">
        <v>332</v>
      </c>
      <c r="AH445" s="46">
        <f t="shared" si="6122"/>
        <v>0</v>
      </c>
      <c r="AI445" s="46">
        <f t="shared" si="6123"/>
        <v>0</v>
      </c>
      <c r="AJ445" s="46">
        <f t="shared" si="6124"/>
        <v>0</v>
      </c>
      <c r="AK445" s="46">
        <f t="shared" si="6125"/>
        <v>0</v>
      </c>
      <c r="AL445" s="46">
        <f t="shared" si="6126"/>
        <v>0</v>
      </c>
      <c r="AM445" s="95">
        <f t="shared" si="6088"/>
        <v>13.833333333333334</v>
      </c>
      <c r="AN445" s="46">
        <f t="shared" si="6143"/>
        <v>0</v>
      </c>
      <c r="AO445" s="96">
        <f t="shared" si="6089"/>
        <v>0</v>
      </c>
      <c r="AP445" s="96">
        <f t="shared" si="6090"/>
        <v>0</v>
      </c>
      <c r="AQ445" s="96">
        <f t="shared" si="6091"/>
        <v>0</v>
      </c>
      <c r="AR445" s="96">
        <f t="shared" si="6092"/>
        <v>0</v>
      </c>
      <c r="AS445" s="96">
        <f t="shared" si="6093"/>
        <v>0</v>
      </c>
      <c r="AT445" s="97">
        <v>13.833333333333334</v>
      </c>
      <c r="AW445" s="46">
        <v>332</v>
      </c>
      <c r="AX445" s="46">
        <f t="shared" si="6127"/>
        <v>0</v>
      </c>
      <c r="AY445" s="46">
        <f t="shared" si="6128"/>
        <v>0.24074074074074073</v>
      </c>
      <c r="AZ445" s="46">
        <f t="shared" si="6129"/>
        <v>0.62037037037037035</v>
      </c>
      <c r="BA445" s="46">
        <f t="shared" si="6130"/>
        <v>0</v>
      </c>
      <c r="BB445" s="46">
        <f t="shared" si="6131"/>
        <v>0</v>
      </c>
      <c r="BC445" s="95">
        <f t="shared" si="6094"/>
        <v>13.833333333333334</v>
      </c>
      <c r="BD445" s="46">
        <f t="shared" si="6144"/>
        <v>0.86111111111111105</v>
      </c>
      <c r="BE445" s="96">
        <f t="shared" si="6095"/>
        <v>0</v>
      </c>
      <c r="BF445" s="96">
        <f t="shared" si="6096"/>
        <v>0.27956989247311831</v>
      </c>
      <c r="BG445" s="96">
        <f t="shared" si="6097"/>
        <v>0.72043010752688175</v>
      </c>
      <c r="BH445" s="96">
        <f t="shared" si="6098"/>
        <v>0</v>
      </c>
      <c r="BI445" s="96">
        <f t="shared" si="6099"/>
        <v>0</v>
      </c>
      <c r="BJ445" s="97">
        <v>13.833333333333334</v>
      </c>
      <c r="BM445" s="46">
        <v>332</v>
      </c>
      <c r="BN445" s="46">
        <f t="shared" si="6132"/>
        <v>0</v>
      </c>
      <c r="BO445" s="46">
        <f t="shared" si="6133"/>
        <v>0</v>
      </c>
      <c r="BP445" s="46">
        <f t="shared" si="6134"/>
        <v>0</v>
      </c>
      <c r="BQ445" s="46">
        <f t="shared" si="6135"/>
        <v>0</v>
      </c>
      <c r="BR445" s="46">
        <f t="shared" si="6136"/>
        <v>0</v>
      </c>
      <c r="BS445" s="95">
        <f t="shared" si="6100"/>
        <v>13.833333333333334</v>
      </c>
      <c r="BT445" s="46">
        <f t="shared" si="6145"/>
        <v>0</v>
      </c>
      <c r="BU445" s="96">
        <f t="shared" si="6101"/>
        <v>0</v>
      </c>
      <c r="BV445" s="96">
        <f t="shared" si="6102"/>
        <v>0</v>
      </c>
      <c r="BW445" s="96">
        <f t="shared" si="6103"/>
        <v>0</v>
      </c>
      <c r="BX445" s="96">
        <f t="shared" si="6104"/>
        <v>0</v>
      </c>
      <c r="BY445" s="96">
        <f t="shared" si="6105"/>
        <v>0</v>
      </c>
      <c r="BZ445" s="97">
        <v>13.833333333333334</v>
      </c>
      <c r="CC445" s="46">
        <v>332</v>
      </c>
      <c r="CD445" s="46">
        <f t="shared" si="6137"/>
        <v>0</v>
      </c>
      <c r="CE445" s="46">
        <f t="shared" si="6138"/>
        <v>0</v>
      </c>
      <c r="CF445" s="46">
        <f t="shared" si="6139"/>
        <v>0</v>
      </c>
      <c r="CG445" s="46">
        <f t="shared" si="6140"/>
        <v>0</v>
      </c>
      <c r="CH445" s="46">
        <f t="shared" si="6141"/>
        <v>0</v>
      </c>
      <c r="CI445" s="95">
        <f t="shared" si="6106"/>
        <v>13.833333333333334</v>
      </c>
      <c r="CJ445" s="46">
        <f t="shared" si="6146"/>
        <v>0</v>
      </c>
      <c r="CK445" s="96">
        <f t="shared" si="6107"/>
        <v>0</v>
      </c>
      <c r="CL445" s="96">
        <f t="shared" si="6108"/>
        <v>0</v>
      </c>
      <c r="CM445" s="96">
        <f t="shared" si="6109"/>
        <v>0</v>
      </c>
      <c r="CN445" s="96">
        <f t="shared" si="6110"/>
        <v>0</v>
      </c>
      <c r="CO445" s="96">
        <f t="shared" si="6111"/>
        <v>0</v>
      </c>
      <c r="CP445" s="97">
        <v>13.833333333333334</v>
      </c>
    </row>
    <row r="446" spans="1:94" x14ac:dyDescent="0.3">
      <c r="A446" s="46">
        <v>333</v>
      </c>
      <c r="B446" s="46">
        <f t="shared" si="6112"/>
        <v>0</v>
      </c>
      <c r="C446" s="46">
        <f t="shared" si="6113"/>
        <v>0</v>
      </c>
      <c r="D446" s="46">
        <f t="shared" si="6114"/>
        <v>0</v>
      </c>
      <c r="E446" s="46">
        <f t="shared" si="6115"/>
        <v>0</v>
      </c>
      <c r="F446" s="46">
        <f t="shared" si="6116"/>
        <v>0</v>
      </c>
      <c r="G446" s="95">
        <f t="shared" si="6075"/>
        <v>13.875</v>
      </c>
      <c r="H446" s="46">
        <f t="shared" si="6076"/>
        <v>0</v>
      </c>
      <c r="I446" s="96">
        <f t="shared" si="6077"/>
        <v>0</v>
      </c>
      <c r="J446" s="96">
        <f t="shared" si="6078"/>
        <v>0</v>
      </c>
      <c r="K446" s="96">
        <f t="shared" si="6079"/>
        <v>0</v>
      </c>
      <c r="L446" s="96">
        <f t="shared" si="6080"/>
        <v>0</v>
      </c>
      <c r="M446" s="96">
        <f t="shared" si="6081"/>
        <v>0</v>
      </c>
      <c r="N446" s="97">
        <v>13.875</v>
      </c>
      <c r="Q446" s="46">
        <v>333</v>
      </c>
      <c r="R446" s="46">
        <f t="shared" si="6117"/>
        <v>0</v>
      </c>
      <c r="S446" s="46">
        <f t="shared" si="6118"/>
        <v>0.15068493150684931</v>
      </c>
      <c r="T446" s="46">
        <f t="shared" si="6119"/>
        <v>0</v>
      </c>
      <c r="U446" s="46">
        <f t="shared" si="6120"/>
        <v>0</v>
      </c>
      <c r="V446" s="46">
        <f t="shared" si="6121"/>
        <v>0</v>
      </c>
      <c r="W446" s="95">
        <f t="shared" si="6082"/>
        <v>13.875</v>
      </c>
      <c r="X446" s="46">
        <f t="shared" si="6142"/>
        <v>0.15068493150684931</v>
      </c>
      <c r="Y446" s="96">
        <f t="shared" si="6083"/>
        <v>0</v>
      </c>
      <c r="Z446" s="96">
        <f t="shared" si="6084"/>
        <v>1</v>
      </c>
      <c r="AA446" s="96">
        <f t="shared" si="6085"/>
        <v>0</v>
      </c>
      <c r="AB446" s="96">
        <f t="shared" si="6086"/>
        <v>0</v>
      </c>
      <c r="AC446" s="96">
        <f t="shared" si="6087"/>
        <v>0</v>
      </c>
      <c r="AD446" s="97">
        <v>13.875</v>
      </c>
      <c r="AG446" s="46">
        <v>333</v>
      </c>
      <c r="AH446" s="46">
        <f t="shared" si="6122"/>
        <v>0</v>
      </c>
      <c r="AI446" s="46">
        <f t="shared" si="6123"/>
        <v>0</v>
      </c>
      <c r="AJ446" s="46">
        <f t="shared" si="6124"/>
        <v>0</v>
      </c>
      <c r="AK446" s="46">
        <f t="shared" si="6125"/>
        <v>0</v>
      </c>
      <c r="AL446" s="46">
        <f t="shared" si="6126"/>
        <v>0</v>
      </c>
      <c r="AM446" s="95">
        <f t="shared" si="6088"/>
        <v>13.875</v>
      </c>
      <c r="AN446" s="46">
        <f t="shared" si="6143"/>
        <v>0</v>
      </c>
      <c r="AO446" s="96">
        <f t="shared" si="6089"/>
        <v>0</v>
      </c>
      <c r="AP446" s="96">
        <f t="shared" si="6090"/>
        <v>0</v>
      </c>
      <c r="AQ446" s="96">
        <f t="shared" si="6091"/>
        <v>0</v>
      </c>
      <c r="AR446" s="96">
        <f t="shared" si="6092"/>
        <v>0</v>
      </c>
      <c r="AS446" s="96">
        <f t="shared" si="6093"/>
        <v>0</v>
      </c>
      <c r="AT446" s="97">
        <v>13.875</v>
      </c>
      <c r="AW446" s="46">
        <v>333</v>
      </c>
      <c r="AX446" s="46">
        <f t="shared" si="6127"/>
        <v>0</v>
      </c>
      <c r="AY446" s="46">
        <f t="shared" si="6128"/>
        <v>0.24074074074074073</v>
      </c>
      <c r="AZ446" s="46">
        <f t="shared" si="6129"/>
        <v>0.62037037037037035</v>
      </c>
      <c r="BA446" s="46">
        <f t="shared" si="6130"/>
        <v>0</v>
      </c>
      <c r="BB446" s="46">
        <f t="shared" si="6131"/>
        <v>0</v>
      </c>
      <c r="BC446" s="95">
        <f t="shared" si="6094"/>
        <v>13.875</v>
      </c>
      <c r="BD446" s="46">
        <f t="shared" si="6144"/>
        <v>0.86111111111111105</v>
      </c>
      <c r="BE446" s="96">
        <f t="shared" si="6095"/>
        <v>0</v>
      </c>
      <c r="BF446" s="96">
        <f t="shared" si="6096"/>
        <v>0.27956989247311831</v>
      </c>
      <c r="BG446" s="96">
        <f t="shared" si="6097"/>
        <v>0.72043010752688175</v>
      </c>
      <c r="BH446" s="96">
        <f t="shared" si="6098"/>
        <v>0</v>
      </c>
      <c r="BI446" s="96">
        <f t="shared" si="6099"/>
        <v>0</v>
      </c>
      <c r="BJ446" s="97">
        <v>13.875</v>
      </c>
      <c r="BM446" s="46">
        <v>333</v>
      </c>
      <c r="BN446" s="46">
        <f t="shared" si="6132"/>
        <v>0</v>
      </c>
      <c r="BO446" s="46">
        <f t="shared" si="6133"/>
        <v>0</v>
      </c>
      <c r="BP446" s="46">
        <f t="shared" si="6134"/>
        <v>0</v>
      </c>
      <c r="BQ446" s="46">
        <f t="shared" si="6135"/>
        <v>0</v>
      </c>
      <c r="BR446" s="46">
        <f t="shared" si="6136"/>
        <v>0</v>
      </c>
      <c r="BS446" s="95">
        <f t="shared" si="6100"/>
        <v>13.875</v>
      </c>
      <c r="BT446" s="46">
        <f t="shared" si="6145"/>
        <v>0</v>
      </c>
      <c r="BU446" s="96">
        <f t="shared" si="6101"/>
        <v>0</v>
      </c>
      <c r="BV446" s="96">
        <f t="shared" si="6102"/>
        <v>0</v>
      </c>
      <c r="BW446" s="96">
        <f t="shared" si="6103"/>
        <v>0</v>
      </c>
      <c r="BX446" s="96">
        <f t="shared" si="6104"/>
        <v>0</v>
      </c>
      <c r="BY446" s="96">
        <f t="shared" si="6105"/>
        <v>0</v>
      </c>
      <c r="BZ446" s="97">
        <v>13.875</v>
      </c>
      <c r="CC446" s="46">
        <v>333</v>
      </c>
      <c r="CD446" s="46">
        <f t="shared" si="6137"/>
        <v>0</v>
      </c>
      <c r="CE446" s="46">
        <f t="shared" si="6138"/>
        <v>0</v>
      </c>
      <c r="CF446" s="46">
        <f t="shared" si="6139"/>
        <v>0</v>
      </c>
      <c r="CG446" s="46">
        <f t="shared" si="6140"/>
        <v>0</v>
      </c>
      <c r="CH446" s="46">
        <f t="shared" si="6141"/>
        <v>0</v>
      </c>
      <c r="CI446" s="95">
        <f t="shared" si="6106"/>
        <v>13.875</v>
      </c>
      <c r="CJ446" s="46">
        <f t="shared" si="6146"/>
        <v>0</v>
      </c>
      <c r="CK446" s="96">
        <f t="shared" si="6107"/>
        <v>0</v>
      </c>
      <c r="CL446" s="96">
        <f t="shared" si="6108"/>
        <v>0</v>
      </c>
      <c r="CM446" s="96">
        <f t="shared" si="6109"/>
        <v>0</v>
      </c>
      <c r="CN446" s="96">
        <f t="shared" si="6110"/>
        <v>0</v>
      </c>
      <c r="CO446" s="96">
        <f t="shared" si="6111"/>
        <v>0</v>
      </c>
      <c r="CP446" s="97">
        <v>13.875</v>
      </c>
    </row>
    <row r="447" spans="1:94" x14ac:dyDescent="0.3">
      <c r="A447" s="46">
        <v>334</v>
      </c>
      <c r="B447" s="46">
        <f t="shared" si="6112"/>
        <v>0</v>
      </c>
      <c r="C447" s="46">
        <f t="shared" si="6113"/>
        <v>0</v>
      </c>
      <c r="D447" s="46">
        <f t="shared" si="6114"/>
        <v>0</v>
      </c>
      <c r="E447" s="46">
        <f t="shared" si="6115"/>
        <v>0</v>
      </c>
      <c r="F447" s="46">
        <f t="shared" si="6116"/>
        <v>0</v>
      </c>
      <c r="G447" s="95">
        <f t="shared" ref="G447:G510" si="6147">A447/24</f>
        <v>13.916666666666666</v>
      </c>
      <c r="H447" s="46">
        <f t="shared" ref="H447:H510" si="6148">SUM(B447:F447)</f>
        <v>0</v>
      </c>
      <c r="I447" s="96">
        <f t="shared" ref="I447:I510" si="6149">IF(H447=0,0,B447/H447)</f>
        <v>0</v>
      </c>
      <c r="J447" s="96">
        <f t="shared" ref="J447:J510" si="6150">IF(H447=0,0,C447/H447)</f>
        <v>0</v>
      </c>
      <c r="K447" s="96">
        <f t="shared" ref="K447:K510" si="6151">IF(H447=0,0,D447/H447)</f>
        <v>0</v>
      </c>
      <c r="L447" s="96">
        <f t="shared" ref="L447:L510" si="6152">IF(H447=0,0,E447/H447)</f>
        <v>0</v>
      </c>
      <c r="M447" s="96">
        <f t="shared" ref="M447:M510" si="6153">IF(H447=0,0,F447/H447)</f>
        <v>0</v>
      </c>
      <c r="N447" s="97">
        <v>13.916666666666666</v>
      </c>
      <c r="Q447" s="46">
        <v>334</v>
      </c>
      <c r="R447" s="46">
        <f t="shared" si="6117"/>
        <v>0</v>
      </c>
      <c r="S447" s="46">
        <f t="shared" si="6118"/>
        <v>0.15068493150684931</v>
      </c>
      <c r="T447" s="46">
        <f t="shared" si="6119"/>
        <v>0</v>
      </c>
      <c r="U447" s="46">
        <f t="shared" si="6120"/>
        <v>0</v>
      </c>
      <c r="V447" s="46">
        <f t="shared" si="6121"/>
        <v>0</v>
      </c>
      <c r="W447" s="95">
        <f t="shared" ref="W447:W510" si="6154">Q447/24</f>
        <v>13.916666666666666</v>
      </c>
      <c r="X447" s="46">
        <f t="shared" si="6142"/>
        <v>0.15068493150684931</v>
      </c>
      <c r="Y447" s="96">
        <f t="shared" ref="Y447:Y510" si="6155">IF(X447=0,0,R447/X447)</f>
        <v>0</v>
      </c>
      <c r="Z447" s="96">
        <f t="shared" ref="Z447:Z510" si="6156">IF(X447=0,0,S447/X447)</f>
        <v>1</v>
      </c>
      <c r="AA447" s="96">
        <f t="shared" ref="AA447:AA510" si="6157">IF(X447=0,0,T447/X447)</f>
        <v>0</v>
      </c>
      <c r="AB447" s="96">
        <f t="shared" ref="AB447:AB510" si="6158">IF(X447=0,0,U447/X447)</f>
        <v>0</v>
      </c>
      <c r="AC447" s="96">
        <f t="shared" ref="AC447:AC510" si="6159">IF(X447=0,0,V447/X447)</f>
        <v>0</v>
      </c>
      <c r="AD447" s="97">
        <v>13.916666666666666</v>
      </c>
      <c r="AG447" s="46">
        <v>334</v>
      </c>
      <c r="AH447" s="46">
        <f t="shared" si="6122"/>
        <v>0</v>
      </c>
      <c r="AI447" s="46">
        <f t="shared" si="6123"/>
        <v>0</v>
      </c>
      <c r="AJ447" s="46">
        <f t="shared" si="6124"/>
        <v>0</v>
      </c>
      <c r="AK447" s="46">
        <f t="shared" si="6125"/>
        <v>0</v>
      </c>
      <c r="AL447" s="46">
        <f t="shared" si="6126"/>
        <v>0</v>
      </c>
      <c r="AM447" s="95">
        <f t="shared" ref="AM447:AM510" si="6160">AG447/24</f>
        <v>13.916666666666666</v>
      </c>
      <c r="AN447" s="46">
        <f t="shared" si="6143"/>
        <v>0</v>
      </c>
      <c r="AO447" s="96">
        <f t="shared" ref="AO447:AO510" si="6161">IF(AN447=0,0,AH447/AN447)</f>
        <v>0</v>
      </c>
      <c r="AP447" s="96">
        <f t="shared" ref="AP447:AP510" si="6162">IF(AN447=0,0,AI447/AN447)</f>
        <v>0</v>
      </c>
      <c r="AQ447" s="96">
        <f t="shared" ref="AQ447:AQ510" si="6163">IF(AN447=0,0,AJ447/AN447)</f>
        <v>0</v>
      </c>
      <c r="AR447" s="96">
        <f t="shared" ref="AR447:AR510" si="6164">IF(AN447=0,0,AK447/AN447)</f>
        <v>0</v>
      </c>
      <c r="AS447" s="96">
        <f t="shared" ref="AS447:AS510" si="6165">IF(AN447=0,0,AL447/AN447)</f>
        <v>0</v>
      </c>
      <c r="AT447" s="97">
        <v>13.916666666666666</v>
      </c>
      <c r="AW447" s="46">
        <v>334</v>
      </c>
      <c r="AX447" s="46">
        <f t="shared" si="6127"/>
        <v>0</v>
      </c>
      <c r="AY447" s="46">
        <f t="shared" si="6128"/>
        <v>0.24074074074074073</v>
      </c>
      <c r="AZ447" s="46">
        <f t="shared" si="6129"/>
        <v>0.62037037037037035</v>
      </c>
      <c r="BA447" s="46">
        <f t="shared" si="6130"/>
        <v>0</v>
      </c>
      <c r="BB447" s="46">
        <f t="shared" si="6131"/>
        <v>0</v>
      </c>
      <c r="BC447" s="95">
        <f t="shared" ref="BC447:BC510" si="6166">AW447/24</f>
        <v>13.916666666666666</v>
      </c>
      <c r="BD447" s="46">
        <f t="shared" si="6144"/>
        <v>0.86111111111111105</v>
      </c>
      <c r="BE447" s="96">
        <f t="shared" ref="BE447:BE510" si="6167">IF(BD447=0,0,AX447/BD447)</f>
        <v>0</v>
      </c>
      <c r="BF447" s="96">
        <f t="shared" ref="BF447:BF510" si="6168">IF(BD447=0,0,AY447/BD447)</f>
        <v>0.27956989247311831</v>
      </c>
      <c r="BG447" s="96">
        <f t="shared" ref="BG447:BG510" si="6169">IF(BD447=0,0,AZ447/BD447)</f>
        <v>0.72043010752688175</v>
      </c>
      <c r="BH447" s="96">
        <f t="shared" ref="BH447:BH510" si="6170">IF(BD447=0,0,BA447/BD447)</f>
        <v>0</v>
      </c>
      <c r="BI447" s="96">
        <f t="shared" ref="BI447:BI510" si="6171">IF(BD447=0,0,BB447/BD447)</f>
        <v>0</v>
      </c>
      <c r="BJ447" s="97">
        <v>13.916666666666666</v>
      </c>
      <c r="BM447" s="46">
        <v>334</v>
      </c>
      <c r="BN447" s="46">
        <f t="shared" si="6132"/>
        <v>0</v>
      </c>
      <c r="BO447" s="46">
        <f t="shared" si="6133"/>
        <v>0</v>
      </c>
      <c r="BP447" s="46">
        <f t="shared" si="6134"/>
        <v>0</v>
      </c>
      <c r="BQ447" s="46">
        <f t="shared" si="6135"/>
        <v>0</v>
      </c>
      <c r="BR447" s="46">
        <f t="shared" si="6136"/>
        <v>0</v>
      </c>
      <c r="BS447" s="95">
        <f t="shared" ref="BS447:BS510" si="6172">BM447/24</f>
        <v>13.916666666666666</v>
      </c>
      <c r="BT447" s="46">
        <f t="shared" si="6145"/>
        <v>0</v>
      </c>
      <c r="BU447" s="96">
        <f t="shared" ref="BU447:BU510" si="6173">IF(BT447=0,0,BN447/BT447)</f>
        <v>0</v>
      </c>
      <c r="BV447" s="96">
        <f t="shared" ref="BV447:BV510" si="6174">IF(BT447=0,0,BO447/BT447)</f>
        <v>0</v>
      </c>
      <c r="BW447" s="96">
        <f t="shared" ref="BW447:BW510" si="6175">IF(BT447=0,0,BP447/BT447)</f>
        <v>0</v>
      </c>
      <c r="BX447" s="96">
        <f t="shared" ref="BX447:BX510" si="6176">IF(BT447=0,0,BQ447/BT447)</f>
        <v>0</v>
      </c>
      <c r="BY447" s="96">
        <f t="shared" ref="BY447:BY510" si="6177">IF(BT447=0,0,BR447/BT447)</f>
        <v>0</v>
      </c>
      <c r="BZ447" s="97">
        <v>13.916666666666666</v>
      </c>
      <c r="CC447" s="46">
        <v>334</v>
      </c>
      <c r="CD447" s="46">
        <f t="shared" si="6137"/>
        <v>0</v>
      </c>
      <c r="CE447" s="46">
        <f t="shared" si="6138"/>
        <v>0</v>
      </c>
      <c r="CF447" s="46">
        <f t="shared" si="6139"/>
        <v>0</v>
      </c>
      <c r="CG447" s="46">
        <f t="shared" si="6140"/>
        <v>0</v>
      </c>
      <c r="CH447" s="46">
        <f t="shared" si="6141"/>
        <v>0</v>
      </c>
      <c r="CI447" s="95">
        <f t="shared" ref="CI447:CI510" si="6178">CC447/24</f>
        <v>13.916666666666666</v>
      </c>
      <c r="CJ447" s="46">
        <f t="shared" si="6146"/>
        <v>0</v>
      </c>
      <c r="CK447" s="96">
        <f t="shared" ref="CK447:CK510" si="6179">IF(CJ447=0,0,CD447/CJ447)</f>
        <v>0</v>
      </c>
      <c r="CL447" s="96">
        <f t="shared" ref="CL447:CL510" si="6180">IF(CJ447=0,0,CE447/CJ447)</f>
        <v>0</v>
      </c>
      <c r="CM447" s="96">
        <f t="shared" ref="CM447:CM510" si="6181">IF(CJ447=0,0,CF447/CJ447)</f>
        <v>0</v>
      </c>
      <c r="CN447" s="96">
        <f t="shared" ref="CN447:CN510" si="6182">IF(CJ447=0,0,CG447/CJ447)</f>
        <v>0</v>
      </c>
      <c r="CO447" s="96">
        <f t="shared" ref="CO447:CO510" si="6183">IF(CJ447=0,0,CH447/CJ447)</f>
        <v>0</v>
      </c>
      <c r="CP447" s="97">
        <v>13.916666666666666</v>
      </c>
    </row>
    <row r="448" spans="1:94" x14ac:dyDescent="0.3">
      <c r="A448" s="47">
        <v>335</v>
      </c>
      <c r="B448" s="47">
        <f t="shared" si="6112"/>
        <v>0</v>
      </c>
      <c r="C448" s="47">
        <f t="shared" si="6113"/>
        <v>0</v>
      </c>
      <c r="D448" s="47">
        <f t="shared" si="6114"/>
        <v>0</v>
      </c>
      <c r="E448" s="47">
        <f t="shared" si="6115"/>
        <v>0</v>
      </c>
      <c r="F448" s="47">
        <f t="shared" si="6116"/>
        <v>0</v>
      </c>
      <c r="G448" s="99">
        <f t="shared" si="6147"/>
        <v>13.958333333333334</v>
      </c>
      <c r="H448" s="47">
        <f t="shared" si="6148"/>
        <v>0</v>
      </c>
      <c r="I448" s="100">
        <f t="shared" si="6149"/>
        <v>0</v>
      </c>
      <c r="J448" s="100">
        <f t="shared" si="6150"/>
        <v>0</v>
      </c>
      <c r="K448" s="100">
        <f t="shared" si="6151"/>
        <v>0</v>
      </c>
      <c r="L448" s="100">
        <f t="shared" si="6152"/>
        <v>0</v>
      </c>
      <c r="M448" s="100">
        <f t="shared" si="6153"/>
        <v>0</v>
      </c>
      <c r="N448" s="101">
        <v>13.958333333333334</v>
      </c>
      <c r="Q448" s="47">
        <v>335</v>
      </c>
      <c r="R448" s="47">
        <f t="shared" si="6117"/>
        <v>0</v>
      </c>
      <c r="S448" s="47">
        <f t="shared" si="6118"/>
        <v>0.15068493150684931</v>
      </c>
      <c r="T448" s="47">
        <f t="shared" si="6119"/>
        <v>0</v>
      </c>
      <c r="U448" s="47">
        <f t="shared" si="6120"/>
        <v>0</v>
      </c>
      <c r="V448" s="47">
        <f t="shared" si="6121"/>
        <v>0</v>
      </c>
      <c r="W448" s="99">
        <f t="shared" si="6154"/>
        <v>13.958333333333334</v>
      </c>
      <c r="X448" s="47">
        <f t="shared" si="6142"/>
        <v>0.15068493150684931</v>
      </c>
      <c r="Y448" s="100">
        <f t="shared" si="6155"/>
        <v>0</v>
      </c>
      <c r="Z448" s="100">
        <f t="shared" si="6156"/>
        <v>1</v>
      </c>
      <c r="AA448" s="100">
        <f t="shared" si="6157"/>
        <v>0</v>
      </c>
      <c r="AB448" s="100">
        <f t="shared" si="6158"/>
        <v>0</v>
      </c>
      <c r="AC448" s="100">
        <f t="shared" si="6159"/>
        <v>0</v>
      </c>
      <c r="AD448" s="101">
        <v>13.958333333333334</v>
      </c>
      <c r="AG448" s="47">
        <v>335</v>
      </c>
      <c r="AH448" s="47">
        <f t="shared" si="6122"/>
        <v>0</v>
      </c>
      <c r="AI448" s="47">
        <f t="shared" si="6123"/>
        <v>0</v>
      </c>
      <c r="AJ448" s="47">
        <f t="shared" si="6124"/>
        <v>0</v>
      </c>
      <c r="AK448" s="47">
        <f t="shared" si="6125"/>
        <v>0</v>
      </c>
      <c r="AL448" s="47">
        <f t="shared" si="6126"/>
        <v>0</v>
      </c>
      <c r="AM448" s="99">
        <f t="shared" si="6160"/>
        <v>13.958333333333334</v>
      </c>
      <c r="AN448" s="47">
        <f t="shared" si="6143"/>
        <v>0</v>
      </c>
      <c r="AO448" s="100">
        <f t="shared" si="6161"/>
        <v>0</v>
      </c>
      <c r="AP448" s="100">
        <f t="shared" si="6162"/>
        <v>0</v>
      </c>
      <c r="AQ448" s="100">
        <f t="shared" si="6163"/>
        <v>0</v>
      </c>
      <c r="AR448" s="100">
        <f t="shared" si="6164"/>
        <v>0</v>
      </c>
      <c r="AS448" s="100">
        <f t="shared" si="6165"/>
        <v>0</v>
      </c>
      <c r="AT448" s="101">
        <v>13.958333333333334</v>
      </c>
      <c r="AW448" s="47">
        <v>335</v>
      </c>
      <c r="AX448" s="47">
        <f t="shared" si="6127"/>
        <v>0</v>
      </c>
      <c r="AY448" s="47">
        <f t="shared" si="6128"/>
        <v>0.24074074074074073</v>
      </c>
      <c r="AZ448" s="47">
        <f t="shared" si="6129"/>
        <v>0.62037037037037035</v>
      </c>
      <c r="BA448" s="47">
        <f t="shared" si="6130"/>
        <v>0</v>
      </c>
      <c r="BB448" s="47">
        <f t="shared" si="6131"/>
        <v>0</v>
      </c>
      <c r="BC448" s="99">
        <f t="shared" si="6166"/>
        <v>13.958333333333334</v>
      </c>
      <c r="BD448" s="47">
        <f t="shared" si="6144"/>
        <v>0.86111111111111105</v>
      </c>
      <c r="BE448" s="100">
        <f t="shared" si="6167"/>
        <v>0</v>
      </c>
      <c r="BF448" s="100">
        <f t="shared" si="6168"/>
        <v>0.27956989247311831</v>
      </c>
      <c r="BG448" s="100">
        <f t="shared" si="6169"/>
        <v>0.72043010752688175</v>
      </c>
      <c r="BH448" s="100">
        <f t="shared" si="6170"/>
        <v>0</v>
      </c>
      <c r="BI448" s="100">
        <f t="shared" si="6171"/>
        <v>0</v>
      </c>
      <c r="BJ448" s="101">
        <v>13.958333333333334</v>
      </c>
      <c r="BM448" s="47">
        <v>335</v>
      </c>
      <c r="BN448" s="47">
        <f t="shared" si="6132"/>
        <v>0</v>
      </c>
      <c r="BO448" s="47">
        <f t="shared" si="6133"/>
        <v>0</v>
      </c>
      <c r="BP448" s="47">
        <f t="shared" si="6134"/>
        <v>0</v>
      </c>
      <c r="BQ448" s="47">
        <f t="shared" si="6135"/>
        <v>0</v>
      </c>
      <c r="BR448" s="47">
        <f t="shared" si="6136"/>
        <v>0</v>
      </c>
      <c r="BS448" s="99">
        <f t="shared" si="6172"/>
        <v>13.958333333333334</v>
      </c>
      <c r="BT448" s="47">
        <f t="shared" si="6145"/>
        <v>0</v>
      </c>
      <c r="BU448" s="100">
        <f t="shared" si="6173"/>
        <v>0</v>
      </c>
      <c r="BV448" s="100">
        <f t="shared" si="6174"/>
        <v>0</v>
      </c>
      <c r="BW448" s="100">
        <f t="shared" si="6175"/>
        <v>0</v>
      </c>
      <c r="BX448" s="100">
        <f t="shared" si="6176"/>
        <v>0</v>
      </c>
      <c r="BY448" s="100">
        <f t="shared" si="6177"/>
        <v>0</v>
      </c>
      <c r="BZ448" s="101">
        <v>13.958333333333334</v>
      </c>
      <c r="CC448" s="47">
        <v>335</v>
      </c>
      <c r="CD448" s="46">
        <f t="shared" si="6137"/>
        <v>0</v>
      </c>
      <c r="CE448" s="46">
        <f t="shared" si="6138"/>
        <v>0</v>
      </c>
      <c r="CF448" s="46">
        <f t="shared" si="6139"/>
        <v>0</v>
      </c>
      <c r="CG448" s="46">
        <f t="shared" si="6140"/>
        <v>0</v>
      </c>
      <c r="CH448" s="46">
        <f t="shared" si="6141"/>
        <v>0</v>
      </c>
      <c r="CI448" s="99">
        <f t="shared" si="6178"/>
        <v>13.958333333333334</v>
      </c>
      <c r="CJ448" s="47">
        <f t="shared" si="6146"/>
        <v>0</v>
      </c>
      <c r="CK448" s="100">
        <f t="shared" si="6179"/>
        <v>0</v>
      </c>
      <c r="CL448" s="100">
        <f t="shared" si="6180"/>
        <v>0</v>
      </c>
      <c r="CM448" s="100">
        <f t="shared" si="6181"/>
        <v>0</v>
      </c>
      <c r="CN448" s="100">
        <f t="shared" si="6182"/>
        <v>0</v>
      </c>
      <c r="CO448" s="100">
        <f t="shared" si="6183"/>
        <v>0</v>
      </c>
      <c r="CP448" s="101">
        <v>13.958333333333334</v>
      </c>
    </row>
    <row r="449" spans="1:94" x14ac:dyDescent="0.3">
      <c r="A449" s="46">
        <v>336</v>
      </c>
      <c r="B449" s="46">
        <f t="shared" si="6112"/>
        <v>0</v>
      </c>
      <c r="C449" s="46">
        <f t="shared" si="6113"/>
        <v>0</v>
      </c>
      <c r="D449" s="46">
        <f t="shared" si="6114"/>
        <v>0</v>
      </c>
      <c r="E449" s="46">
        <f t="shared" si="6115"/>
        <v>0</v>
      </c>
      <c r="F449" s="46">
        <f t="shared" si="6116"/>
        <v>0</v>
      </c>
      <c r="G449" s="95">
        <f t="shared" si="6147"/>
        <v>14</v>
      </c>
      <c r="H449" s="46">
        <f t="shared" si="6148"/>
        <v>0</v>
      </c>
      <c r="I449" s="96">
        <f t="shared" si="6149"/>
        <v>0</v>
      </c>
      <c r="J449" s="96">
        <f t="shared" si="6150"/>
        <v>0</v>
      </c>
      <c r="K449" s="96">
        <f t="shared" si="6151"/>
        <v>0</v>
      </c>
      <c r="L449" s="96">
        <f t="shared" si="6152"/>
        <v>0</v>
      </c>
      <c r="M449" s="96">
        <f t="shared" si="6153"/>
        <v>0</v>
      </c>
      <c r="N449" s="97">
        <v>14</v>
      </c>
      <c r="Q449" s="46">
        <v>336</v>
      </c>
      <c r="R449" s="46">
        <f t="shared" si="6117"/>
        <v>0</v>
      </c>
      <c r="S449" s="46">
        <f t="shared" si="6118"/>
        <v>0.15068493150684931</v>
      </c>
      <c r="T449" s="46">
        <f t="shared" si="6119"/>
        <v>0</v>
      </c>
      <c r="U449" s="46">
        <f t="shared" si="6120"/>
        <v>0</v>
      </c>
      <c r="V449" s="46">
        <f t="shared" si="6121"/>
        <v>0</v>
      </c>
      <c r="W449" s="95">
        <f t="shared" si="6154"/>
        <v>14</v>
      </c>
      <c r="X449" s="46">
        <f t="shared" si="6142"/>
        <v>0.15068493150684931</v>
      </c>
      <c r="Y449" s="96">
        <f t="shared" si="6155"/>
        <v>0</v>
      </c>
      <c r="Z449" s="96">
        <f t="shared" si="6156"/>
        <v>1</v>
      </c>
      <c r="AA449" s="96">
        <f t="shared" si="6157"/>
        <v>0</v>
      </c>
      <c r="AB449" s="96">
        <f t="shared" si="6158"/>
        <v>0</v>
      </c>
      <c r="AC449" s="96">
        <f t="shared" si="6159"/>
        <v>0</v>
      </c>
      <c r="AD449" s="97">
        <v>14</v>
      </c>
      <c r="AG449" s="46">
        <v>336</v>
      </c>
      <c r="AH449" s="46">
        <f t="shared" si="6122"/>
        <v>0</v>
      </c>
      <c r="AI449" s="46">
        <f t="shared" si="6123"/>
        <v>0</v>
      </c>
      <c r="AJ449" s="46">
        <f t="shared" si="6124"/>
        <v>0</v>
      </c>
      <c r="AK449" s="46">
        <f t="shared" si="6125"/>
        <v>0</v>
      </c>
      <c r="AL449" s="46">
        <f t="shared" si="6126"/>
        <v>0</v>
      </c>
      <c r="AM449" s="95">
        <f t="shared" si="6160"/>
        <v>14</v>
      </c>
      <c r="AN449" s="46">
        <f t="shared" si="6143"/>
        <v>0</v>
      </c>
      <c r="AO449" s="96">
        <f t="shared" si="6161"/>
        <v>0</v>
      </c>
      <c r="AP449" s="96">
        <f t="shared" si="6162"/>
        <v>0</v>
      </c>
      <c r="AQ449" s="96">
        <f t="shared" si="6163"/>
        <v>0</v>
      </c>
      <c r="AR449" s="96">
        <f t="shared" si="6164"/>
        <v>0</v>
      </c>
      <c r="AS449" s="96">
        <f t="shared" si="6165"/>
        <v>0</v>
      </c>
      <c r="AT449" s="97">
        <v>14</v>
      </c>
      <c r="AW449" s="46">
        <v>336</v>
      </c>
      <c r="AX449" s="46">
        <f t="shared" si="6127"/>
        <v>0</v>
      </c>
      <c r="AY449" s="46">
        <f t="shared" si="6128"/>
        <v>0.24074074074074073</v>
      </c>
      <c r="AZ449" s="46">
        <f t="shared" si="6129"/>
        <v>0.62037037037037035</v>
      </c>
      <c r="BA449" s="46">
        <f t="shared" si="6130"/>
        <v>0</v>
      </c>
      <c r="BB449" s="46">
        <f t="shared" si="6131"/>
        <v>0</v>
      </c>
      <c r="BC449" s="95">
        <f t="shared" si="6166"/>
        <v>14</v>
      </c>
      <c r="BD449" s="46">
        <f t="shared" si="6144"/>
        <v>0.86111111111111105</v>
      </c>
      <c r="BE449" s="96">
        <f t="shared" si="6167"/>
        <v>0</v>
      </c>
      <c r="BF449" s="96">
        <f t="shared" si="6168"/>
        <v>0.27956989247311831</v>
      </c>
      <c r="BG449" s="96">
        <f t="shared" si="6169"/>
        <v>0.72043010752688175</v>
      </c>
      <c r="BH449" s="96">
        <f t="shared" si="6170"/>
        <v>0</v>
      </c>
      <c r="BI449" s="96">
        <f t="shared" si="6171"/>
        <v>0</v>
      </c>
      <c r="BJ449" s="97">
        <v>14</v>
      </c>
      <c r="BM449" s="46">
        <v>336</v>
      </c>
      <c r="BN449" s="46">
        <f t="shared" si="6132"/>
        <v>0</v>
      </c>
      <c r="BO449" s="46">
        <f t="shared" si="6133"/>
        <v>0</v>
      </c>
      <c r="BP449" s="46">
        <f t="shared" si="6134"/>
        <v>0</v>
      </c>
      <c r="BQ449" s="46">
        <f t="shared" si="6135"/>
        <v>0</v>
      </c>
      <c r="BR449" s="46">
        <f t="shared" si="6136"/>
        <v>0</v>
      </c>
      <c r="BS449" s="95">
        <f t="shared" si="6172"/>
        <v>14</v>
      </c>
      <c r="BT449" s="46">
        <f t="shared" si="6145"/>
        <v>0</v>
      </c>
      <c r="BU449" s="96">
        <f t="shared" si="6173"/>
        <v>0</v>
      </c>
      <c r="BV449" s="96">
        <f t="shared" si="6174"/>
        <v>0</v>
      </c>
      <c r="BW449" s="96">
        <f t="shared" si="6175"/>
        <v>0</v>
      </c>
      <c r="BX449" s="96">
        <f t="shared" si="6176"/>
        <v>0</v>
      </c>
      <c r="BY449" s="96">
        <f t="shared" si="6177"/>
        <v>0</v>
      </c>
      <c r="BZ449" s="97">
        <v>14</v>
      </c>
      <c r="CC449" s="46">
        <v>336</v>
      </c>
      <c r="CD449" s="46">
        <f t="shared" si="6137"/>
        <v>0</v>
      </c>
      <c r="CE449" s="46">
        <f t="shared" si="6138"/>
        <v>0</v>
      </c>
      <c r="CF449" s="46">
        <f t="shared" si="6139"/>
        <v>0</v>
      </c>
      <c r="CG449" s="46">
        <f t="shared" si="6140"/>
        <v>0</v>
      </c>
      <c r="CH449" s="46">
        <f t="shared" si="6141"/>
        <v>0</v>
      </c>
      <c r="CI449" s="95">
        <f t="shared" si="6178"/>
        <v>14</v>
      </c>
      <c r="CJ449" s="46">
        <f t="shared" si="6146"/>
        <v>0</v>
      </c>
      <c r="CK449" s="96">
        <f t="shared" si="6179"/>
        <v>0</v>
      </c>
      <c r="CL449" s="96">
        <f t="shared" si="6180"/>
        <v>0</v>
      </c>
      <c r="CM449" s="96">
        <f t="shared" si="6181"/>
        <v>0</v>
      </c>
      <c r="CN449" s="96">
        <f t="shared" si="6182"/>
        <v>0</v>
      </c>
      <c r="CO449" s="96">
        <f t="shared" si="6183"/>
        <v>0</v>
      </c>
      <c r="CP449" s="97">
        <v>14</v>
      </c>
    </row>
    <row r="450" spans="1:94" x14ac:dyDescent="0.3">
      <c r="A450" s="46">
        <v>337</v>
      </c>
      <c r="B450" s="46">
        <f t="shared" si="6112"/>
        <v>0</v>
      </c>
      <c r="C450" s="46">
        <f t="shared" si="6113"/>
        <v>0</v>
      </c>
      <c r="D450" s="46">
        <f t="shared" si="6114"/>
        <v>0</v>
      </c>
      <c r="E450" s="46">
        <f t="shared" si="6115"/>
        <v>0</v>
      </c>
      <c r="F450" s="46">
        <f t="shared" si="6116"/>
        <v>0</v>
      </c>
      <c r="G450" s="95">
        <f t="shared" si="6147"/>
        <v>14.041666666666666</v>
      </c>
      <c r="H450" s="46">
        <f t="shared" si="6148"/>
        <v>0</v>
      </c>
      <c r="I450" s="96">
        <f t="shared" si="6149"/>
        <v>0</v>
      </c>
      <c r="J450" s="96">
        <f t="shared" si="6150"/>
        <v>0</v>
      </c>
      <c r="K450" s="96">
        <f t="shared" si="6151"/>
        <v>0</v>
      </c>
      <c r="L450" s="96">
        <f t="shared" si="6152"/>
        <v>0</v>
      </c>
      <c r="M450" s="96">
        <f t="shared" si="6153"/>
        <v>0</v>
      </c>
      <c r="N450" s="97">
        <v>14.041666666666666</v>
      </c>
      <c r="Q450" s="46">
        <v>337</v>
      </c>
      <c r="R450" s="46">
        <f t="shared" si="6117"/>
        <v>0</v>
      </c>
      <c r="S450" s="46">
        <f t="shared" si="6118"/>
        <v>0.15068493150684931</v>
      </c>
      <c r="T450" s="46">
        <f t="shared" si="6119"/>
        <v>0</v>
      </c>
      <c r="U450" s="46">
        <f t="shared" si="6120"/>
        <v>0</v>
      </c>
      <c r="V450" s="46">
        <f t="shared" si="6121"/>
        <v>0</v>
      </c>
      <c r="W450" s="95">
        <f t="shared" si="6154"/>
        <v>14.041666666666666</v>
      </c>
      <c r="X450" s="46">
        <f t="shared" si="6142"/>
        <v>0.15068493150684931</v>
      </c>
      <c r="Y450" s="96">
        <f t="shared" si="6155"/>
        <v>0</v>
      </c>
      <c r="Z450" s="96">
        <f t="shared" si="6156"/>
        <v>1</v>
      </c>
      <c r="AA450" s="96">
        <f t="shared" si="6157"/>
        <v>0</v>
      </c>
      <c r="AB450" s="96">
        <f t="shared" si="6158"/>
        <v>0</v>
      </c>
      <c r="AC450" s="96">
        <f t="shared" si="6159"/>
        <v>0</v>
      </c>
      <c r="AD450" s="97">
        <v>14.041666666666666</v>
      </c>
      <c r="AG450" s="46">
        <v>337</v>
      </c>
      <c r="AH450" s="46">
        <f t="shared" si="6122"/>
        <v>0</v>
      </c>
      <c r="AI450" s="46">
        <f t="shared" si="6123"/>
        <v>0</v>
      </c>
      <c r="AJ450" s="46">
        <f t="shared" si="6124"/>
        <v>0</v>
      </c>
      <c r="AK450" s="46">
        <f t="shared" si="6125"/>
        <v>0</v>
      </c>
      <c r="AL450" s="46">
        <f t="shared" si="6126"/>
        <v>0</v>
      </c>
      <c r="AM450" s="95">
        <f t="shared" si="6160"/>
        <v>14.041666666666666</v>
      </c>
      <c r="AN450" s="46">
        <f t="shared" si="6143"/>
        <v>0</v>
      </c>
      <c r="AO450" s="96">
        <f t="shared" si="6161"/>
        <v>0</v>
      </c>
      <c r="AP450" s="96">
        <f t="shared" si="6162"/>
        <v>0</v>
      </c>
      <c r="AQ450" s="96">
        <f t="shared" si="6163"/>
        <v>0</v>
      </c>
      <c r="AR450" s="96">
        <f t="shared" si="6164"/>
        <v>0</v>
      </c>
      <c r="AS450" s="96">
        <f t="shared" si="6165"/>
        <v>0</v>
      </c>
      <c r="AT450" s="97">
        <v>14.041666666666666</v>
      </c>
      <c r="AW450" s="46">
        <v>337</v>
      </c>
      <c r="AX450" s="46">
        <f t="shared" si="6127"/>
        <v>0</v>
      </c>
      <c r="AY450" s="46">
        <f t="shared" si="6128"/>
        <v>0.24074074074074073</v>
      </c>
      <c r="AZ450" s="46">
        <f t="shared" si="6129"/>
        <v>0.62037037037037035</v>
      </c>
      <c r="BA450" s="46">
        <f t="shared" si="6130"/>
        <v>0</v>
      </c>
      <c r="BB450" s="46">
        <f t="shared" si="6131"/>
        <v>0</v>
      </c>
      <c r="BC450" s="95">
        <f t="shared" si="6166"/>
        <v>14.041666666666666</v>
      </c>
      <c r="BD450" s="46">
        <f t="shared" si="6144"/>
        <v>0.86111111111111105</v>
      </c>
      <c r="BE450" s="96">
        <f t="shared" si="6167"/>
        <v>0</v>
      </c>
      <c r="BF450" s="96">
        <f t="shared" si="6168"/>
        <v>0.27956989247311831</v>
      </c>
      <c r="BG450" s="96">
        <f t="shared" si="6169"/>
        <v>0.72043010752688175</v>
      </c>
      <c r="BH450" s="96">
        <f t="shared" si="6170"/>
        <v>0</v>
      </c>
      <c r="BI450" s="96">
        <f t="shared" si="6171"/>
        <v>0</v>
      </c>
      <c r="BJ450" s="97">
        <v>14.041666666666666</v>
      </c>
      <c r="BM450" s="46">
        <v>337</v>
      </c>
      <c r="BN450" s="46">
        <f t="shared" si="6132"/>
        <v>0</v>
      </c>
      <c r="BO450" s="46">
        <f t="shared" si="6133"/>
        <v>0</v>
      </c>
      <c r="BP450" s="46">
        <f t="shared" si="6134"/>
        <v>0</v>
      </c>
      <c r="BQ450" s="46">
        <f t="shared" si="6135"/>
        <v>0</v>
      </c>
      <c r="BR450" s="46">
        <f t="shared" si="6136"/>
        <v>0</v>
      </c>
      <c r="BS450" s="95">
        <f t="shared" si="6172"/>
        <v>14.041666666666666</v>
      </c>
      <c r="BT450" s="46">
        <f t="shared" si="6145"/>
        <v>0</v>
      </c>
      <c r="BU450" s="96">
        <f t="shared" si="6173"/>
        <v>0</v>
      </c>
      <c r="BV450" s="96">
        <f t="shared" si="6174"/>
        <v>0</v>
      </c>
      <c r="BW450" s="96">
        <f t="shared" si="6175"/>
        <v>0</v>
      </c>
      <c r="BX450" s="96">
        <f t="shared" si="6176"/>
        <v>0</v>
      </c>
      <c r="BY450" s="96">
        <f t="shared" si="6177"/>
        <v>0</v>
      </c>
      <c r="BZ450" s="97">
        <v>14.041666666666666</v>
      </c>
      <c r="CC450" s="46">
        <v>337</v>
      </c>
      <c r="CD450" s="46">
        <f t="shared" si="6137"/>
        <v>0</v>
      </c>
      <c r="CE450" s="46">
        <f t="shared" si="6138"/>
        <v>0</v>
      </c>
      <c r="CF450" s="46">
        <f t="shared" si="6139"/>
        <v>0</v>
      </c>
      <c r="CG450" s="46">
        <f t="shared" si="6140"/>
        <v>0</v>
      </c>
      <c r="CH450" s="46">
        <f t="shared" si="6141"/>
        <v>0</v>
      </c>
      <c r="CI450" s="95">
        <f t="shared" si="6178"/>
        <v>14.041666666666666</v>
      </c>
      <c r="CJ450" s="46">
        <f t="shared" si="6146"/>
        <v>0</v>
      </c>
      <c r="CK450" s="96">
        <f t="shared" si="6179"/>
        <v>0</v>
      </c>
      <c r="CL450" s="96">
        <f t="shared" si="6180"/>
        <v>0</v>
      </c>
      <c r="CM450" s="96">
        <f t="shared" si="6181"/>
        <v>0</v>
      </c>
      <c r="CN450" s="96">
        <f t="shared" si="6182"/>
        <v>0</v>
      </c>
      <c r="CO450" s="96">
        <f t="shared" si="6183"/>
        <v>0</v>
      </c>
      <c r="CP450" s="97">
        <v>14.041666666666666</v>
      </c>
    </row>
    <row r="451" spans="1:94" x14ac:dyDescent="0.3">
      <c r="A451" s="46">
        <v>338</v>
      </c>
      <c r="B451" s="46">
        <f t="shared" si="6112"/>
        <v>0</v>
      </c>
      <c r="C451" s="46">
        <f t="shared" si="6113"/>
        <v>0</v>
      </c>
      <c r="D451" s="46">
        <f t="shared" si="6114"/>
        <v>0</v>
      </c>
      <c r="E451" s="46">
        <f t="shared" si="6115"/>
        <v>0</v>
      </c>
      <c r="F451" s="46">
        <f t="shared" si="6116"/>
        <v>0</v>
      </c>
      <c r="G451" s="95">
        <f t="shared" si="6147"/>
        <v>14.083333333333334</v>
      </c>
      <c r="H451" s="46">
        <f t="shared" si="6148"/>
        <v>0</v>
      </c>
      <c r="I451" s="96">
        <f t="shared" si="6149"/>
        <v>0</v>
      </c>
      <c r="J451" s="96">
        <f t="shared" si="6150"/>
        <v>0</v>
      </c>
      <c r="K451" s="96">
        <f t="shared" si="6151"/>
        <v>0</v>
      </c>
      <c r="L451" s="96">
        <f t="shared" si="6152"/>
        <v>0</v>
      </c>
      <c r="M451" s="96">
        <f t="shared" si="6153"/>
        <v>0</v>
      </c>
      <c r="N451" s="97">
        <v>14.083333333333334</v>
      </c>
      <c r="Q451" s="46">
        <v>338</v>
      </c>
      <c r="R451" s="46">
        <f t="shared" si="6117"/>
        <v>0</v>
      </c>
      <c r="S451" s="46">
        <f t="shared" si="6118"/>
        <v>0.15068493150684931</v>
      </c>
      <c r="T451" s="46">
        <f t="shared" si="6119"/>
        <v>0</v>
      </c>
      <c r="U451" s="46">
        <f t="shared" si="6120"/>
        <v>0</v>
      </c>
      <c r="V451" s="46">
        <f t="shared" si="6121"/>
        <v>0</v>
      </c>
      <c r="W451" s="95">
        <f t="shared" si="6154"/>
        <v>14.083333333333334</v>
      </c>
      <c r="X451" s="46">
        <f t="shared" si="6142"/>
        <v>0.15068493150684931</v>
      </c>
      <c r="Y451" s="96">
        <f t="shared" si="6155"/>
        <v>0</v>
      </c>
      <c r="Z451" s="96">
        <f t="shared" si="6156"/>
        <v>1</v>
      </c>
      <c r="AA451" s="96">
        <f t="shared" si="6157"/>
        <v>0</v>
      </c>
      <c r="AB451" s="96">
        <f t="shared" si="6158"/>
        <v>0</v>
      </c>
      <c r="AC451" s="96">
        <f t="shared" si="6159"/>
        <v>0</v>
      </c>
      <c r="AD451" s="97">
        <v>14.083333333333334</v>
      </c>
      <c r="AG451" s="46">
        <v>338</v>
      </c>
      <c r="AH451" s="46">
        <f t="shared" si="6122"/>
        <v>0</v>
      </c>
      <c r="AI451" s="46">
        <f t="shared" si="6123"/>
        <v>0</v>
      </c>
      <c r="AJ451" s="46">
        <f t="shared" si="6124"/>
        <v>0</v>
      </c>
      <c r="AK451" s="46">
        <f t="shared" si="6125"/>
        <v>0</v>
      </c>
      <c r="AL451" s="46">
        <f t="shared" si="6126"/>
        <v>0</v>
      </c>
      <c r="AM451" s="95">
        <f t="shared" si="6160"/>
        <v>14.083333333333334</v>
      </c>
      <c r="AN451" s="46">
        <f t="shared" si="6143"/>
        <v>0</v>
      </c>
      <c r="AO451" s="96">
        <f t="shared" si="6161"/>
        <v>0</v>
      </c>
      <c r="AP451" s="96">
        <f t="shared" si="6162"/>
        <v>0</v>
      </c>
      <c r="AQ451" s="96">
        <f t="shared" si="6163"/>
        <v>0</v>
      </c>
      <c r="AR451" s="96">
        <f t="shared" si="6164"/>
        <v>0</v>
      </c>
      <c r="AS451" s="96">
        <f t="shared" si="6165"/>
        <v>0</v>
      </c>
      <c r="AT451" s="97">
        <v>14.083333333333334</v>
      </c>
      <c r="AW451" s="46">
        <v>338</v>
      </c>
      <c r="AX451" s="46">
        <f t="shared" si="6127"/>
        <v>0</v>
      </c>
      <c r="AY451" s="46">
        <f t="shared" si="6128"/>
        <v>0.24074074074074073</v>
      </c>
      <c r="AZ451" s="46">
        <f t="shared" si="6129"/>
        <v>0.62037037037037035</v>
      </c>
      <c r="BA451" s="46">
        <f t="shared" si="6130"/>
        <v>0</v>
      </c>
      <c r="BB451" s="46">
        <f t="shared" si="6131"/>
        <v>0</v>
      </c>
      <c r="BC451" s="95">
        <f t="shared" si="6166"/>
        <v>14.083333333333334</v>
      </c>
      <c r="BD451" s="46">
        <f t="shared" si="6144"/>
        <v>0.86111111111111105</v>
      </c>
      <c r="BE451" s="96">
        <f t="shared" si="6167"/>
        <v>0</v>
      </c>
      <c r="BF451" s="96">
        <f t="shared" si="6168"/>
        <v>0.27956989247311831</v>
      </c>
      <c r="BG451" s="96">
        <f t="shared" si="6169"/>
        <v>0.72043010752688175</v>
      </c>
      <c r="BH451" s="96">
        <f t="shared" si="6170"/>
        <v>0</v>
      </c>
      <c r="BI451" s="96">
        <f t="shared" si="6171"/>
        <v>0</v>
      </c>
      <c r="BJ451" s="97">
        <v>14.083333333333334</v>
      </c>
      <c r="BM451" s="46">
        <v>338</v>
      </c>
      <c r="BN451" s="46">
        <f t="shared" si="6132"/>
        <v>0</v>
      </c>
      <c r="BO451" s="46">
        <f t="shared" si="6133"/>
        <v>0</v>
      </c>
      <c r="BP451" s="46">
        <f t="shared" si="6134"/>
        <v>0</v>
      </c>
      <c r="BQ451" s="46">
        <f t="shared" si="6135"/>
        <v>0</v>
      </c>
      <c r="BR451" s="46">
        <f t="shared" si="6136"/>
        <v>0</v>
      </c>
      <c r="BS451" s="95">
        <f t="shared" si="6172"/>
        <v>14.083333333333334</v>
      </c>
      <c r="BT451" s="46">
        <f t="shared" si="6145"/>
        <v>0</v>
      </c>
      <c r="BU451" s="96">
        <f t="shared" si="6173"/>
        <v>0</v>
      </c>
      <c r="BV451" s="96">
        <f t="shared" si="6174"/>
        <v>0</v>
      </c>
      <c r="BW451" s="96">
        <f t="shared" si="6175"/>
        <v>0</v>
      </c>
      <c r="BX451" s="96">
        <f t="shared" si="6176"/>
        <v>0</v>
      </c>
      <c r="BY451" s="96">
        <f t="shared" si="6177"/>
        <v>0</v>
      </c>
      <c r="BZ451" s="97">
        <v>14.083333333333334</v>
      </c>
      <c r="CC451" s="46">
        <v>338</v>
      </c>
      <c r="CD451" s="46">
        <f t="shared" si="6137"/>
        <v>0</v>
      </c>
      <c r="CE451" s="46">
        <f t="shared" si="6138"/>
        <v>0</v>
      </c>
      <c r="CF451" s="46">
        <f t="shared" si="6139"/>
        <v>0</v>
      </c>
      <c r="CG451" s="46">
        <f t="shared" si="6140"/>
        <v>0</v>
      </c>
      <c r="CH451" s="46">
        <f t="shared" si="6141"/>
        <v>0</v>
      </c>
      <c r="CI451" s="95">
        <f t="shared" si="6178"/>
        <v>14.083333333333334</v>
      </c>
      <c r="CJ451" s="46">
        <f t="shared" si="6146"/>
        <v>0</v>
      </c>
      <c r="CK451" s="96">
        <f t="shared" si="6179"/>
        <v>0</v>
      </c>
      <c r="CL451" s="96">
        <f t="shared" si="6180"/>
        <v>0</v>
      </c>
      <c r="CM451" s="96">
        <f t="shared" si="6181"/>
        <v>0</v>
      </c>
      <c r="CN451" s="96">
        <f t="shared" si="6182"/>
        <v>0</v>
      </c>
      <c r="CO451" s="96">
        <f t="shared" si="6183"/>
        <v>0</v>
      </c>
      <c r="CP451" s="97">
        <v>14.083333333333334</v>
      </c>
    </row>
    <row r="452" spans="1:94" x14ac:dyDescent="0.3">
      <c r="A452" s="46">
        <v>339</v>
      </c>
      <c r="B452" s="46">
        <f t="shared" si="6112"/>
        <v>0</v>
      </c>
      <c r="C452" s="46">
        <f t="shared" si="6113"/>
        <v>0</v>
      </c>
      <c r="D452" s="46">
        <f t="shared" si="6114"/>
        <v>0</v>
      </c>
      <c r="E452" s="46">
        <f t="shared" si="6115"/>
        <v>0</v>
      </c>
      <c r="F452" s="46">
        <f t="shared" si="6116"/>
        <v>0</v>
      </c>
      <c r="G452" s="95">
        <f t="shared" si="6147"/>
        <v>14.125</v>
      </c>
      <c r="H452" s="46">
        <f t="shared" si="6148"/>
        <v>0</v>
      </c>
      <c r="I452" s="96">
        <f t="shared" si="6149"/>
        <v>0</v>
      </c>
      <c r="J452" s="96">
        <f t="shared" si="6150"/>
        <v>0</v>
      </c>
      <c r="K452" s="96">
        <f t="shared" si="6151"/>
        <v>0</v>
      </c>
      <c r="L452" s="96">
        <f t="shared" si="6152"/>
        <v>0</v>
      </c>
      <c r="M452" s="96">
        <f t="shared" si="6153"/>
        <v>0</v>
      </c>
      <c r="N452" s="97">
        <v>14.125</v>
      </c>
      <c r="Q452" s="46">
        <v>339</v>
      </c>
      <c r="R452" s="46">
        <f t="shared" si="6117"/>
        <v>0</v>
      </c>
      <c r="S452" s="46">
        <f t="shared" si="6118"/>
        <v>0</v>
      </c>
      <c r="T452" s="46">
        <f t="shared" si="6119"/>
        <v>0</v>
      </c>
      <c r="U452" s="46">
        <f t="shared" si="6120"/>
        <v>0</v>
      </c>
      <c r="V452" s="46">
        <f t="shared" si="6121"/>
        <v>0</v>
      </c>
      <c r="W452" s="95">
        <f t="shared" si="6154"/>
        <v>14.125</v>
      </c>
      <c r="X452" s="46">
        <f t="shared" si="6142"/>
        <v>0</v>
      </c>
      <c r="Y452" s="96">
        <f t="shared" si="6155"/>
        <v>0</v>
      </c>
      <c r="Z452" s="96">
        <f t="shared" si="6156"/>
        <v>0</v>
      </c>
      <c r="AA452" s="96">
        <f t="shared" si="6157"/>
        <v>0</v>
      </c>
      <c r="AB452" s="96">
        <f t="shared" si="6158"/>
        <v>0</v>
      </c>
      <c r="AC452" s="96">
        <f t="shared" si="6159"/>
        <v>0</v>
      </c>
      <c r="AD452" s="97">
        <v>14.125</v>
      </c>
      <c r="AG452" s="46">
        <v>339</v>
      </c>
      <c r="AH452" s="46">
        <f t="shared" si="6122"/>
        <v>0</v>
      </c>
      <c r="AI452" s="46">
        <f t="shared" si="6123"/>
        <v>0</v>
      </c>
      <c r="AJ452" s="46">
        <f t="shared" si="6124"/>
        <v>0</v>
      </c>
      <c r="AK452" s="46">
        <f t="shared" si="6125"/>
        <v>0</v>
      </c>
      <c r="AL452" s="46">
        <f t="shared" si="6126"/>
        <v>0</v>
      </c>
      <c r="AM452" s="95">
        <f t="shared" si="6160"/>
        <v>14.125</v>
      </c>
      <c r="AN452" s="46">
        <f t="shared" si="6143"/>
        <v>0</v>
      </c>
      <c r="AO452" s="96">
        <f t="shared" si="6161"/>
        <v>0</v>
      </c>
      <c r="AP452" s="96">
        <f t="shared" si="6162"/>
        <v>0</v>
      </c>
      <c r="AQ452" s="96">
        <f t="shared" si="6163"/>
        <v>0</v>
      </c>
      <c r="AR452" s="96">
        <f t="shared" si="6164"/>
        <v>0</v>
      </c>
      <c r="AS452" s="96">
        <f t="shared" si="6165"/>
        <v>0</v>
      </c>
      <c r="AT452" s="97">
        <v>14.125</v>
      </c>
      <c r="AW452" s="46">
        <v>339</v>
      </c>
      <c r="AX452" s="46">
        <f t="shared" si="6127"/>
        <v>0</v>
      </c>
      <c r="AY452" s="46">
        <f t="shared" si="6128"/>
        <v>0.24074074074074073</v>
      </c>
      <c r="AZ452" s="46">
        <f t="shared" si="6129"/>
        <v>0.62037037037037035</v>
      </c>
      <c r="BA452" s="46">
        <f t="shared" si="6130"/>
        <v>0</v>
      </c>
      <c r="BB452" s="46">
        <f t="shared" si="6131"/>
        <v>0</v>
      </c>
      <c r="BC452" s="95">
        <f t="shared" si="6166"/>
        <v>14.125</v>
      </c>
      <c r="BD452" s="46">
        <f t="shared" si="6144"/>
        <v>0.86111111111111105</v>
      </c>
      <c r="BE452" s="96">
        <f t="shared" si="6167"/>
        <v>0</v>
      </c>
      <c r="BF452" s="96">
        <f t="shared" si="6168"/>
        <v>0.27956989247311831</v>
      </c>
      <c r="BG452" s="96">
        <f t="shared" si="6169"/>
        <v>0.72043010752688175</v>
      </c>
      <c r="BH452" s="96">
        <f t="shared" si="6170"/>
        <v>0</v>
      </c>
      <c r="BI452" s="96">
        <f t="shared" si="6171"/>
        <v>0</v>
      </c>
      <c r="BJ452" s="97">
        <v>14.125</v>
      </c>
      <c r="BM452" s="46">
        <v>339</v>
      </c>
      <c r="BN452" s="46">
        <f t="shared" si="6132"/>
        <v>0</v>
      </c>
      <c r="BO452" s="46">
        <f t="shared" si="6133"/>
        <v>0</v>
      </c>
      <c r="BP452" s="46">
        <f t="shared" si="6134"/>
        <v>0</v>
      </c>
      <c r="BQ452" s="46">
        <f t="shared" si="6135"/>
        <v>0</v>
      </c>
      <c r="BR452" s="46">
        <f t="shared" si="6136"/>
        <v>0</v>
      </c>
      <c r="BS452" s="95">
        <f t="shared" si="6172"/>
        <v>14.125</v>
      </c>
      <c r="BT452" s="46">
        <f t="shared" si="6145"/>
        <v>0</v>
      </c>
      <c r="BU452" s="96">
        <f t="shared" si="6173"/>
        <v>0</v>
      </c>
      <c r="BV452" s="96">
        <f t="shared" si="6174"/>
        <v>0</v>
      </c>
      <c r="BW452" s="96">
        <f t="shared" si="6175"/>
        <v>0</v>
      </c>
      <c r="BX452" s="96">
        <f t="shared" si="6176"/>
        <v>0</v>
      </c>
      <c r="BY452" s="96">
        <f t="shared" si="6177"/>
        <v>0</v>
      </c>
      <c r="BZ452" s="97">
        <v>14.125</v>
      </c>
      <c r="CC452" s="46">
        <v>339</v>
      </c>
      <c r="CD452" s="46">
        <f t="shared" si="6137"/>
        <v>0</v>
      </c>
      <c r="CE452" s="46">
        <f t="shared" si="6138"/>
        <v>0</v>
      </c>
      <c r="CF452" s="46">
        <f t="shared" si="6139"/>
        <v>0</v>
      </c>
      <c r="CG452" s="46">
        <f t="shared" si="6140"/>
        <v>0</v>
      </c>
      <c r="CH452" s="46">
        <f t="shared" si="6141"/>
        <v>0</v>
      </c>
      <c r="CI452" s="95">
        <f t="shared" si="6178"/>
        <v>14.125</v>
      </c>
      <c r="CJ452" s="46">
        <f t="shared" si="6146"/>
        <v>0</v>
      </c>
      <c r="CK452" s="96">
        <f t="shared" si="6179"/>
        <v>0</v>
      </c>
      <c r="CL452" s="96">
        <f t="shared" si="6180"/>
        <v>0</v>
      </c>
      <c r="CM452" s="96">
        <f t="shared" si="6181"/>
        <v>0</v>
      </c>
      <c r="CN452" s="96">
        <f t="shared" si="6182"/>
        <v>0</v>
      </c>
      <c r="CO452" s="96">
        <f t="shared" si="6183"/>
        <v>0</v>
      </c>
      <c r="CP452" s="97">
        <v>14.125</v>
      </c>
    </row>
    <row r="453" spans="1:94" x14ac:dyDescent="0.3">
      <c r="A453" s="46">
        <v>340</v>
      </c>
      <c r="B453" s="46">
        <f t="shared" si="6112"/>
        <v>0</v>
      </c>
      <c r="C453" s="46">
        <f t="shared" si="6113"/>
        <v>0</v>
      </c>
      <c r="D453" s="46">
        <f t="shared" si="6114"/>
        <v>0</v>
      </c>
      <c r="E453" s="46">
        <f t="shared" si="6115"/>
        <v>0</v>
      </c>
      <c r="F453" s="46">
        <f t="shared" si="6116"/>
        <v>0</v>
      </c>
      <c r="G453" s="95">
        <f t="shared" si="6147"/>
        <v>14.166666666666666</v>
      </c>
      <c r="H453" s="46">
        <f t="shared" si="6148"/>
        <v>0</v>
      </c>
      <c r="I453" s="96">
        <f t="shared" si="6149"/>
        <v>0</v>
      </c>
      <c r="J453" s="96">
        <f t="shared" si="6150"/>
        <v>0</v>
      </c>
      <c r="K453" s="96">
        <f t="shared" si="6151"/>
        <v>0</v>
      </c>
      <c r="L453" s="96">
        <f t="shared" si="6152"/>
        <v>0</v>
      </c>
      <c r="M453" s="96">
        <f t="shared" si="6153"/>
        <v>0</v>
      </c>
      <c r="N453" s="97">
        <v>14.166666666666666</v>
      </c>
      <c r="Q453" s="46">
        <v>340</v>
      </c>
      <c r="R453" s="46">
        <f t="shared" si="6117"/>
        <v>0</v>
      </c>
      <c r="S453" s="46">
        <f t="shared" si="6118"/>
        <v>0</v>
      </c>
      <c r="T453" s="46">
        <f t="shared" si="6119"/>
        <v>0</v>
      </c>
      <c r="U453" s="46">
        <f t="shared" si="6120"/>
        <v>0</v>
      </c>
      <c r="V453" s="46">
        <f t="shared" si="6121"/>
        <v>0</v>
      </c>
      <c r="W453" s="95">
        <f t="shared" si="6154"/>
        <v>14.166666666666666</v>
      </c>
      <c r="X453" s="46">
        <f t="shared" si="6142"/>
        <v>0</v>
      </c>
      <c r="Y453" s="96">
        <f t="shared" si="6155"/>
        <v>0</v>
      </c>
      <c r="Z453" s="96">
        <f t="shared" si="6156"/>
        <v>0</v>
      </c>
      <c r="AA453" s="96">
        <f t="shared" si="6157"/>
        <v>0</v>
      </c>
      <c r="AB453" s="96">
        <f t="shared" si="6158"/>
        <v>0</v>
      </c>
      <c r="AC453" s="96">
        <f t="shared" si="6159"/>
        <v>0</v>
      </c>
      <c r="AD453" s="97">
        <v>14.166666666666666</v>
      </c>
      <c r="AG453" s="46">
        <v>340</v>
      </c>
      <c r="AH453" s="46">
        <f t="shared" si="6122"/>
        <v>0</v>
      </c>
      <c r="AI453" s="46">
        <f t="shared" si="6123"/>
        <v>0</v>
      </c>
      <c r="AJ453" s="46">
        <f t="shared" si="6124"/>
        <v>0</v>
      </c>
      <c r="AK453" s="46">
        <f t="shared" si="6125"/>
        <v>0</v>
      </c>
      <c r="AL453" s="46">
        <f t="shared" si="6126"/>
        <v>0</v>
      </c>
      <c r="AM453" s="95">
        <f t="shared" si="6160"/>
        <v>14.166666666666666</v>
      </c>
      <c r="AN453" s="46">
        <f t="shared" si="6143"/>
        <v>0</v>
      </c>
      <c r="AO453" s="96">
        <f t="shared" si="6161"/>
        <v>0</v>
      </c>
      <c r="AP453" s="96">
        <f t="shared" si="6162"/>
        <v>0</v>
      </c>
      <c r="AQ453" s="96">
        <f t="shared" si="6163"/>
        <v>0</v>
      </c>
      <c r="AR453" s="96">
        <f t="shared" si="6164"/>
        <v>0</v>
      </c>
      <c r="AS453" s="96">
        <f t="shared" si="6165"/>
        <v>0</v>
      </c>
      <c r="AT453" s="97">
        <v>14.166666666666666</v>
      </c>
      <c r="AW453" s="46">
        <v>340</v>
      </c>
      <c r="AX453" s="46">
        <f t="shared" si="6127"/>
        <v>0</v>
      </c>
      <c r="AY453" s="46">
        <f t="shared" si="6128"/>
        <v>0.24074074074074073</v>
      </c>
      <c r="AZ453" s="46">
        <f t="shared" si="6129"/>
        <v>0.62037037037037035</v>
      </c>
      <c r="BA453" s="46">
        <f t="shared" si="6130"/>
        <v>0</v>
      </c>
      <c r="BB453" s="46">
        <f t="shared" si="6131"/>
        <v>0</v>
      </c>
      <c r="BC453" s="95">
        <f t="shared" si="6166"/>
        <v>14.166666666666666</v>
      </c>
      <c r="BD453" s="46">
        <f t="shared" si="6144"/>
        <v>0.86111111111111105</v>
      </c>
      <c r="BE453" s="96">
        <f t="shared" si="6167"/>
        <v>0</v>
      </c>
      <c r="BF453" s="96">
        <f t="shared" si="6168"/>
        <v>0.27956989247311831</v>
      </c>
      <c r="BG453" s="96">
        <f t="shared" si="6169"/>
        <v>0.72043010752688175</v>
      </c>
      <c r="BH453" s="96">
        <f t="shared" si="6170"/>
        <v>0</v>
      </c>
      <c r="BI453" s="96">
        <f t="shared" si="6171"/>
        <v>0</v>
      </c>
      <c r="BJ453" s="97">
        <v>14.166666666666666</v>
      </c>
      <c r="BM453" s="46">
        <v>340</v>
      </c>
      <c r="BN453" s="46">
        <f t="shared" si="6132"/>
        <v>0</v>
      </c>
      <c r="BO453" s="46">
        <f t="shared" si="6133"/>
        <v>0</v>
      </c>
      <c r="BP453" s="46">
        <f t="shared" si="6134"/>
        <v>0</v>
      </c>
      <c r="BQ453" s="46">
        <f t="shared" si="6135"/>
        <v>0</v>
      </c>
      <c r="BR453" s="46">
        <f t="shared" si="6136"/>
        <v>0</v>
      </c>
      <c r="BS453" s="95">
        <f t="shared" si="6172"/>
        <v>14.166666666666666</v>
      </c>
      <c r="BT453" s="46">
        <f t="shared" si="6145"/>
        <v>0</v>
      </c>
      <c r="BU453" s="96">
        <f t="shared" si="6173"/>
        <v>0</v>
      </c>
      <c r="BV453" s="96">
        <f t="shared" si="6174"/>
        <v>0</v>
      </c>
      <c r="BW453" s="96">
        <f t="shared" si="6175"/>
        <v>0</v>
      </c>
      <c r="BX453" s="96">
        <f t="shared" si="6176"/>
        <v>0</v>
      </c>
      <c r="BY453" s="96">
        <f t="shared" si="6177"/>
        <v>0</v>
      </c>
      <c r="BZ453" s="97">
        <v>14.166666666666666</v>
      </c>
      <c r="CC453" s="46">
        <v>340</v>
      </c>
      <c r="CD453" s="46">
        <f t="shared" si="6137"/>
        <v>0</v>
      </c>
      <c r="CE453" s="46">
        <f t="shared" si="6138"/>
        <v>0</v>
      </c>
      <c r="CF453" s="46">
        <f t="shared" si="6139"/>
        <v>0</v>
      </c>
      <c r="CG453" s="46">
        <f t="shared" si="6140"/>
        <v>0</v>
      </c>
      <c r="CH453" s="46">
        <f t="shared" si="6141"/>
        <v>0</v>
      </c>
      <c r="CI453" s="95">
        <f t="shared" si="6178"/>
        <v>14.166666666666666</v>
      </c>
      <c r="CJ453" s="46">
        <f t="shared" si="6146"/>
        <v>0</v>
      </c>
      <c r="CK453" s="96">
        <f t="shared" si="6179"/>
        <v>0</v>
      </c>
      <c r="CL453" s="96">
        <f t="shared" si="6180"/>
        <v>0</v>
      </c>
      <c r="CM453" s="96">
        <f t="shared" si="6181"/>
        <v>0</v>
      </c>
      <c r="CN453" s="96">
        <f t="shared" si="6182"/>
        <v>0</v>
      </c>
      <c r="CO453" s="96">
        <f t="shared" si="6183"/>
        <v>0</v>
      </c>
      <c r="CP453" s="97">
        <v>14.166666666666666</v>
      </c>
    </row>
    <row r="454" spans="1:94" x14ac:dyDescent="0.3">
      <c r="A454" s="46">
        <v>341</v>
      </c>
      <c r="B454" s="46">
        <f t="shared" si="6112"/>
        <v>0</v>
      </c>
      <c r="C454" s="46">
        <f t="shared" si="6113"/>
        <v>0</v>
      </c>
      <c r="D454" s="46">
        <f t="shared" si="6114"/>
        <v>0</v>
      </c>
      <c r="E454" s="46">
        <f t="shared" si="6115"/>
        <v>0</v>
      </c>
      <c r="F454" s="46">
        <f t="shared" si="6116"/>
        <v>0</v>
      </c>
      <c r="G454" s="95">
        <f t="shared" si="6147"/>
        <v>14.208333333333334</v>
      </c>
      <c r="H454" s="46">
        <f t="shared" si="6148"/>
        <v>0</v>
      </c>
      <c r="I454" s="96">
        <f t="shared" si="6149"/>
        <v>0</v>
      </c>
      <c r="J454" s="96">
        <f t="shared" si="6150"/>
        <v>0</v>
      </c>
      <c r="K454" s="96">
        <f t="shared" si="6151"/>
        <v>0</v>
      </c>
      <c r="L454" s="96">
        <f t="shared" si="6152"/>
        <v>0</v>
      </c>
      <c r="M454" s="96">
        <f t="shared" si="6153"/>
        <v>0</v>
      </c>
      <c r="N454" s="97">
        <v>14.208333333333334</v>
      </c>
      <c r="Q454" s="46">
        <v>341</v>
      </c>
      <c r="R454" s="46">
        <f t="shared" si="6117"/>
        <v>0</v>
      </c>
      <c r="S454" s="46">
        <f t="shared" si="6118"/>
        <v>0</v>
      </c>
      <c r="T454" s="46">
        <f t="shared" si="6119"/>
        <v>0</v>
      </c>
      <c r="U454" s="46">
        <f t="shared" si="6120"/>
        <v>0</v>
      </c>
      <c r="V454" s="46">
        <f t="shared" si="6121"/>
        <v>0</v>
      </c>
      <c r="W454" s="95">
        <f t="shared" si="6154"/>
        <v>14.208333333333334</v>
      </c>
      <c r="X454" s="46">
        <f t="shared" si="6142"/>
        <v>0</v>
      </c>
      <c r="Y454" s="96">
        <f t="shared" si="6155"/>
        <v>0</v>
      </c>
      <c r="Z454" s="96">
        <f t="shared" si="6156"/>
        <v>0</v>
      </c>
      <c r="AA454" s="96">
        <f t="shared" si="6157"/>
        <v>0</v>
      </c>
      <c r="AB454" s="96">
        <f t="shared" si="6158"/>
        <v>0</v>
      </c>
      <c r="AC454" s="96">
        <f t="shared" si="6159"/>
        <v>0</v>
      </c>
      <c r="AD454" s="97">
        <v>14.208333333333334</v>
      </c>
      <c r="AG454" s="46">
        <v>341</v>
      </c>
      <c r="AH454" s="46">
        <f t="shared" si="6122"/>
        <v>0</v>
      </c>
      <c r="AI454" s="46">
        <f t="shared" si="6123"/>
        <v>0</v>
      </c>
      <c r="AJ454" s="46">
        <f t="shared" si="6124"/>
        <v>0</v>
      </c>
      <c r="AK454" s="46">
        <f t="shared" si="6125"/>
        <v>0</v>
      </c>
      <c r="AL454" s="46">
        <f t="shared" si="6126"/>
        <v>0</v>
      </c>
      <c r="AM454" s="95">
        <f t="shared" si="6160"/>
        <v>14.208333333333334</v>
      </c>
      <c r="AN454" s="46">
        <f t="shared" si="6143"/>
        <v>0</v>
      </c>
      <c r="AO454" s="96">
        <f t="shared" si="6161"/>
        <v>0</v>
      </c>
      <c r="AP454" s="96">
        <f t="shared" si="6162"/>
        <v>0</v>
      </c>
      <c r="AQ454" s="96">
        <f t="shared" si="6163"/>
        <v>0</v>
      </c>
      <c r="AR454" s="96">
        <f t="shared" si="6164"/>
        <v>0</v>
      </c>
      <c r="AS454" s="96">
        <f t="shared" si="6165"/>
        <v>0</v>
      </c>
      <c r="AT454" s="97">
        <v>14.208333333333334</v>
      </c>
      <c r="AW454" s="46">
        <v>341</v>
      </c>
      <c r="AX454" s="46">
        <f t="shared" si="6127"/>
        <v>0</v>
      </c>
      <c r="AY454" s="46">
        <f t="shared" si="6128"/>
        <v>0.24074074074074073</v>
      </c>
      <c r="AZ454" s="46">
        <f t="shared" si="6129"/>
        <v>0.62037037037037035</v>
      </c>
      <c r="BA454" s="46">
        <f t="shared" si="6130"/>
        <v>0</v>
      </c>
      <c r="BB454" s="46">
        <f t="shared" si="6131"/>
        <v>0</v>
      </c>
      <c r="BC454" s="95">
        <f t="shared" si="6166"/>
        <v>14.208333333333334</v>
      </c>
      <c r="BD454" s="46">
        <f t="shared" si="6144"/>
        <v>0.86111111111111105</v>
      </c>
      <c r="BE454" s="96">
        <f t="shared" si="6167"/>
        <v>0</v>
      </c>
      <c r="BF454" s="96">
        <f t="shared" si="6168"/>
        <v>0.27956989247311831</v>
      </c>
      <c r="BG454" s="96">
        <f t="shared" si="6169"/>
        <v>0.72043010752688175</v>
      </c>
      <c r="BH454" s="96">
        <f t="shared" si="6170"/>
        <v>0</v>
      </c>
      <c r="BI454" s="96">
        <f t="shared" si="6171"/>
        <v>0</v>
      </c>
      <c r="BJ454" s="97">
        <v>14.208333333333334</v>
      </c>
      <c r="BM454" s="46">
        <v>341</v>
      </c>
      <c r="BN454" s="46">
        <f t="shared" si="6132"/>
        <v>0</v>
      </c>
      <c r="BO454" s="46">
        <f t="shared" si="6133"/>
        <v>0</v>
      </c>
      <c r="BP454" s="46">
        <f t="shared" si="6134"/>
        <v>0</v>
      </c>
      <c r="BQ454" s="46">
        <f t="shared" si="6135"/>
        <v>0</v>
      </c>
      <c r="BR454" s="46">
        <f t="shared" si="6136"/>
        <v>0</v>
      </c>
      <c r="BS454" s="95">
        <f t="shared" si="6172"/>
        <v>14.208333333333334</v>
      </c>
      <c r="BT454" s="46">
        <f t="shared" si="6145"/>
        <v>0</v>
      </c>
      <c r="BU454" s="96">
        <f t="shared" si="6173"/>
        <v>0</v>
      </c>
      <c r="BV454" s="96">
        <f t="shared" si="6174"/>
        <v>0</v>
      </c>
      <c r="BW454" s="96">
        <f t="shared" si="6175"/>
        <v>0</v>
      </c>
      <c r="BX454" s="96">
        <f t="shared" si="6176"/>
        <v>0</v>
      </c>
      <c r="BY454" s="96">
        <f t="shared" si="6177"/>
        <v>0</v>
      </c>
      <c r="BZ454" s="97">
        <v>14.208333333333334</v>
      </c>
      <c r="CC454" s="46">
        <v>341</v>
      </c>
      <c r="CD454" s="46">
        <f t="shared" si="6137"/>
        <v>0</v>
      </c>
      <c r="CE454" s="46">
        <f t="shared" si="6138"/>
        <v>0</v>
      </c>
      <c r="CF454" s="46">
        <f t="shared" si="6139"/>
        <v>0</v>
      </c>
      <c r="CG454" s="46">
        <f t="shared" si="6140"/>
        <v>0</v>
      </c>
      <c r="CH454" s="46">
        <f t="shared" si="6141"/>
        <v>0</v>
      </c>
      <c r="CI454" s="95">
        <f t="shared" si="6178"/>
        <v>14.208333333333334</v>
      </c>
      <c r="CJ454" s="46">
        <f t="shared" si="6146"/>
        <v>0</v>
      </c>
      <c r="CK454" s="96">
        <f t="shared" si="6179"/>
        <v>0</v>
      </c>
      <c r="CL454" s="96">
        <f t="shared" si="6180"/>
        <v>0</v>
      </c>
      <c r="CM454" s="96">
        <f t="shared" si="6181"/>
        <v>0</v>
      </c>
      <c r="CN454" s="96">
        <f t="shared" si="6182"/>
        <v>0</v>
      </c>
      <c r="CO454" s="96">
        <f t="shared" si="6183"/>
        <v>0</v>
      </c>
      <c r="CP454" s="97">
        <v>14.208333333333334</v>
      </c>
    </row>
    <row r="455" spans="1:94" x14ac:dyDescent="0.3">
      <c r="A455" s="46">
        <v>342</v>
      </c>
      <c r="B455" s="46">
        <f t="shared" ref="B455:B518" si="6184">IF(A455&lt;(RLSBlaEggsA-BlaEggsStD),0,IF(A455&lt;(RLSBlaEggsA+BlaEggsStD),LSBlaEggs,0))</f>
        <v>0</v>
      </c>
      <c r="C455" s="46">
        <f t="shared" ref="C455:C518" si="6185">IF(A455&lt;(RLSBla1stA-Bla1stStD),0,IF(A455&lt;(RLSBla1stA+Bla1stStD),LSBla1st,0))</f>
        <v>0</v>
      </c>
      <c r="D455" s="46">
        <f t="shared" ref="D455:D518" si="6186">IF(A455&lt;(RLSBla2ndA-Bla2ndStD),0,IF(A455&lt;(RLSBla2ndA+Bla2ndStD),LSBla2nd,0))</f>
        <v>0</v>
      </c>
      <c r="E455" s="46">
        <f t="shared" ref="E455:E518" si="6187">IF(A455&lt;(RLSBla3rdA-Bla3rdStD),0,IF(A455&lt;(RLSBla3rdA+Bla3rdStD),LSBla3rd,0))</f>
        <v>0</v>
      </c>
      <c r="F455" s="46">
        <f t="shared" ref="F455:F518" si="6188">IF(A455&lt;(RLSBlaPupaeA-BlaPupaeStD),0,IF(A455&lt;(RLSBlaPupaeA+BlaPupaeStD),LSBlaPupae,0))</f>
        <v>0</v>
      </c>
      <c r="G455" s="95">
        <f t="shared" si="6147"/>
        <v>14.25</v>
      </c>
      <c r="H455" s="46">
        <f t="shared" si="6148"/>
        <v>0</v>
      </c>
      <c r="I455" s="96">
        <f t="shared" si="6149"/>
        <v>0</v>
      </c>
      <c r="J455" s="96">
        <f t="shared" si="6150"/>
        <v>0</v>
      </c>
      <c r="K455" s="96">
        <f t="shared" si="6151"/>
        <v>0</v>
      </c>
      <c r="L455" s="96">
        <f t="shared" si="6152"/>
        <v>0</v>
      </c>
      <c r="M455" s="96">
        <f t="shared" si="6153"/>
        <v>0</v>
      </c>
      <c r="N455" s="97">
        <v>14.25</v>
      </c>
      <c r="Q455" s="46">
        <v>342</v>
      </c>
      <c r="R455" s="46">
        <f t="shared" ref="R455:R518" si="6189">IF(Q455&lt;(RLSBluEggsA-BluEggsSTD),0,IF(Q455&lt;(RLSBluEggsA+BluEggsSTD),LSBluEggs,0))</f>
        <v>0</v>
      </c>
      <c r="S455" s="46">
        <f t="shared" ref="S455:S518" si="6190">IF(Q455&lt;(RLSBlu1stA-Blu1stSTD),0,IF(Q455&lt;(RLSBlu1stA+Blu1stSTD),LSBlu1st,0))</f>
        <v>0</v>
      </c>
      <c r="T455" s="46">
        <f t="shared" ref="T455:T518" si="6191">IF(Q455&lt;(RLSBlu2ndA-Blu2ndSTD),0,IF(Q455&lt;(RLSBlu2ndA+Blu2ndSTD),LSBlu2nd,0))</f>
        <v>0</v>
      </c>
      <c r="U455" s="46">
        <f t="shared" ref="U455:U518" si="6192">IF(Q455&lt;(RLSBlu3rdA-Blu3rdSTD),0,IF(Q455&lt;(RLSBlu3rdA+Blu3rdSTD),LSBlu3rd,0))</f>
        <v>0</v>
      </c>
      <c r="V455" s="46">
        <f t="shared" ref="V455:V518" si="6193">IF(Q455&lt;(RLSBluPupaeA-BluPupaeSTD),0,IF(Q455&lt;(RLSBluPupaeA+BluPupaeSTD),LSBluPupae,0))</f>
        <v>0</v>
      </c>
      <c r="W455" s="95">
        <f t="shared" si="6154"/>
        <v>14.25</v>
      </c>
      <c r="X455" s="46">
        <f t="shared" si="6142"/>
        <v>0</v>
      </c>
      <c r="Y455" s="96">
        <f t="shared" si="6155"/>
        <v>0</v>
      </c>
      <c r="Z455" s="96">
        <f t="shared" si="6156"/>
        <v>0</v>
      </c>
      <c r="AA455" s="96">
        <f t="shared" si="6157"/>
        <v>0</v>
      </c>
      <c r="AB455" s="96">
        <f t="shared" si="6158"/>
        <v>0</v>
      </c>
      <c r="AC455" s="96">
        <f t="shared" si="6159"/>
        <v>0</v>
      </c>
      <c r="AD455" s="97">
        <v>14.25</v>
      </c>
      <c r="AG455" s="46">
        <v>342</v>
      </c>
      <c r="AH455" s="46">
        <f t="shared" ref="AH455:AH518" si="6194">IF(AG455&lt;(RLSCheEggsA-CheEggsSTD),0,IF(AG455&lt;(RLSCheEggsA+CheEggsSTD),LSCheEggs,0))</f>
        <v>0</v>
      </c>
      <c r="AI455" s="46">
        <f t="shared" ref="AI455:AI518" si="6195">IF(AG455&lt;(RLSChe1stA-Che1stSTD),0,IF(AG455&lt;(RLSChe1stA+Che1stSTD),LSChe1st,0))</f>
        <v>0</v>
      </c>
      <c r="AJ455" s="46">
        <f t="shared" ref="AJ455:AJ518" si="6196">IF(AG455&lt;(RLSChe2ndA-Che2ndSTD),0,IF(AG455&lt;(RLSChe2ndA+Che2ndSTD),LSChe2nd,0))</f>
        <v>0</v>
      </c>
      <c r="AK455" s="46">
        <f t="shared" ref="AK455:AK518" si="6197">IF(AG455&lt;(RLSChe3rdA-Che3rdSTD),0,IF(AG455&lt;(RLSChe3rdA+Che3rdSTD),LSChe3rd,0))</f>
        <v>0</v>
      </c>
      <c r="AL455" s="46">
        <f t="shared" ref="AL455:AL518" si="6198">IF(AG455&lt;(RLSChePupaeA-ChePupaeSTD),0,IF(AG455&lt;(RLSChePupaeA+ChePupaeSTD),LSChePupae,0))</f>
        <v>0</v>
      </c>
      <c r="AM455" s="95">
        <f t="shared" si="6160"/>
        <v>14.25</v>
      </c>
      <c r="AN455" s="46">
        <f t="shared" si="6143"/>
        <v>0</v>
      </c>
      <c r="AO455" s="96">
        <f t="shared" si="6161"/>
        <v>0</v>
      </c>
      <c r="AP455" s="96">
        <f t="shared" si="6162"/>
        <v>0</v>
      </c>
      <c r="AQ455" s="96">
        <f t="shared" si="6163"/>
        <v>0</v>
      </c>
      <c r="AR455" s="96">
        <f t="shared" si="6164"/>
        <v>0</v>
      </c>
      <c r="AS455" s="96">
        <f t="shared" si="6165"/>
        <v>0</v>
      </c>
      <c r="AT455" s="97">
        <v>14.25</v>
      </c>
      <c r="AW455" s="46">
        <v>342</v>
      </c>
      <c r="AX455" s="46">
        <f t="shared" ref="AX455:AX518" si="6199">IF(AW455&lt;(RLSGraEggsA-GraEggsSTD),0,IF(AW455&lt;(RLSGraEggsA+GraEggsSTD),LSGraEggs,0))</f>
        <v>0</v>
      </c>
      <c r="AY455" s="46">
        <f t="shared" ref="AY455:AY518" si="6200">IF(AW455&lt;(RLSGra1stA-Gra1stSTD),0,IF(AW455&lt;(RLSGra1stA+Gra1stSTD),LSGra1st,0))</f>
        <v>0.24074074074074073</v>
      </c>
      <c r="AZ455" s="46">
        <f t="shared" ref="AZ455:AZ518" si="6201">IF(AW455&lt;(RLSGra2ndA-Gra2ndSTD),0,IF(AW455&lt;(RLSGra2ndA+Gra2ndSTD),LSGra2nd,0))</f>
        <v>0.62037037037037035</v>
      </c>
      <c r="BA455" s="46">
        <f t="shared" ref="BA455:BA518" si="6202">IF(AW455&lt;(RLSGra3rdA-Gra3rdSTD),0,IF(AW455&lt;(RLSGra3rdA+Gra3rdSTD),LSGra3rd,0))</f>
        <v>0</v>
      </c>
      <c r="BB455" s="46">
        <f t="shared" ref="BB455:BB518" si="6203">IF(AW455&lt;(RLSGraPupaeA-GraPupaeSTD),0,IF(AW455&lt;(RLSGraPupaeA+GraPupaeSTD),LSGraPupae,0))</f>
        <v>0</v>
      </c>
      <c r="BC455" s="95">
        <f t="shared" si="6166"/>
        <v>14.25</v>
      </c>
      <c r="BD455" s="46">
        <f t="shared" si="6144"/>
        <v>0.86111111111111105</v>
      </c>
      <c r="BE455" s="96">
        <f t="shared" si="6167"/>
        <v>0</v>
      </c>
      <c r="BF455" s="96">
        <f t="shared" si="6168"/>
        <v>0.27956989247311831</v>
      </c>
      <c r="BG455" s="96">
        <f t="shared" si="6169"/>
        <v>0.72043010752688175</v>
      </c>
      <c r="BH455" s="96">
        <f t="shared" si="6170"/>
        <v>0</v>
      </c>
      <c r="BI455" s="96">
        <f t="shared" si="6171"/>
        <v>0</v>
      </c>
      <c r="BJ455" s="97">
        <v>14.25</v>
      </c>
      <c r="BM455" s="46">
        <v>342</v>
      </c>
      <c r="BN455" s="46">
        <f t="shared" ref="BN455:BN518" si="6204">IF(BM455&lt;(RLSRasEggsA-RasEggsSTD),0,IF(BM455&lt;(RLSRasEggsA+RasEggsSTD),LSRasEggs,0))</f>
        <v>0</v>
      </c>
      <c r="BO455" s="46">
        <f t="shared" ref="BO455:BO518" si="6205">IF(BM455&lt;(RLSRas1stA-Ras1stSTD),0,IF(BM455&lt;(RLSRas1stA+Ras1stSTD),LSRas1st,0))</f>
        <v>0</v>
      </c>
      <c r="BP455" s="46">
        <f t="shared" ref="BP455:BP518" si="6206">IF(BM455&lt;(RLSRas2ndA-Ras2ndSTD),0,IF(BM455&lt;(RLSRas2ndA+Ras2ndSTD),LSRas2nd,0))</f>
        <v>0</v>
      </c>
      <c r="BQ455" s="46">
        <f t="shared" ref="BQ455:BQ518" si="6207">IF(BM455&lt;(RLSRas3rdA-Ras3rdSTD),0,IF(BM455&lt;(RLSRas3rdA+Ras3rdSTD),LSRas3rd,0))</f>
        <v>0</v>
      </c>
      <c r="BR455" s="46">
        <f t="shared" ref="BR455:BR518" si="6208">IF(BM455&lt;(RLSRasPupaeA-RasPupaeSTD),0,IF(BM455&lt;(RLSRasPupaeA+RasPupaeSTD),LSRasPupae,0))</f>
        <v>0</v>
      </c>
      <c r="BS455" s="95">
        <f t="shared" si="6172"/>
        <v>14.25</v>
      </c>
      <c r="BT455" s="46">
        <f t="shared" si="6145"/>
        <v>0</v>
      </c>
      <c r="BU455" s="96">
        <f t="shared" si="6173"/>
        <v>0</v>
      </c>
      <c r="BV455" s="96">
        <f t="shared" si="6174"/>
        <v>0</v>
      </c>
      <c r="BW455" s="96">
        <f t="shared" si="6175"/>
        <v>0</v>
      </c>
      <c r="BX455" s="96">
        <f t="shared" si="6176"/>
        <v>0</v>
      </c>
      <c r="BY455" s="96">
        <f t="shared" si="6177"/>
        <v>0</v>
      </c>
      <c r="BZ455" s="97">
        <v>14.25</v>
      </c>
      <c r="CC455" s="46">
        <v>342</v>
      </c>
      <c r="CD455" s="46">
        <f t="shared" ref="CD455:CD518" si="6209">IF(CC455&lt;(RLSStrEggsA-StrEggsSTD),0,IF(CC455&lt;(RLSStrEggsA+StrEggsSTD),LSStrEggs,0))</f>
        <v>0</v>
      </c>
      <c r="CE455" s="46">
        <f t="shared" ref="CE455:CE518" si="6210">IF(CC455&lt;(RLSStr1stA-Str1stSTD),0,IF(CC455&lt;(RLSStr1stA+Str1stSTD),LSStr1st,0))</f>
        <v>0</v>
      </c>
      <c r="CF455" s="46">
        <f t="shared" ref="CF455:CF518" si="6211">IF(CC455&lt;(RLSStr2ndA-Str2ndSTD),0,IF(CC455&lt;(RLSStr2ndA+Str2ndSTD),LSStr2nd,0))</f>
        <v>0</v>
      </c>
      <c r="CG455" s="46">
        <f t="shared" ref="CG455:CG518" si="6212">IF(CC455&lt;(RLSStr3rdA-Str3rdSTD),0,IF(CC455&lt;(RLSStr3rdA+Str3rdSTD),LSStr3rd,0))</f>
        <v>0</v>
      </c>
      <c r="CH455" s="46">
        <f t="shared" ref="CH455:CH518" si="6213">IF(CC455&lt;(RLSStrPupaeA-StrPupaeSTD),0,IF(CC455&lt;(RLSStrPupaeA+StrPupaeSTD),LSStrPupae,0))</f>
        <v>0</v>
      </c>
      <c r="CI455" s="95">
        <f t="shared" si="6178"/>
        <v>14.25</v>
      </c>
      <c r="CJ455" s="46">
        <f t="shared" si="6146"/>
        <v>0</v>
      </c>
      <c r="CK455" s="96">
        <f t="shared" si="6179"/>
        <v>0</v>
      </c>
      <c r="CL455" s="96">
        <f t="shared" si="6180"/>
        <v>0</v>
      </c>
      <c r="CM455" s="96">
        <f t="shared" si="6181"/>
        <v>0</v>
      </c>
      <c r="CN455" s="96">
        <f t="shared" si="6182"/>
        <v>0</v>
      </c>
      <c r="CO455" s="96">
        <f t="shared" si="6183"/>
        <v>0</v>
      </c>
      <c r="CP455" s="97">
        <v>14.25</v>
      </c>
    </row>
    <row r="456" spans="1:94" x14ac:dyDescent="0.3">
      <c r="A456" s="46">
        <v>343</v>
      </c>
      <c r="B456" s="46">
        <f t="shared" si="6184"/>
        <v>0</v>
      </c>
      <c r="C456" s="46">
        <f t="shared" si="6185"/>
        <v>0</v>
      </c>
      <c r="D456" s="46">
        <f t="shared" si="6186"/>
        <v>0</v>
      </c>
      <c r="E456" s="46">
        <f t="shared" si="6187"/>
        <v>0</v>
      </c>
      <c r="F456" s="46">
        <f t="shared" si="6188"/>
        <v>0</v>
      </c>
      <c r="G456" s="95">
        <f t="shared" si="6147"/>
        <v>14.291666666666666</v>
      </c>
      <c r="H456" s="46">
        <f t="shared" si="6148"/>
        <v>0</v>
      </c>
      <c r="I456" s="96">
        <f t="shared" si="6149"/>
        <v>0</v>
      </c>
      <c r="J456" s="96">
        <f t="shared" si="6150"/>
        <v>0</v>
      </c>
      <c r="K456" s="96">
        <f t="shared" si="6151"/>
        <v>0</v>
      </c>
      <c r="L456" s="96">
        <f t="shared" si="6152"/>
        <v>0</v>
      </c>
      <c r="M456" s="96">
        <f t="shared" si="6153"/>
        <v>0</v>
      </c>
      <c r="N456" s="97">
        <v>14.291666666666666</v>
      </c>
      <c r="Q456" s="46">
        <v>343</v>
      </c>
      <c r="R456" s="46">
        <f t="shared" si="6189"/>
        <v>0</v>
      </c>
      <c r="S456" s="46">
        <f t="shared" si="6190"/>
        <v>0</v>
      </c>
      <c r="T456" s="46">
        <f t="shared" si="6191"/>
        <v>0</v>
      </c>
      <c r="U456" s="46">
        <f t="shared" si="6192"/>
        <v>0</v>
      </c>
      <c r="V456" s="46">
        <f t="shared" si="6193"/>
        <v>0</v>
      </c>
      <c r="W456" s="95">
        <f t="shared" si="6154"/>
        <v>14.291666666666666</v>
      </c>
      <c r="X456" s="46">
        <f t="shared" si="6142"/>
        <v>0</v>
      </c>
      <c r="Y456" s="96">
        <f t="shared" si="6155"/>
        <v>0</v>
      </c>
      <c r="Z456" s="96">
        <f t="shared" si="6156"/>
        <v>0</v>
      </c>
      <c r="AA456" s="96">
        <f t="shared" si="6157"/>
        <v>0</v>
      </c>
      <c r="AB456" s="96">
        <f t="shared" si="6158"/>
        <v>0</v>
      </c>
      <c r="AC456" s="96">
        <f t="shared" si="6159"/>
        <v>0</v>
      </c>
      <c r="AD456" s="97">
        <v>14.291666666666666</v>
      </c>
      <c r="AG456" s="46">
        <v>343</v>
      </c>
      <c r="AH456" s="46">
        <f t="shared" si="6194"/>
        <v>0</v>
      </c>
      <c r="AI456" s="46">
        <f t="shared" si="6195"/>
        <v>0</v>
      </c>
      <c r="AJ456" s="46">
        <f t="shared" si="6196"/>
        <v>0</v>
      </c>
      <c r="AK456" s="46">
        <f t="shared" si="6197"/>
        <v>0</v>
      </c>
      <c r="AL456" s="46">
        <f t="shared" si="6198"/>
        <v>0</v>
      </c>
      <c r="AM456" s="95">
        <f t="shared" si="6160"/>
        <v>14.291666666666666</v>
      </c>
      <c r="AN456" s="46">
        <f t="shared" si="6143"/>
        <v>0</v>
      </c>
      <c r="AO456" s="96">
        <f t="shared" si="6161"/>
        <v>0</v>
      </c>
      <c r="AP456" s="96">
        <f t="shared" si="6162"/>
        <v>0</v>
      </c>
      <c r="AQ456" s="96">
        <f t="shared" si="6163"/>
        <v>0</v>
      </c>
      <c r="AR456" s="96">
        <f t="shared" si="6164"/>
        <v>0</v>
      </c>
      <c r="AS456" s="96">
        <f t="shared" si="6165"/>
        <v>0</v>
      </c>
      <c r="AT456" s="97">
        <v>14.291666666666666</v>
      </c>
      <c r="AW456" s="46">
        <v>343</v>
      </c>
      <c r="AX456" s="46">
        <f t="shared" si="6199"/>
        <v>0</v>
      </c>
      <c r="AY456" s="46">
        <f t="shared" si="6200"/>
        <v>0.24074074074074073</v>
      </c>
      <c r="AZ456" s="46">
        <f t="shared" si="6201"/>
        <v>0.62037037037037035</v>
      </c>
      <c r="BA456" s="46">
        <f t="shared" si="6202"/>
        <v>0</v>
      </c>
      <c r="BB456" s="46">
        <f t="shared" si="6203"/>
        <v>0</v>
      </c>
      <c r="BC456" s="95">
        <f t="shared" si="6166"/>
        <v>14.291666666666666</v>
      </c>
      <c r="BD456" s="46">
        <f t="shared" si="6144"/>
        <v>0.86111111111111105</v>
      </c>
      <c r="BE456" s="96">
        <f t="shared" si="6167"/>
        <v>0</v>
      </c>
      <c r="BF456" s="96">
        <f t="shared" si="6168"/>
        <v>0.27956989247311831</v>
      </c>
      <c r="BG456" s="96">
        <f t="shared" si="6169"/>
        <v>0.72043010752688175</v>
      </c>
      <c r="BH456" s="96">
        <f t="shared" si="6170"/>
        <v>0</v>
      </c>
      <c r="BI456" s="96">
        <f t="shared" si="6171"/>
        <v>0</v>
      </c>
      <c r="BJ456" s="97">
        <v>14.291666666666666</v>
      </c>
      <c r="BM456" s="46">
        <v>343</v>
      </c>
      <c r="BN456" s="46">
        <f t="shared" si="6204"/>
        <v>0</v>
      </c>
      <c r="BO456" s="46">
        <f t="shared" si="6205"/>
        <v>0</v>
      </c>
      <c r="BP456" s="46">
        <f t="shared" si="6206"/>
        <v>0</v>
      </c>
      <c r="BQ456" s="46">
        <f t="shared" si="6207"/>
        <v>0</v>
      </c>
      <c r="BR456" s="46">
        <f t="shared" si="6208"/>
        <v>0</v>
      </c>
      <c r="BS456" s="95">
        <f t="shared" si="6172"/>
        <v>14.291666666666666</v>
      </c>
      <c r="BT456" s="46">
        <f t="shared" si="6145"/>
        <v>0</v>
      </c>
      <c r="BU456" s="96">
        <f t="shared" si="6173"/>
        <v>0</v>
      </c>
      <c r="BV456" s="96">
        <f t="shared" si="6174"/>
        <v>0</v>
      </c>
      <c r="BW456" s="96">
        <f t="shared" si="6175"/>
        <v>0</v>
      </c>
      <c r="BX456" s="96">
        <f t="shared" si="6176"/>
        <v>0</v>
      </c>
      <c r="BY456" s="96">
        <f t="shared" si="6177"/>
        <v>0</v>
      </c>
      <c r="BZ456" s="97">
        <v>14.291666666666666</v>
      </c>
      <c r="CC456" s="46">
        <v>343</v>
      </c>
      <c r="CD456" s="46">
        <f t="shared" si="6209"/>
        <v>0</v>
      </c>
      <c r="CE456" s="46">
        <f t="shared" si="6210"/>
        <v>0</v>
      </c>
      <c r="CF456" s="46">
        <f t="shared" si="6211"/>
        <v>0</v>
      </c>
      <c r="CG456" s="46">
        <f t="shared" si="6212"/>
        <v>0</v>
      </c>
      <c r="CH456" s="46">
        <f t="shared" si="6213"/>
        <v>0</v>
      </c>
      <c r="CI456" s="95">
        <f t="shared" si="6178"/>
        <v>14.291666666666666</v>
      </c>
      <c r="CJ456" s="46">
        <f t="shared" si="6146"/>
        <v>0</v>
      </c>
      <c r="CK456" s="96">
        <f t="shared" si="6179"/>
        <v>0</v>
      </c>
      <c r="CL456" s="96">
        <f t="shared" si="6180"/>
        <v>0</v>
      </c>
      <c r="CM456" s="96">
        <f t="shared" si="6181"/>
        <v>0</v>
      </c>
      <c r="CN456" s="96">
        <f t="shared" si="6182"/>
        <v>0</v>
      </c>
      <c r="CO456" s="96">
        <f t="shared" si="6183"/>
        <v>0</v>
      </c>
      <c r="CP456" s="97">
        <v>14.291666666666666</v>
      </c>
    </row>
    <row r="457" spans="1:94" x14ac:dyDescent="0.3">
      <c r="A457" s="46">
        <v>344</v>
      </c>
      <c r="B457" s="46">
        <f t="shared" si="6184"/>
        <v>0</v>
      </c>
      <c r="C457" s="46">
        <f t="shared" si="6185"/>
        <v>0</v>
      </c>
      <c r="D457" s="46">
        <f t="shared" si="6186"/>
        <v>0</v>
      </c>
      <c r="E457" s="46">
        <f t="shared" si="6187"/>
        <v>0</v>
      </c>
      <c r="F457" s="46">
        <f t="shared" si="6188"/>
        <v>0</v>
      </c>
      <c r="G457" s="95">
        <f t="shared" si="6147"/>
        <v>14.333333333333334</v>
      </c>
      <c r="H457" s="46">
        <f t="shared" si="6148"/>
        <v>0</v>
      </c>
      <c r="I457" s="96">
        <f t="shared" si="6149"/>
        <v>0</v>
      </c>
      <c r="J457" s="96">
        <f t="shared" si="6150"/>
        <v>0</v>
      </c>
      <c r="K457" s="96">
        <f t="shared" si="6151"/>
        <v>0</v>
      </c>
      <c r="L457" s="96">
        <f t="shared" si="6152"/>
        <v>0</v>
      </c>
      <c r="M457" s="96">
        <f t="shared" si="6153"/>
        <v>0</v>
      </c>
      <c r="N457" s="97">
        <v>14.333333333333334</v>
      </c>
      <c r="Q457" s="46">
        <v>344</v>
      </c>
      <c r="R457" s="46">
        <f t="shared" si="6189"/>
        <v>0</v>
      </c>
      <c r="S457" s="46">
        <f t="shared" si="6190"/>
        <v>0</v>
      </c>
      <c r="T457" s="46">
        <f t="shared" si="6191"/>
        <v>0</v>
      </c>
      <c r="U457" s="46">
        <f t="shared" si="6192"/>
        <v>0</v>
      </c>
      <c r="V457" s="46">
        <f t="shared" si="6193"/>
        <v>0</v>
      </c>
      <c r="W457" s="95">
        <f t="shared" si="6154"/>
        <v>14.333333333333334</v>
      </c>
      <c r="X457" s="46">
        <f t="shared" si="6142"/>
        <v>0</v>
      </c>
      <c r="Y457" s="96">
        <f t="shared" si="6155"/>
        <v>0</v>
      </c>
      <c r="Z457" s="96">
        <f t="shared" si="6156"/>
        <v>0</v>
      </c>
      <c r="AA457" s="96">
        <f t="shared" si="6157"/>
        <v>0</v>
      </c>
      <c r="AB457" s="96">
        <f t="shared" si="6158"/>
        <v>0</v>
      </c>
      <c r="AC457" s="96">
        <f t="shared" si="6159"/>
        <v>0</v>
      </c>
      <c r="AD457" s="97">
        <v>14.333333333333334</v>
      </c>
      <c r="AG457" s="46">
        <v>344</v>
      </c>
      <c r="AH457" s="46">
        <f t="shared" si="6194"/>
        <v>0</v>
      </c>
      <c r="AI457" s="46">
        <f t="shared" si="6195"/>
        <v>0</v>
      </c>
      <c r="AJ457" s="46">
        <f t="shared" si="6196"/>
        <v>0</v>
      </c>
      <c r="AK457" s="46">
        <f t="shared" si="6197"/>
        <v>0</v>
      </c>
      <c r="AL457" s="46">
        <f t="shared" si="6198"/>
        <v>0</v>
      </c>
      <c r="AM457" s="95">
        <f t="shared" si="6160"/>
        <v>14.333333333333334</v>
      </c>
      <c r="AN457" s="46">
        <f t="shared" si="6143"/>
        <v>0</v>
      </c>
      <c r="AO457" s="96">
        <f t="shared" si="6161"/>
        <v>0</v>
      </c>
      <c r="AP457" s="96">
        <f t="shared" si="6162"/>
        <v>0</v>
      </c>
      <c r="AQ457" s="96">
        <f t="shared" si="6163"/>
        <v>0</v>
      </c>
      <c r="AR457" s="96">
        <f t="shared" si="6164"/>
        <v>0</v>
      </c>
      <c r="AS457" s="96">
        <f t="shared" si="6165"/>
        <v>0</v>
      </c>
      <c r="AT457" s="97">
        <v>14.333333333333334</v>
      </c>
      <c r="AW457" s="46">
        <v>344</v>
      </c>
      <c r="AX457" s="46">
        <f t="shared" si="6199"/>
        <v>0</v>
      </c>
      <c r="AY457" s="46">
        <f t="shared" si="6200"/>
        <v>0.24074074074074073</v>
      </c>
      <c r="AZ457" s="46">
        <f t="shared" si="6201"/>
        <v>0.62037037037037035</v>
      </c>
      <c r="BA457" s="46">
        <f t="shared" si="6202"/>
        <v>0</v>
      </c>
      <c r="BB457" s="46">
        <f t="shared" si="6203"/>
        <v>0</v>
      </c>
      <c r="BC457" s="95">
        <f t="shared" si="6166"/>
        <v>14.333333333333334</v>
      </c>
      <c r="BD457" s="46">
        <f t="shared" si="6144"/>
        <v>0.86111111111111105</v>
      </c>
      <c r="BE457" s="96">
        <f t="shared" si="6167"/>
        <v>0</v>
      </c>
      <c r="BF457" s="96">
        <f t="shared" si="6168"/>
        <v>0.27956989247311831</v>
      </c>
      <c r="BG457" s="96">
        <f t="shared" si="6169"/>
        <v>0.72043010752688175</v>
      </c>
      <c r="BH457" s="96">
        <f t="shared" si="6170"/>
        <v>0</v>
      </c>
      <c r="BI457" s="96">
        <f t="shared" si="6171"/>
        <v>0</v>
      </c>
      <c r="BJ457" s="97">
        <v>14.333333333333334</v>
      </c>
      <c r="BM457" s="46">
        <v>344</v>
      </c>
      <c r="BN457" s="46">
        <f t="shared" si="6204"/>
        <v>0</v>
      </c>
      <c r="BO457" s="46">
        <f t="shared" si="6205"/>
        <v>0</v>
      </c>
      <c r="BP457" s="46">
        <f t="shared" si="6206"/>
        <v>0</v>
      </c>
      <c r="BQ457" s="46">
        <f t="shared" si="6207"/>
        <v>0</v>
      </c>
      <c r="BR457" s="46">
        <f t="shared" si="6208"/>
        <v>0</v>
      </c>
      <c r="BS457" s="95">
        <f t="shared" si="6172"/>
        <v>14.333333333333334</v>
      </c>
      <c r="BT457" s="46">
        <f t="shared" si="6145"/>
        <v>0</v>
      </c>
      <c r="BU457" s="96">
        <f t="shared" si="6173"/>
        <v>0</v>
      </c>
      <c r="BV457" s="96">
        <f t="shared" si="6174"/>
        <v>0</v>
      </c>
      <c r="BW457" s="96">
        <f t="shared" si="6175"/>
        <v>0</v>
      </c>
      <c r="BX457" s="96">
        <f t="shared" si="6176"/>
        <v>0</v>
      </c>
      <c r="BY457" s="96">
        <f t="shared" si="6177"/>
        <v>0</v>
      </c>
      <c r="BZ457" s="97">
        <v>14.333333333333334</v>
      </c>
      <c r="CC457" s="46">
        <v>344</v>
      </c>
      <c r="CD457" s="46">
        <f t="shared" si="6209"/>
        <v>0</v>
      </c>
      <c r="CE457" s="46">
        <f t="shared" si="6210"/>
        <v>0</v>
      </c>
      <c r="CF457" s="46">
        <f t="shared" si="6211"/>
        <v>0</v>
      </c>
      <c r="CG457" s="46">
        <f t="shared" si="6212"/>
        <v>0</v>
      </c>
      <c r="CH457" s="46">
        <f t="shared" si="6213"/>
        <v>0</v>
      </c>
      <c r="CI457" s="95">
        <f t="shared" si="6178"/>
        <v>14.333333333333334</v>
      </c>
      <c r="CJ457" s="46">
        <f t="shared" si="6146"/>
        <v>0</v>
      </c>
      <c r="CK457" s="96">
        <f t="shared" si="6179"/>
        <v>0</v>
      </c>
      <c r="CL457" s="96">
        <f t="shared" si="6180"/>
        <v>0</v>
      </c>
      <c r="CM457" s="96">
        <f t="shared" si="6181"/>
        <v>0</v>
      </c>
      <c r="CN457" s="96">
        <f t="shared" si="6182"/>
        <v>0</v>
      </c>
      <c r="CO457" s="96">
        <f t="shared" si="6183"/>
        <v>0</v>
      </c>
      <c r="CP457" s="97">
        <v>14.333333333333334</v>
      </c>
    </row>
    <row r="458" spans="1:94" x14ac:dyDescent="0.3">
      <c r="A458" s="46">
        <v>345</v>
      </c>
      <c r="B458" s="46">
        <f t="shared" si="6184"/>
        <v>0</v>
      </c>
      <c r="C458" s="46">
        <f t="shared" si="6185"/>
        <v>0</v>
      </c>
      <c r="D458" s="46">
        <f t="shared" si="6186"/>
        <v>0</v>
      </c>
      <c r="E458" s="46">
        <f t="shared" si="6187"/>
        <v>0</v>
      </c>
      <c r="F458" s="46">
        <f t="shared" si="6188"/>
        <v>0</v>
      </c>
      <c r="G458" s="95">
        <f t="shared" si="6147"/>
        <v>14.375</v>
      </c>
      <c r="H458" s="46">
        <f t="shared" si="6148"/>
        <v>0</v>
      </c>
      <c r="I458" s="96">
        <f t="shared" si="6149"/>
        <v>0</v>
      </c>
      <c r="J458" s="96">
        <f t="shared" si="6150"/>
        <v>0</v>
      </c>
      <c r="K458" s="96">
        <f t="shared" si="6151"/>
        <v>0</v>
      </c>
      <c r="L458" s="96">
        <f t="shared" si="6152"/>
        <v>0</v>
      </c>
      <c r="M458" s="96">
        <f t="shared" si="6153"/>
        <v>0</v>
      </c>
      <c r="N458" s="97">
        <v>14.375</v>
      </c>
      <c r="Q458" s="46">
        <v>345</v>
      </c>
      <c r="R458" s="46">
        <f t="shared" si="6189"/>
        <v>0</v>
      </c>
      <c r="S458" s="46">
        <f t="shared" si="6190"/>
        <v>0</v>
      </c>
      <c r="T458" s="46">
        <f t="shared" si="6191"/>
        <v>0</v>
      </c>
      <c r="U458" s="46">
        <f t="shared" si="6192"/>
        <v>0</v>
      </c>
      <c r="V458" s="46">
        <f t="shared" si="6193"/>
        <v>0</v>
      </c>
      <c r="W458" s="95">
        <f t="shared" si="6154"/>
        <v>14.375</v>
      </c>
      <c r="X458" s="46">
        <f t="shared" si="6142"/>
        <v>0</v>
      </c>
      <c r="Y458" s="96">
        <f t="shared" si="6155"/>
        <v>0</v>
      </c>
      <c r="Z458" s="96">
        <f t="shared" si="6156"/>
        <v>0</v>
      </c>
      <c r="AA458" s="96">
        <f t="shared" si="6157"/>
        <v>0</v>
      </c>
      <c r="AB458" s="96">
        <f t="shared" si="6158"/>
        <v>0</v>
      </c>
      <c r="AC458" s="96">
        <f t="shared" si="6159"/>
        <v>0</v>
      </c>
      <c r="AD458" s="97">
        <v>14.375</v>
      </c>
      <c r="AG458" s="46">
        <v>345</v>
      </c>
      <c r="AH458" s="46">
        <f t="shared" si="6194"/>
        <v>0</v>
      </c>
      <c r="AI458" s="46">
        <f t="shared" si="6195"/>
        <v>0</v>
      </c>
      <c r="AJ458" s="46">
        <f t="shared" si="6196"/>
        <v>0</v>
      </c>
      <c r="AK458" s="46">
        <f t="shared" si="6197"/>
        <v>0</v>
      </c>
      <c r="AL458" s="46">
        <f t="shared" si="6198"/>
        <v>0</v>
      </c>
      <c r="AM458" s="95">
        <f t="shared" si="6160"/>
        <v>14.375</v>
      </c>
      <c r="AN458" s="46">
        <f t="shared" si="6143"/>
        <v>0</v>
      </c>
      <c r="AO458" s="96">
        <f t="shared" si="6161"/>
        <v>0</v>
      </c>
      <c r="AP458" s="96">
        <f t="shared" si="6162"/>
        <v>0</v>
      </c>
      <c r="AQ458" s="96">
        <f t="shared" si="6163"/>
        <v>0</v>
      </c>
      <c r="AR458" s="96">
        <f t="shared" si="6164"/>
        <v>0</v>
      </c>
      <c r="AS458" s="96">
        <f t="shared" si="6165"/>
        <v>0</v>
      </c>
      <c r="AT458" s="97">
        <v>14.375</v>
      </c>
      <c r="AW458" s="46">
        <v>345</v>
      </c>
      <c r="AX458" s="46">
        <f t="shared" si="6199"/>
        <v>0</v>
      </c>
      <c r="AY458" s="46">
        <f t="shared" si="6200"/>
        <v>0.24074074074074073</v>
      </c>
      <c r="AZ458" s="46">
        <f t="shared" si="6201"/>
        <v>0.62037037037037035</v>
      </c>
      <c r="BA458" s="46">
        <f t="shared" si="6202"/>
        <v>0</v>
      </c>
      <c r="BB458" s="46">
        <f t="shared" si="6203"/>
        <v>0</v>
      </c>
      <c r="BC458" s="95">
        <f t="shared" si="6166"/>
        <v>14.375</v>
      </c>
      <c r="BD458" s="46">
        <f t="shared" si="6144"/>
        <v>0.86111111111111105</v>
      </c>
      <c r="BE458" s="96">
        <f t="shared" si="6167"/>
        <v>0</v>
      </c>
      <c r="BF458" s="96">
        <f t="shared" si="6168"/>
        <v>0.27956989247311831</v>
      </c>
      <c r="BG458" s="96">
        <f t="shared" si="6169"/>
        <v>0.72043010752688175</v>
      </c>
      <c r="BH458" s="96">
        <f t="shared" si="6170"/>
        <v>0</v>
      </c>
      <c r="BI458" s="96">
        <f t="shared" si="6171"/>
        <v>0</v>
      </c>
      <c r="BJ458" s="97">
        <v>14.375</v>
      </c>
      <c r="BM458" s="46">
        <v>345</v>
      </c>
      <c r="BN458" s="46">
        <f t="shared" si="6204"/>
        <v>0</v>
      </c>
      <c r="BO458" s="46">
        <f t="shared" si="6205"/>
        <v>0</v>
      </c>
      <c r="BP458" s="46">
        <f t="shared" si="6206"/>
        <v>0</v>
      </c>
      <c r="BQ458" s="46">
        <f t="shared" si="6207"/>
        <v>0</v>
      </c>
      <c r="BR458" s="46">
        <f t="shared" si="6208"/>
        <v>0</v>
      </c>
      <c r="BS458" s="95">
        <f t="shared" si="6172"/>
        <v>14.375</v>
      </c>
      <c r="BT458" s="46">
        <f t="shared" si="6145"/>
        <v>0</v>
      </c>
      <c r="BU458" s="96">
        <f t="shared" si="6173"/>
        <v>0</v>
      </c>
      <c r="BV458" s="96">
        <f t="shared" si="6174"/>
        <v>0</v>
      </c>
      <c r="BW458" s="96">
        <f t="shared" si="6175"/>
        <v>0</v>
      </c>
      <c r="BX458" s="96">
        <f t="shared" si="6176"/>
        <v>0</v>
      </c>
      <c r="BY458" s="96">
        <f t="shared" si="6177"/>
        <v>0</v>
      </c>
      <c r="BZ458" s="97">
        <v>14.375</v>
      </c>
      <c r="CC458" s="46">
        <v>345</v>
      </c>
      <c r="CD458" s="46">
        <f t="shared" si="6209"/>
        <v>0</v>
      </c>
      <c r="CE458" s="46">
        <f t="shared" si="6210"/>
        <v>0</v>
      </c>
      <c r="CF458" s="46">
        <f t="shared" si="6211"/>
        <v>0</v>
      </c>
      <c r="CG458" s="46">
        <f t="shared" si="6212"/>
        <v>0</v>
      </c>
      <c r="CH458" s="46">
        <f t="shared" si="6213"/>
        <v>0</v>
      </c>
      <c r="CI458" s="95">
        <f t="shared" si="6178"/>
        <v>14.375</v>
      </c>
      <c r="CJ458" s="46">
        <f t="shared" si="6146"/>
        <v>0</v>
      </c>
      <c r="CK458" s="96">
        <f t="shared" si="6179"/>
        <v>0</v>
      </c>
      <c r="CL458" s="96">
        <f t="shared" si="6180"/>
        <v>0</v>
      </c>
      <c r="CM458" s="96">
        <f t="shared" si="6181"/>
        <v>0</v>
      </c>
      <c r="CN458" s="96">
        <f t="shared" si="6182"/>
        <v>0</v>
      </c>
      <c r="CO458" s="96">
        <f t="shared" si="6183"/>
        <v>0</v>
      </c>
      <c r="CP458" s="97">
        <v>14.375</v>
      </c>
    </row>
    <row r="459" spans="1:94" x14ac:dyDescent="0.3">
      <c r="A459" s="46">
        <v>346</v>
      </c>
      <c r="B459" s="46">
        <f t="shared" si="6184"/>
        <v>0</v>
      </c>
      <c r="C459" s="46">
        <f t="shared" si="6185"/>
        <v>0</v>
      </c>
      <c r="D459" s="46">
        <f t="shared" si="6186"/>
        <v>0</v>
      </c>
      <c r="E459" s="46">
        <f t="shared" si="6187"/>
        <v>0</v>
      </c>
      <c r="F459" s="46">
        <f t="shared" si="6188"/>
        <v>0</v>
      </c>
      <c r="G459" s="95">
        <f t="shared" si="6147"/>
        <v>14.416666666666666</v>
      </c>
      <c r="H459" s="46">
        <f t="shared" si="6148"/>
        <v>0</v>
      </c>
      <c r="I459" s="96">
        <f t="shared" si="6149"/>
        <v>0</v>
      </c>
      <c r="J459" s="96">
        <f t="shared" si="6150"/>
        <v>0</v>
      </c>
      <c r="K459" s="96">
        <f t="shared" si="6151"/>
        <v>0</v>
      </c>
      <c r="L459" s="96">
        <f t="shared" si="6152"/>
        <v>0</v>
      </c>
      <c r="M459" s="96">
        <f t="shared" si="6153"/>
        <v>0</v>
      </c>
      <c r="N459" s="97">
        <v>14.416666666666666</v>
      </c>
      <c r="Q459" s="46">
        <v>346</v>
      </c>
      <c r="R459" s="46">
        <f t="shared" si="6189"/>
        <v>0</v>
      </c>
      <c r="S459" s="46">
        <f t="shared" si="6190"/>
        <v>0</v>
      </c>
      <c r="T459" s="46">
        <f t="shared" si="6191"/>
        <v>0</v>
      </c>
      <c r="U459" s="46">
        <f t="shared" si="6192"/>
        <v>0</v>
      </c>
      <c r="V459" s="46">
        <f t="shared" si="6193"/>
        <v>0</v>
      </c>
      <c r="W459" s="95">
        <f t="shared" si="6154"/>
        <v>14.416666666666666</v>
      </c>
      <c r="X459" s="46">
        <f t="shared" si="6142"/>
        <v>0</v>
      </c>
      <c r="Y459" s="96">
        <f t="shared" si="6155"/>
        <v>0</v>
      </c>
      <c r="Z459" s="96">
        <f t="shared" si="6156"/>
        <v>0</v>
      </c>
      <c r="AA459" s="96">
        <f t="shared" si="6157"/>
        <v>0</v>
      </c>
      <c r="AB459" s="96">
        <f t="shared" si="6158"/>
        <v>0</v>
      </c>
      <c r="AC459" s="96">
        <f t="shared" si="6159"/>
        <v>0</v>
      </c>
      <c r="AD459" s="97">
        <v>14.416666666666666</v>
      </c>
      <c r="AG459" s="46">
        <v>346</v>
      </c>
      <c r="AH459" s="46">
        <f t="shared" si="6194"/>
        <v>0</v>
      </c>
      <c r="AI459" s="46">
        <f t="shared" si="6195"/>
        <v>0</v>
      </c>
      <c r="AJ459" s="46">
        <f t="shared" si="6196"/>
        <v>0</v>
      </c>
      <c r="AK459" s="46">
        <f t="shared" si="6197"/>
        <v>0</v>
      </c>
      <c r="AL459" s="46">
        <f t="shared" si="6198"/>
        <v>0</v>
      </c>
      <c r="AM459" s="95">
        <f t="shared" si="6160"/>
        <v>14.416666666666666</v>
      </c>
      <c r="AN459" s="46">
        <f t="shared" si="6143"/>
        <v>0</v>
      </c>
      <c r="AO459" s="96">
        <f t="shared" si="6161"/>
        <v>0</v>
      </c>
      <c r="AP459" s="96">
        <f t="shared" si="6162"/>
        <v>0</v>
      </c>
      <c r="AQ459" s="96">
        <f t="shared" si="6163"/>
        <v>0</v>
      </c>
      <c r="AR459" s="96">
        <f t="shared" si="6164"/>
        <v>0</v>
      </c>
      <c r="AS459" s="96">
        <f t="shared" si="6165"/>
        <v>0</v>
      </c>
      <c r="AT459" s="97">
        <v>14.416666666666666</v>
      </c>
      <c r="AW459" s="46">
        <v>346</v>
      </c>
      <c r="AX459" s="46">
        <f t="shared" si="6199"/>
        <v>0</v>
      </c>
      <c r="AY459" s="46">
        <f t="shared" si="6200"/>
        <v>0.24074074074074073</v>
      </c>
      <c r="AZ459" s="46">
        <f t="shared" si="6201"/>
        <v>0.62037037037037035</v>
      </c>
      <c r="BA459" s="46">
        <f t="shared" si="6202"/>
        <v>0</v>
      </c>
      <c r="BB459" s="46">
        <f t="shared" si="6203"/>
        <v>0</v>
      </c>
      <c r="BC459" s="95">
        <f t="shared" si="6166"/>
        <v>14.416666666666666</v>
      </c>
      <c r="BD459" s="46">
        <f t="shared" si="6144"/>
        <v>0.86111111111111105</v>
      </c>
      <c r="BE459" s="96">
        <f t="shared" si="6167"/>
        <v>0</v>
      </c>
      <c r="BF459" s="96">
        <f t="shared" si="6168"/>
        <v>0.27956989247311831</v>
      </c>
      <c r="BG459" s="96">
        <f t="shared" si="6169"/>
        <v>0.72043010752688175</v>
      </c>
      <c r="BH459" s="96">
        <f t="shared" si="6170"/>
        <v>0</v>
      </c>
      <c r="BI459" s="96">
        <f t="shared" si="6171"/>
        <v>0</v>
      </c>
      <c r="BJ459" s="97">
        <v>14.416666666666666</v>
      </c>
      <c r="BM459" s="46">
        <v>346</v>
      </c>
      <c r="BN459" s="46">
        <f t="shared" si="6204"/>
        <v>0</v>
      </c>
      <c r="BO459" s="46">
        <f t="shared" si="6205"/>
        <v>0</v>
      </c>
      <c r="BP459" s="46">
        <f t="shared" si="6206"/>
        <v>0</v>
      </c>
      <c r="BQ459" s="46">
        <f t="shared" si="6207"/>
        <v>0</v>
      </c>
      <c r="BR459" s="46">
        <f t="shared" si="6208"/>
        <v>0</v>
      </c>
      <c r="BS459" s="95">
        <f t="shared" si="6172"/>
        <v>14.416666666666666</v>
      </c>
      <c r="BT459" s="46">
        <f t="shared" si="6145"/>
        <v>0</v>
      </c>
      <c r="BU459" s="96">
        <f t="shared" si="6173"/>
        <v>0</v>
      </c>
      <c r="BV459" s="96">
        <f t="shared" si="6174"/>
        <v>0</v>
      </c>
      <c r="BW459" s="96">
        <f t="shared" si="6175"/>
        <v>0</v>
      </c>
      <c r="BX459" s="96">
        <f t="shared" si="6176"/>
        <v>0</v>
      </c>
      <c r="BY459" s="96">
        <f t="shared" si="6177"/>
        <v>0</v>
      </c>
      <c r="BZ459" s="97">
        <v>14.416666666666666</v>
      </c>
      <c r="CC459" s="46">
        <v>346</v>
      </c>
      <c r="CD459" s="46">
        <f t="shared" si="6209"/>
        <v>0</v>
      </c>
      <c r="CE459" s="46">
        <f t="shared" si="6210"/>
        <v>0</v>
      </c>
      <c r="CF459" s="46">
        <f t="shared" si="6211"/>
        <v>0</v>
      </c>
      <c r="CG459" s="46">
        <f t="shared" si="6212"/>
        <v>0</v>
      </c>
      <c r="CH459" s="46">
        <f t="shared" si="6213"/>
        <v>0</v>
      </c>
      <c r="CI459" s="95">
        <f t="shared" si="6178"/>
        <v>14.416666666666666</v>
      </c>
      <c r="CJ459" s="46">
        <f t="shared" si="6146"/>
        <v>0</v>
      </c>
      <c r="CK459" s="96">
        <f t="shared" si="6179"/>
        <v>0</v>
      </c>
      <c r="CL459" s="96">
        <f t="shared" si="6180"/>
        <v>0</v>
      </c>
      <c r="CM459" s="96">
        <f t="shared" si="6181"/>
        <v>0</v>
      </c>
      <c r="CN459" s="96">
        <f t="shared" si="6182"/>
        <v>0</v>
      </c>
      <c r="CO459" s="96">
        <f t="shared" si="6183"/>
        <v>0</v>
      </c>
      <c r="CP459" s="97">
        <v>14.416666666666666</v>
      </c>
    </row>
    <row r="460" spans="1:94" x14ac:dyDescent="0.3">
      <c r="A460" s="46">
        <v>347</v>
      </c>
      <c r="B460" s="46">
        <f t="shared" si="6184"/>
        <v>0</v>
      </c>
      <c r="C460" s="46">
        <f t="shared" si="6185"/>
        <v>0</v>
      </c>
      <c r="D460" s="46">
        <f t="shared" si="6186"/>
        <v>0</v>
      </c>
      <c r="E460" s="46">
        <f t="shared" si="6187"/>
        <v>0</v>
      </c>
      <c r="F460" s="46">
        <f t="shared" si="6188"/>
        <v>0</v>
      </c>
      <c r="G460" s="95">
        <f t="shared" si="6147"/>
        <v>14.458333333333334</v>
      </c>
      <c r="H460" s="46">
        <f t="shared" si="6148"/>
        <v>0</v>
      </c>
      <c r="I460" s="96">
        <f t="shared" si="6149"/>
        <v>0</v>
      </c>
      <c r="J460" s="96">
        <f t="shared" si="6150"/>
        <v>0</v>
      </c>
      <c r="K460" s="96">
        <f t="shared" si="6151"/>
        <v>0</v>
      </c>
      <c r="L460" s="96">
        <f t="shared" si="6152"/>
        <v>0</v>
      </c>
      <c r="M460" s="96">
        <f t="shared" si="6153"/>
        <v>0</v>
      </c>
      <c r="N460" s="97">
        <v>14.458333333333334</v>
      </c>
      <c r="Q460" s="46">
        <v>347</v>
      </c>
      <c r="R460" s="46">
        <f t="shared" si="6189"/>
        <v>0</v>
      </c>
      <c r="S460" s="46">
        <f t="shared" si="6190"/>
        <v>0</v>
      </c>
      <c r="T460" s="46">
        <f t="shared" si="6191"/>
        <v>0</v>
      </c>
      <c r="U460" s="46">
        <f t="shared" si="6192"/>
        <v>0</v>
      </c>
      <c r="V460" s="46">
        <f t="shared" si="6193"/>
        <v>0</v>
      </c>
      <c r="W460" s="95">
        <f t="shared" si="6154"/>
        <v>14.458333333333334</v>
      </c>
      <c r="X460" s="46">
        <f t="shared" si="6142"/>
        <v>0</v>
      </c>
      <c r="Y460" s="96">
        <f t="shared" si="6155"/>
        <v>0</v>
      </c>
      <c r="Z460" s="96">
        <f t="shared" si="6156"/>
        <v>0</v>
      </c>
      <c r="AA460" s="96">
        <f t="shared" si="6157"/>
        <v>0</v>
      </c>
      <c r="AB460" s="96">
        <f t="shared" si="6158"/>
        <v>0</v>
      </c>
      <c r="AC460" s="96">
        <f t="shared" si="6159"/>
        <v>0</v>
      </c>
      <c r="AD460" s="97">
        <v>14.458333333333334</v>
      </c>
      <c r="AG460" s="46">
        <v>347</v>
      </c>
      <c r="AH460" s="46">
        <f t="shared" si="6194"/>
        <v>0</v>
      </c>
      <c r="AI460" s="46">
        <f t="shared" si="6195"/>
        <v>0</v>
      </c>
      <c r="AJ460" s="46">
        <f t="shared" si="6196"/>
        <v>0</v>
      </c>
      <c r="AK460" s="46">
        <f t="shared" si="6197"/>
        <v>0</v>
      </c>
      <c r="AL460" s="46">
        <f t="shared" si="6198"/>
        <v>0</v>
      </c>
      <c r="AM460" s="95">
        <f t="shared" si="6160"/>
        <v>14.458333333333334</v>
      </c>
      <c r="AN460" s="46">
        <f t="shared" si="6143"/>
        <v>0</v>
      </c>
      <c r="AO460" s="96">
        <f t="shared" si="6161"/>
        <v>0</v>
      </c>
      <c r="AP460" s="96">
        <f t="shared" si="6162"/>
        <v>0</v>
      </c>
      <c r="AQ460" s="96">
        <f t="shared" si="6163"/>
        <v>0</v>
      </c>
      <c r="AR460" s="96">
        <f t="shared" si="6164"/>
        <v>0</v>
      </c>
      <c r="AS460" s="96">
        <f t="shared" si="6165"/>
        <v>0</v>
      </c>
      <c r="AT460" s="97">
        <v>14.458333333333334</v>
      </c>
      <c r="AW460" s="46">
        <v>347</v>
      </c>
      <c r="AX460" s="46">
        <f t="shared" si="6199"/>
        <v>0</v>
      </c>
      <c r="AY460" s="46">
        <f t="shared" si="6200"/>
        <v>0.24074074074074073</v>
      </c>
      <c r="AZ460" s="46">
        <f t="shared" si="6201"/>
        <v>0</v>
      </c>
      <c r="BA460" s="46">
        <f t="shared" si="6202"/>
        <v>0</v>
      </c>
      <c r="BB460" s="46">
        <f t="shared" si="6203"/>
        <v>0</v>
      </c>
      <c r="BC460" s="95">
        <f t="shared" si="6166"/>
        <v>14.458333333333334</v>
      </c>
      <c r="BD460" s="46">
        <f t="shared" si="6144"/>
        <v>0.24074074074074073</v>
      </c>
      <c r="BE460" s="96">
        <f t="shared" si="6167"/>
        <v>0</v>
      </c>
      <c r="BF460" s="96">
        <f t="shared" si="6168"/>
        <v>1</v>
      </c>
      <c r="BG460" s="96">
        <f t="shared" si="6169"/>
        <v>0</v>
      </c>
      <c r="BH460" s="96">
        <f t="shared" si="6170"/>
        <v>0</v>
      </c>
      <c r="BI460" s="96">
        <f t="shared" si="6171"/>
        <v>0</v>
      </c>
      <c r="BJ460" s="97">
        <v>14.458333333333334</v>
      </c>
      <c r="BM460" s="46">
        <v>347</v>
      </c>
      <c r="BN460" s="46">
        <f t="shared" si="6204"/>
        <v>0</v>
      </c>
      <c r="BO460" s="46">
        <f t="shared" si="6205"/>
        <v>0</v>
      </c>
      <c r="BP460" s="46">
        <f t="shared" si="6206"/>
        <v>0</v>
      </c>
      <c r="BQ460" s="46">
        <f t="shared" si="6207"/>
        <v>0</v>
      </c>
      <c r="BR460" s="46">
        <f t="shared" si="6208"/>
        <v>0</v>
      </c>
      <c r="BS460" s="95">
        <f t="shared" si="6172"/>
        <v>14.458333333333334</v>
      </c>
      <c r="BT460" s="46">
        <f t="shared" si="6145"/>
        <v>0</v>
      </c>
      <c r="BU460" s="96">
        <f t="shared" si="6173"/>
        <v>0</v>
      </c>
      <c r="BV460" s="96">
        <f t="shared" si="6174"/>
        <v>0</v>
      </c>
      <c r="BW460" s="96">
        <f t="shared" si="6175"/>
        <v>0</v>
      </c>
      <c r="BX460" s="96">
        <f t="shared" si="6176"/>
        <v>0</v>
      </c>
      <c r="BY460" s="96">
        <f t="shared" si="6177"/>
        <v>0</v>
      </c>
      <c r="BZ460" s="97">
        <v>14.458333333333334</v>
      </c>
      <c r="CC460" s="46">
        <v>347</v>
      </c>
      <c r="CD460" s="46">
        <f t="shared" si="6209"/>
        <v>0</v>
      </c>
      <c r="CE460" s="46">
        <f t="shared" si="6210"/>
        <v>0</v>
      </c>
      <c r="CF460" s="46">
        <f t="shared" si="6211"/>
        <v>0</v>
      </c>
      <c r="CG460" s="46">
        <f t="shared" si="6212"/>
        <v>0</v>
      </c>
      <c r="CH460" s="46">
        <f t="shared" si="6213"/>
        <v>0</v>
      </c>
      <c r="CI460" s="95">
        <f t="shared" si="6178"/>
        <v>14.458333333333334</v>
      </c>
      <c r="CJ460" s="46">
        <f t="shared" si="6146"/>
        <v>0</v>
      </c>
      <c r="CK460" s="96">
        <f t="shared" si="6179"/>
        <v>0</v>
      </c>
      <c r="CL460" s="96">
        <f t="shared" si="6180"/>
        <v>0</v>
      </c>
      <c r="CM460" s="96">
        <f t="shared" si="6181"/>
        <v>0</v>
      </c>
      <c r="CN460" s="96">
        <f t="shared" si="6182"/>
        <v>0</v>
      </c>
      <c r="CO460" s="96">
        <f t="shared" si="6183"/>
        <v>0</v>
      </c>
      <c r="CP460" s="97">
        <v>14.458333333333334</v>
      </c>
    </row>
    <row r="461" spans="1:94" x14ac:dyDescent="0.3">
      <c r="A461" s="46">
        <v>348</v>
      </c>
      <c r="B461" s="46">
        <f t="shared" si="6184"/>
        <v>0</v>
      </c>
      <c r="C461" s="46">
        <f t="shared" si="6185"/>
        <v>0</v>
      </c>
      <c r="D461" s="46">
        <f t="shared" si="6186"/>
        <v>0</v>
      </c>
      <c r="E461" s="46">
        <f t="shared" si="6187"/>
        <v>0</v>
      </c>
      <c r="F461" s="46">
        <f t="shared" si="6188"/>
        <v>0</v>
      </c>
      <c r="G461" s="95">
        <f t="shared" si="6147"/>
        <v>14.5</v>
      </c>
      <c r="H461" s="46">
        <f t="shared" si="6148"/>
        <v>0</v>
      </c>
      <c r="I461" s="96">
        <f t="shared" si="6149"/>
        <v>0</v>
      </c>
      <c r="J461" s="96">
        <f t="shared" si="6150"/>
        <v>0</v>
      </c>
      <c r="K461" s="96">
        <f t="shared" si="6151"/>
        <v>0</v>
      </c>
      <c r="L461" s="96">
        <f t="shared" si="6152"/>
        <v>0</v>
      </c>
      <c r="M461" s="96">
        <f t="shared" si="6153"/>
        <v>0</v>
      </c>
      <c r="N461" s="97">
        <v>14.5</v>
      </c>
      <c r="Q461" s="46">
        <v>348</v>
      </c>
      <c r="R461" s="46">
        <f t="shared" si="6189"/>
        <v>0</v>
      </c>
      <c r="S461" s="46">
        <f t="shared" si="6190"/>
        <v>0</v>
      </c>
      <c r="T461" s="46">
        <f t="shared" si="6191"/>
        <v>0</v>
      </c>
      <c r="U461" s="46">
        <f t="shared" si="6192"/>
        <v>0</v>
      </c>
      <c r="V461" s="46">
        <f t="shared" si="6193"/>
        <v>0</v>
      </c>
      <c r="W461" s="95">
        <f t="shared" si="6154"/>
        <v>14.5</v>
      </c>
      <c r="X461" s="46">
        <f t="shared" si="6142"/>
        <v>0</v>
      </c>
      <c r="Y461" s="96">
        <f t="shared" si="6155"/>
        <v>0</v>
      </c>
      <c r="Z461" s="96">
        <f t="shared" si="6156"/>
        <v>0</v>
      </c>
      <c r="AA461" s="96">
        <f t="shared" si="6157"/>
        <v>0</v>
      </c>
      <c r="AB461" s="96">
        <f t="shared" si="6158"/>
        <v>0</v>
      </c>
      <c r="AC461" s="96">
        <f t="shared" si="6159"/>
        <v>0</v>
      </c>
      <c r="AD461" s="97">
        <v>14.5</v>
      </c>
      <c r="AG461" s="46">
        <v>348</v>
      </c>
      <c r="AH461" s="46">
        <f t="shared" si="6194"/>
        <v>0</v>
      </c>
      <c r="AI461" s="46">
        <f t="shared" si="6195"/>
        <v>0</v>
      </c>
      <c r="AJ461" s="46">
        <f t="shared" si="6196"/>
        <v>0</v>
      </c>
      <c r="AK461" s="46">
        <f t="shared" si="6197"/>
        <v>0</v>
      </c>
      <c r="AL461" s="46">
        <f t="shared" si="6198"/>
        <v>0</v>
      </c>
      <c r="AM461" s="95">
        <f t="shared" si="6160"/>
        <v>14.5</v>
      </c>
      <c r="AN461" s="46">
        <f t="shared" si="6143"/>
        <v>0</v>
      </c>
      <c r="AO461" s="96">
        <f t="shared" si="6161"/>
        <v>0</v>
      </c>
      <c r="AP461" s="96">
        <f t="shared" si="6162"/>
        <v>0</v>
      </c>
      <c r="AQ461" s="96">
        <f t="shared" si="6163"/>
        <v>0</v>
      </c>
      <c r="AR461" s="96">
        <f t="shared" si="6164"/>
        <v>0</v>
      </c>
      <c r="AS461" s="96">
        <f t="shared" si="6165"/>
        <v>0</v>
      </c>
      <c r="AT461" s="97">
        <v>14.5</v>
      </c>
      <c r="AW461" s="46">
        <v>348</v>
      </c>
      <c r="AX461" s="46">
        <f t="shared" si="6199"/>
        <v>0</v>
      </c>
      <c r="AY461" s="46">
        <f t="shared" si="6200"/>
        <v>0.24074074074074073</v>
      </c>
      <c r="AZ461" s="46">
        <f t="shared" si="6201"/>
        <v>0</v>
      </c>
      <c r="BA461" s="46">
        <f t="shared" si="6202"/>
        <v>0</v>
      </c>
      <c r="BB461" s="46">
        <f t="shared" si="6203"/>
        <v>0</v>
      </c>
      <c r="BC461" s="95">
        <f t="shared" si="6166"/>
        <v>14.5</v>
      </c>
      <c r="BD461" s="46">
        <f t="shared" si="6144"/>
        <v>0.24074074074074073</v>
      </c>
      <c r="BE461" s="96">
        <f t="shared" si="6167"/>
        <v>0</v>
      </c>
      <c r="BF461" s="96">
        <f t="shared" si="6168"/>
        <v>1</v>
      </c>
      <c r="BG461" s="96">
        <f t="shared" si="6169"/>
        <v>0</v>
      </c>
      <c r="BH461" s="96">
        <f t="shared" si="6170"/>
        <v>0</v>
      </c>
      <c r="BI461" s="96">
        <f t="shared" si="6171"/>
        <v>0</v>
      </c>
      <c r="BJ461" s="97">
        <v>14.5</v>
      </c>
      <c r="BM461" s="46">
        <v>348</v>
      </c>
      <c r="BN461" s="46">
        <f t="shared" si="6204"/>
        <v>0</v>
      </c>
      <c r="BO461" s="46">
        <f t="shared" si="6205"/>
        <v>0</v>
      </c>
      <c r="BP461" s="46">
        <f t="shared" si="6206"/>
        <v>0</v>
      </c>
      <c r="BQ461" s="46">
        <f t="shared" si="6207"/>
        <v>0</v>
      </c>
      <c r="BR461" s="46">
        <f t="shared" si="6208"/>
        <v>0</v>
      </c>
      <c r="BS461" s="95">
        <f t="shared" si="6172"/>
        <v>14.5</v>
      </c>
      <c r="BT461" s="46">
        <f t="shared" si="6145"/>
        <v>0</v>
      </c>
      <c r="BU461" s="96">
        <f t="shared" si="6173"/>
        <v>0</v>
      </c>
      <c r="BV461" s="96">
        <f t="shared" si="6174"/>
        <v>0</v>
      </c>
      <c r="BW461" s="96">
        <f t="shared" si="6175"/>
        <v>0</v>
      </c>
      <c r="BX461" s="96">
        <f t="shared" si="6176"/>
        <v>0</v>
      </c>
      <c r="BY461" s="96">
        <f t="shared" si="6177"/>
        <v>0</v>
      </c>
      <c r="BZ461" s="97">
        <v>14.5</v>
      </c>
      <c r="CC461" s="46">
        <v>348</v>
      </c>
      <c r="CD461" s="46">
        <f t="shared" si="6209"/>
        <v>0</v>
      </c>
      <c r="CE461" s="46">
        <f t="shared" si="6210"/>
        <v>0</v>
      </c>
      <c r="CF461" s="46">
        <f t="shared" si="6211"/>
        <v>0</v>
      </c>
      <c r="CG461" s="46">
        <f t="shared" si="6212"/>
        <v>0</v>
      </c>
      <c r="CH461" s="46">
        <f t="shared" si="6213"/>
        <v>0</v>
      </c>
      <c r="CI461" s="95">
        <f t="shared" si="6178"/>
        <v>14.5</v>
      </c>
      <c r="CJ461" s="46">
        <f t="shared" si="6146"/>
        <v>0</v>
      </c>
      <c r="CK461" s="96">
        <f t="shared" si="6179"/>
        <v>0</v>
      </c>
      <c r="CL461" s="96">
        <f t="shared" si="6180"/>
        <v>0</v>
      </c>
      <c r="CM461" s="96">
        <f t="shared" si="6181"/>
        <v>0</v>
      </c>
      <c r="CN461" s="96">
        <f t="shared" si="6182"/>
        <v>0</v>
      </c>
      <c r="CO461" s="96">
        <f t="shared" si="6183"/>
        <v>0</v>
      </c>
      <c r="CP461" s="97">
        <v>14.5</v>
      </c>
    </row>
    <row r="462" spans="1:94" x14ac:dyDescent="0.3">
      <c r="A462" s="46">
        <v>349</v>
      </c>
      <c r="B462" s="46">
        <f t="shared" si="6184"/>
        <v>0</v>
      </c>
      <c r="C462" s="46">
        <f t="shared" si="6185"/>
        <v>0</v>
      </c>
      <c r="D462" s="46">
        <f t="shared" si="6186"/>
        <v>0</v>
      </c>
      <c r="E462" s="46">
        <f t="shared" si="6187"/>
        <v>0</v>
      </c>
      <c r="F462" s="46">
        <f t="shared" si="6188"/>
        <v>0</v>
      </c>
      <c r="G462" s="95">
        <f t="shared" si="6147"/>
        <v>14.541666666666666</v>
      </c>
      <c r="H462" s="46">
        <f t="shared" si="6148"/>
        <v>0</v>
      </c>
      <c r="I462" s="96">
        <f t="shared" si="6149"/>
        <v>0</v>
      </c>
      <c r="J462" s="96">
        <f t="shared" si="6150"/>
        <v>0</v>
      </c>
      <c r="K462" s="96">
        <f t="shared" si="6151"/>
        <v>0</v>
      </c>
      <c r="L462" s="96">
        <f t="shared" si="6152"/>
        <v>0</v>
      </c>
      <c r="M462" s="96">
        <f t="shared" si="6153"/>
        <v>0</v>
      </c>
      <c r="N462" s="97">
        <v>14.541666666666666</v>
      </c>
      <c r="Q462" s="46">
        <v>349</v>
      </c>
      <c r="R462" s="46">
        <f t="shared" si="6189"/>
        <v>0</v>
      </c>
      <c r="S462" s="46">
        <f t="shared" si="6190"/>
        <v>0</v>
      </c>
      <c r="T462" s="46">
        <f t="shared" si="6191"/>
        <v>0</v>
      </c>
      <c r="U462" s="46">
        <f t="shared" si="6192"/>
        <v>0</v>
      </c>
      <c r="V462" s="46">
        <f t="shared" si="6193"/>
        <v>0</v>
      </c>
      <c r="W462" s="95">
        <f t="shared" si="6154"/>
        <v>14.541666666666666</v>
      </c>
      <c r="X462" s="46">
        <f t="shared" si="6142"/>
        <v>0</v>
      </c>
      <c r="Y462" s="96">
        <f t="shared" si="6155"/>
        <v>0</v>
      </c>
      <c r="Z462" s="96">
        <f t="shared" si="6156"/>
        <v>0</v>
      </c>
      <c r="AA462" s="96">
        <f t="shared" si="6157"/>
        <v>0</v>
      </c>
      <c r="AB462" s="96">
        <f t="shared" si="6158"/>
        <v>0</v>
      </c>
      <c r="AC462" s="96">
        <f t="shared" si="6159"/>
        <v>0</v>
      </c>
      <c r="AD462" s="97">
        <v>14.541666666666666</v>
      </c>
      <c r="AG462" s="46">
        <v>349</v>
      </c>
      <c r="AH462" s="46">
        <f t="shared" si="6194"/>
        <v>0</v>
      </c>
      <c r="AI462" s="46">
        <f t="shared" si="6195"/>
        <v>0</v>
      </c>
      <c r="AJ462" s="46">
        <f t="shared" si="6196"/>
        <v>0</v>
      </c>
      <c r="AK462" s="46">
        <f t="shared" si="6197"/>
        <v>0</v>
      </c>
      <c r="AL462" s="46">
        <f t="shared" si="6198"/>
        <v>0</v>
      </c>
      <c r="AM462" s="95">
        <f t="shared" si="6160"/>
        <v>14.541666666666666</v>
      </c>
      <c r="AN462" s="46">
        <f t="shared" si="6143"/>
        <v>0</v>
      </c>
      <c r="AO462" s="96">
        <f t="shared" si="6161"/>
        <v>0</v>
      </c>
      <c r="AP462" s="96">
        <f t="shared" si="6162"/>
        <v>0</v>
      </c>
      <c r="AQ462" s="96">
        <f t="shared" si="6163"/>
        <v>0</v>
      </c>
      <c r="AR462" s="96">
        <f t="shared" si="6164"/>
        <v>0</v>
      </c>
      <c r="AS462" s="96">
        <f t="shared" si="6165"/>
        <v>0</v>
      </c>
      <c r="AT462" s="97">
        <v>14.541666666666666</v>
      </c>
      <c r="AW462" s="46">
        <v>349</v>
      </c>
      <c r="AX462" s="46">
        <f t="shared" si="6199"/>
        <v>0</v>
      </c>
      <c r="AY462" s="46">
        <f t="shared" si="6200"/>
        <v>0.24074074074074073</v>
      </c>
      <c r="AZ462" s="46">
        <f t="shared" si="6201"/>
        <v>0</v>
      </c>
      <c r="BA462" s="46">
        <f t="shared" si="6202"/>
        <v>0</v>
      </c>
      <c r="BB462" s="46">
        <f t="shared" si="6203"/>
        <v>0</v>
      </c>
      <c r="BC462" s="95">
        <f t="shared" si="6166"/>
        <v>14.541666666666666</v>
      </c>
      <c r="BD462" s="46">
        <f t="shared" si="6144"/>
        <v>0.24074074074074073</v>
      </c>
      <c r="BE462" s="96">
        <f t="shared" si="6167"/>
        <v>0</v>
      </c>
      <c r="BF462" s="96">
        <f t="shared" si="6168"/>
        <v>1</v>
      </c>
      <c r="BG462" s="96">
        <f t="shared" si="6169"/>
        <v>0</v>
      </c>
      <c r="BH462" s="96">
        <f t="shared" si="6170"/>
        <v>0</v>
      </c>
      <c r="BI462" s="96">
        <f t="shared" si="6171"/>
        <v>0</v>
      </c>
      <c r="BJ462" s="97">
        <v>14.541666666666666</v>
      </c>
      <c r="BM462" s="46">
        <v>349</v>
      </c>
      <c r="BN462" s="46">
        <f t="shared" si="6204"/>
        <v>0</v>
      </c>
      <c r="BO462" s="46">
        <f t="shared" si="6205"/>
        <v>0</v>
      </c>
      <c r="BP462" s="46">
        <f t="shared" si="6206"/>
        <v>0</v>
      </c>
      <c r="BQ462" s="46">
        <f t="shared" si="6207"/>
        <v>0</v>
      </c>
      <c r="BR462" s="46">
        <f t="shared" si="6208"/>
        <v>0</v>
      </c>
      <c r="BS462" s="95">
        <f t="shared" si="6172"/>
        <v>14.541666666666666</v>
      </c>
      <c r="BT462" s="46">
        <f t="shared" si="6145"/>
        <v>0</v>
      </c>
      <c r="BU462" s="96">
        <f t="shared" si="6173"/>
        <v>0</v>
      </c>
      <c r="BV462" s="96">
        <f t="shared" si="6174"/>
        <v>0</v>
      </c>
      <c r="BW462" s="96">
        <f t="shared" si="6175"/>
        <v>0</v>
      </c>
      <c r="BX462" s="96">
        <f t="shared" si="6176"/>
        <v>0</v>
      </c>
      <c r="BY462" s="96">
        <f t="shared" si="6177"/>
        <v>0</v>
      </c>
      <c r="BZ462" s="97">
        <v>14.541666666666666</v>
      </c>
      <c r="CC462" s="46">
        <v>349</v>
      </c>
      <c r="CD462" s="46">
        <f t="shared" si="6209"/>
        <v>0</v>
      </c>
      <c r="CE462" s="46">
        <f t="shared" si="6210"/>
        <v>0</v>
      </c>
      <c r="CF462" s="46">
        <f t="shared" si="6211"/>
        <v>0</v>
      </c>
      <c r="CG462" s="46">
        <f t="shared" si="6212"/>
        <v>0</v>
      </c>
      <c r="CH462" s="46">
        <f t="shared" si="6213"/>
        <v>0</v>
      </c>
      <c r="CI462" s="95">
        <f t="shared" si="6178"/>
        <v>14.541666666666666</v>
      </c>
      <c r="CJ462" s="46">
        <f t="shared" si="6146"/>
        <v>0</v>
      </c>
      <c r="CK462" s="96">
        <f t="shared" si="6179"/>
        <v>0</v>
      </c>
      <c r="CL462" s="96">
        <f t="shared" si="6180"/>
        <v>0</v>
      </c>
      <c r="CM462" s="96">
        <f t="shared" si="6181"/>
        <v>0</v>
      </c>
      <c r="CN462" s="96">
        <f t="shared" si="6182"/>
        <v>0</v>
      </c>
      <c r="CO462" s="96">
        <f t="shared" si="6183"/>
        <v>0</v>
      </c>
      <c r="CP462" s="97">
        <v>14.541666666666666</v>
      </c>
    </row>
    <row r="463" spans="1:94" x14ac:dyDescent="0.3">
      <c r="A463" s="46">
        <v>350</v>
      </c>
      <c r="B463" s="46">
        <f t="shared" si="6184"/>
        <v>0</v>
      </c>
      <c r="C463" s="46">
        <f t="shared" si="6185"/>
        <v>0</v>
      </c>
      <c r="D463" s="46">
        <f t="shared" si="6186"/>
        <v>0</v>
      </c>
      <c r="E463" s="46">
        <f t="shared" si="6187"/>
        <v>0</v>
      </c>
      <c r="F463" s="46">
        <f t="shared" si="6188"/>
        <v>0</v>
      </c>
      <c r="G463" s="95">
        <f t="shared" si="6147"/>
        <v>14.583333333333334</v>
      </c>
      <c r="H463" s="46">
        <f t="shared" si="6148"/>
        <v>0</v>
      </c>
      <c r="I463" s="96">
        <f t="shared" si="6149"/>
        <v>0</v>
      </c>
      <c r="J463" s="96">
        <f t="shared" si="6150"/>
        <v>0</v>
      </c>
      <c r="K463" s="96">
        <f t="shared" si="6151"/>
        <v>0</v>
      </c>
      <c r="L463" s="96">
        <f t="shared" si="6152"/>
        <v>0</v>
      </c>
      <c r="M463" s="96">
        <f t="shared" si="6153"/>
        <v>0</v>
      </c>
      <c r="N463" s="97">
        <v>14.583333333333334</v>
      </c>
      <c r="Q463" s="46">
        <v>350</v>
      </c>
      <c r="R463" s="46">
        <f t="shared" si="6189"/>
        <v>0</v>
      </c>
      <c r="S463" s="46">
        <f t="shared" si="6190"/>
        <v>0</v>
      </c>
      <c r="T463" s="46">
        <f t="shared" si="6191"/>
        <v>0</v>
      </c>
      <c r="U463" s="46">
        <f t="shared" si="6192"/>
        <v>0</v>
      </c>
      <c r="V463" s="46">
        <f t="shared" si="6193"/>
        <v>0</v>
      </c>
      <c r="W463" s="95">
        <f t="shared" si="6154"/>
        <v>14.583333333333334</v>
      </c>
      <c r="X463" s="46">
        <f t="shared" si="6142"/>
        <v>0</v>
      </c>
      <c r="Y463" s="96">
        <f t="shared" si="6155"/>
        <v>0</v>
      </c>
      <c r="Z463" s="96">
        <f t="shared" si="6156"/>
        <v>0</v>
      </c>
      <c r="AA463" s="96">
        <f t="shared" si="6157"/>
        <v>0</v>
      </c>
      <c r="AB463" s="96">
        <f t="shared" si="6158"/>
        <v>0</v>
      </c>
      <c r="AC463" s="96">
        <f t="shared" si="6159"/>
        <v>0</v>
      </c>
      <c r="AD463" s="97">
        <v>14.583333333333334</v>
      </c>
      <c r="AG463" s="46">
        <v>350</v>
      </c>
      <c r="AH463" s="46">
        <f t="shared" si="6194"/>
        <v>0</v>
      </c>
      <c r="AI463" s="46">
        <f t="shared" si="6195"/>
        <v>0</v>
      </c>
      <c r="AJ463" s="46">
        <f t="shared" si="6196"/>
        <v>0</v>
      </c>
      <c r="AK463" s="46">
        <f t="shared" si="6197"/>
        <v>0</v>
      </c>
      <c r="AL463" s="46">
        <f t="shared" si="6198"/>
        <v>0</v>
      </c>
      <c r="AM463" s="95">
        <f t="shared" si="6160"/>
        <v>14.583333333333334</v>
      </c>
      <c r="AN463" s="46">
        <f t="shared" si="6143"/>
        <v>0</v>
      </c>
      <c r="AO463" s="96">
        <f t="shared" si="6161"/>
        <v>0</v>
      </c>
      <c r="AP463" s="96">
        <f t="shared" si="6162"/>
        <v>0</v>
      </c>
      <c r="AQ463" s="96">
        <f t="shared" si="6163"/>
        <v>0</v>
      </c>
      <c r="AR463" s="96">
        <f t="shared" si="6164"/>
        <v>0</v>
      </c>
      <c r="AS463" s="96">
        <f t="shared" si="6165"/>
        <v>0</v>
      </c>
      <c r="AT463" s="97">
        <v>14.583333333333334</v>
      </c>
      <c r="AW463" s="46">
        <v>350</v>
      </c>
      <c r="AX463" s="46">
        <f t="shared" si="6199"/>
        <v>0</v>
      </c>
      <c r="AY463" s="46">
        <f t="shared" si="6200"/>
        <v>0.24074074074074073</v>
      </c>
      <c r="AZ463" s="46">
        <f t="shared" si="6201"/>
        <v>0</v>
      </c>
      <c r="BA463" s="46">
        <f t="shared" si="6202"/>
        <v>0</v>
      </c>
      <c r="BB463" s="46">
        <f t="shared" si="6203"/>
        <v>0</v>
      </c>
      <c r="BC463" s="95">
        <f t="shared" si="6166"/>
        <v>14.583333333333334</v>
      </c>
      <c r="BD463" s="46">
        <f t="shared" si="6144"/>
        <v>0.24074074074074073</v>
      </c>
      <c r="BE463" s="96">
        <f t="shared" si="6167"/>
        <v>0</v>
      </c>
      <c r="BF463" s="96">
        <f t="shared" si="6168"/>
        <v>1</v>
      </c>
      <c r="BG463" s="96">
        <f t="shared" si="6169"/>
        <v>0</v>
      </c>
      <c r="BH463" s="96">
        <f t="shared" si="6170"/>
        <v>0</v>
      </c>
      <c r="BI463" s="96">
        <f t="shared" si="6171"/>
        <v>0</v>
      </c>
      <c r="BJ463" s="97">
        <v>14.583333333333334</v>
      </c>
      <c r="BM463" s="46">
        <v>350</v>
      </c>
      <c r="BN463" s="46">
        <f t="shared" si="6204"/>
        <v>0</v>
      </c>
      <c r="BO463" s="46">
        <f t="shared" si="6205"/>
        <v>0</v>
      </c>
      <c r="BP463" s="46">
        <f t="shared" si="6206"/>
        <v>0</v>
      </c>
      <c r="BQ463" s="46">
        <f t="shared" si="6207"/>
        <v>0</v>
      </c>
      <c r="BR463" s="46">
        <f t="shared" si="6208"/>
        <v>0</v>
      </c>
      <c r="BS463" s="95">
        <f t="shared" si="6172"/>
        <v>14.583333333333334</v>
      </c>
      <c r="BT463" s="46">
        <f t="shared" si="6145"/>
        <v>0</v>
      </c>
      <c r="BU463" s="96">
        <f t="shared" si="6173"/>
        <v>0</v>
      </c>
      <c r="BV463" s="96">
        <f t="shared" si="6174"/>
        <v>0</v>
      </c>
      <c r="BW463" s="96">
        <f t="shared" si="6175"/>
        <v>0</v>
      </c>
      <c r="BX463" s="96">
        <f t="shared" si="6176"/>
        <v>0</v>
      </c>
      <c r="BY463" s="96">
        <f t="shared" si="6177"/>
        <v>0</v>
      </c>
      <c r="BZ463" s="97">
        <v>14.583333333333334</v>
      </c>
      <c r="CC463" s="46">
        <v>350</v>
      </c>
      <c r="CD463" s="46">
        <f t="shared" si="6209"/>
        <v>0</v>
      </c>
      <c r="CE463" s="46">
        <f t="shared" si="6210"/>
        <v>0</v>
      </c>
      <c r="CF463" s="46">
        <f t="shared" si="6211"/>
        <v>0</v>
      </c>
      <c r="CG463" s="46">
        <f t="shared" si="6212"/>
        <v>0</v>
      </c>
      <c r="CH463" s="46">
        <f t="shared" si="6213"/>
        <v>0</v>
      </c>
      <c r="CI463" s="95">
        <f t="shared" si="6178"/>
        <v>14.583333333333334</v>
      </c>
      <c r="CJ463" s="46">
        <f t="shared" si="6146"/>
        <v>0</v>
      </c>
      <c r="CK463" s="96">
        <f t="shared" si="6179"/>
        <v>0</v>
      </c>
      <c r="CL463" s="96">
        <f t="shared" si="6180"/>
        <v>0</v>
      </c>
      <c r="CM463" s="96">
        <f t="shared" si="6181"/>
        <v>0</v>
      </c>
      <c r="CN463" s="96">
        <f t="shared" si="6182"/>
        <v>0</v>
      </c>
      <c r="CO463" s="96">
        <f t="shared" si="6183"/>
        <v>0</v>
      </c>
      <c r="CP463" s="97">
        <v>14.583333333333334</v>
      </c>
    </row>
    <row r="464" spans="1:94" x14ac:dyDescent="0.3">
      <c r="A464" s="46">
        <v>351</v>
      </c>
      <c r="B464" s="46">
        <f t="shared" si="6184"/>
        <v>0</v>
      </c>
      <c r="C464" s="46">
        <f t="shared" si="6185"/>
        <v>0</v>
      </c>
      <c r="D464" s="46">
        <f t="shared" si="6186"/>
        <v>0</v>
      </c>
      <c r="E464" s="46">
        <f t="shared" si="6187"/>
        <v>0</v>
      </c>
      <c r="F464" s="46">
        <f t="shared" si="6188"/>
        <v>0</v>
      </c>
      <c r="G464" s="95">
        <f t="shared" si="6147"/>
        <v>14.625</v>
      </c>
      <c r="H464" s="46">
        <f t="shared" si="6148"/>
        <v>0</v>
      </c>
      <c r="I464" s="96">
        <f t="shared" si="6149"/>
        <v>0</v>
      </c>
      <c r="J464" s="96">
        <f t="shared" si="6150"/>
        <v>0</v>
      </c>
      <c r="K464" s="96">
        <f t="shared" si="6151"/>
        <v>0</v>
      </c>
      <c r="L464" s="96">
        <f t="shared" si="6152"/>
        <v>0</v>
      </c>
      <c r="M464" s="96">
        <f t="shared" si="6153"/>
        <v>0</v>
      </c>
      <c r="N464" s="97">
        <v>14.625</v>
      </c>
      <c r="Q464" s="46">
        <v>351</v>
      </c>
      <c r="R464" s="46">
        <f t="shared" si="6189"/>
        <v>0</v>
      </c>
      <c r="S464" s="46">
        <f t="shared" si="6190"/>
        <v>0</v>
      </c>
      <c r="T464" s="46">
        <f t="shared" si="6191"/>
        <v>0</v>
      </c>
      <c r="U464" s="46">
        <f t="shared" si="6192"/>
        <v>0</v>
      </c>
      <c r="V464" s="46">
        <f t="shared" si="6193"/>
        <v>0</v>
      </c>
      <c r="W464" s="95">
        <f t="shared" si="6154"/>
        <v>14.625</v>
      </c>
      <c r="X464" s="46">
        <f t="shared" si="6142"/>
        <v>0</v>
      </c>
      <c r="Y464" s="96">
        <f t="shared" si="6155"/>
        <v>0</v>
      </c>
      <c r="Z464" s="96">
        <f t="shared" si="6156"/>
        <v>0</v>
      </c>
      <c r="AA464" s="96">
        <f t="shared" si="6157"/>
        <v>0</v>
      </c>
      <c r="AB464" s="96">
        <f t="shared" si="6158"/>
        <v>0</v>
      </c>
      <c r="AC464" s="96">
        <f t="shared" si="6159"/>
        <v>0</v>
      </c>
      <c r="AD464" s="97">
        <v>14.625</v>
      </c>
      <c r="AG464" s="46">
        <v>351</v>
      </c>
      <c r="AH464" s="46">
        <f t="shared" si="6194"/>
        <v>0</v>
      </c>
      <c r="AI464" s="46">
        <f t="shared" si="6195"/>
        <v>0</v>
      </c>
      <c r="AJ464" s="46">
        <f t="shared" si="6196"/>
        <v>0</v>
      </c>
      <c r="AK464" s="46">
        <f t="shared" si="6197"/>
        <v>0</v>
      </c>
      <c r="AL464" s="46">
        <f t="shared" si="6198"/>
        <v>0</v>
      </c>
      <c r="AM464" s="95">
        <f t="shared" si="6160"/>
        <v>14.625</v>
      </c>
      <c r="AN464" s="46">
        <f t="shared" si="6143"/>
        <v>0</v>
      </c>
      <c r="AO464" s="96">
        <f t="shared" si="6161"/>
        <v>0</v>
      </c>
      <c r="AP464" s="96">
        <f t="shared" si="6162"/>
        <v>0</v>
      </c>
      <c r="AQ464" s="96">
        <f t="shared" si="6163"/>
        <v>0</v>
      </c>
      <c r="AR464" s="96">
        <f t="shared" si="6164"/>
        <v>0</v>
      </c>
      <c r="AS464" s="96">
        <f t="shared" si="6165"/>
        <v>0</v>
      </c>
      <c r="AT464" s="97">
        <v>14.625</v>
      </c>
      <c r="AW464" s="46">
        <v>351</v>
      </c>
      <c r="AX464" s="46">
        <f t="shared" si="6199"/>
        <v>0</v>
      </c>
      <c r="AY464" s="46">
        <f t="shared" si="6200"/>
        <v>0.24074074074074073</v>
      </c>
      <c r="AZ464" s="46">
        <f t="shared" si="6201"/>
        <v>0</v>
      </c>
      <c r="BA464" s="46">
        <f t="shared" si="6202"/>
        <v>0</v>
      </c>
      <c r="BB464" s="46">
        <f t="shared" si="6203"/>
        <v>0</v>
      </c>
      <c r="BC464" s="95">
        <f t="shared" si="6166"/>
        <v>14.625</v>
      </c>
      <c r="BD464" s="46">
        <f t="shared" si="6144"/>
        <v>0.24074074074074073</v>
      </c>
      <c r="BE464" s="96">
        <f t="shared" si="6167"/>
        <v>0</v>
      </c>
      <c r="BF464" s="96">
        <f t="shared" si="6168"/>
        <v>1</v>
      </c>
      <c r="BG464" s="96">
        <f t="shared" si="6169"/>
        <v>0</v>
      </c>
      <c r="BH464" s="96">
        <f t="shared" si="6170"/>
        <v>0</v>
      </c>
      <c r="BI464" s="96">
        <f t="shared" si="6171"/>
        <v>0</v>
      </c>
      <c r="BJ464" s="97">
        <v>14.625</v>
      </c>
      <c r="BM464" s="46">
        <v>351</v>
      </c>
      <c r="BN464" s="46">
        <f t="shared" si="6204"/>
        <v>0</v>
      </c>
      <c r="BO464" s="46">
        <f t="shared" si="6205"/>
        <v>0</v>
      </c>
      <c r="BP464" s="46">
        <f t="shared" si="6206"/>
        <v>0</v>
      </c>
      <c r="BQ464" s="46">
        <f t="shared" si="6207"/>
        <v>0</v>
      </c>
      <c r="BR464" s="46">
        <f t="shared" si="6208"/>
        <v>0</v>
      </c>
      <c r="BS464" s="95">
        <f t="shared" si="6172"/>
        <v>14.625</v>
      </c>
      <c r="BT464" s="46">
        <f t="shared" si="6145"/>
        <v>0</v>
      </c>
      <c r="BU464" s="96">
        <f t="shared" si="6173"/>
        <v>0</v>
      </c>
      <c r="BV464" s="96">
        <f t="shared" si="6174"/>
        <v>0</v>
      </c>
      <c r="BW464" s="96">
        <f t="shared" si="6175"/>
        <v>0</v>
      </c>
      <c r="BX464" s="96">
        <f t="shared" si="6176"/>
        <v>0</v>
      </c>
      <c r="BY464" s="96">
        <f t="shared" si="6177"/>
        <v>0</v>
      </c>
      <c r="BZ464" s="97">
        <v>14.625</v>
      </c>
      <c r="CC464" s="46">
        <v>351</v>
      </c>
      <c r="CD464" s="46">
        <f t="shared" si="6209"/>
        <v>0</v>
      </c>
      <c r="CE464" s="46">
        <f t="shared" si="6210"/>
        <v>0</v>
      </c>
      <c r="CF464" s="46">
        <f t="shared" si="6211"/>
        <v>0</v>
      </c>
      <c r="CG464" s="46">
        <f t="shared" si="6212"/>
        <v>0</v>
      </c>
      <c r="CH464" s="46">
        <f t="shared" si="6213"/>
        <v>0</v>
      </c>
      <c r="CI464" s="95">
        <f t="shared" si="6178"/>
        <v>14.625</v>
      </c>
      <c r="CJ464" s="46">
        <f t="shared" si="6146"/>
        <v>0</v>
      </c>
      <c r="CK464" s="96">
        <f t="shared" si="6179"/>
        <v>0</v>
      </c>
      <c r="CL464" s="96">
        <f t="shared" si="6180"/>
        <v>0</v>
      </c>
      <c r="CM464" s="96">
        <f t="shared" si="6181"/>
        <v>0</v>
      </c>
      <c r="CN464" s="96">
        <f t="shared" si="6182"/>
        <v>0</v>
      </c>
      <c r="CO464" s="96">
        <f t="shared" si="6183"/>
        <v>0</v>
      </c>
      <c r="CP464" s="97">
        <v>14.625</v>
      </c>
    </row>
    <row r="465" spans="1:94" x14ac:dyDescent="0.3">
      <c r="A465" s="46">
        <v>352</v>
      </c>
      <c r="B465" s="46">
        <f t="shared" si="6184"/>
        <v>0</v>
      </c>
      <c r="C465" s="46">
        <f t="shared" si="6185"/>
        <v>0</v>
      </c>
      <c r="D465" s="46">
        <f t="shared" si="6186"/>
        <v>0</v>
      </c>
      <c r="E465" s="46">
        <f t="shared" si="6187"/>
        <v>0</v>
      </c>
      <c r="F465" s="46">
        <f t="shared" si="6188"/>
        <v>0</v>
      </c>
      <c r="G465" s="95">
        <f t="shared" si="6147"/>
        <v>14.666666666666666</v>
      </c>
      <c r="H465" s="46">
        <f t="shared" si="6148"/>
        <v>0</v>
      </c>
      <c r="I465" s="96">
        <f t="shared" si="6149"/>
        <v>0</v>
      </c>
      <c r="J465" s="96">
        <f t="shared" si="6150"/>
        <v>0</v>
      </c>
      <c r="K465" s="96">
        <f t="shared" si="6151"/>
        <v>0</v>
      </c>
      <c r="L465" s="96">
        <f t="shared" si="6152"/>
        <v>0</v>
      </c>
      <c r="M465" s="96">
        <f t="shared" si="6153"/>
        <v>0</v>
      </c>
      <c r="N465" s="97">
        <v>14.666666666666666</v>
      </c>
      <c r="Q465" s="46">
        <v>352</v>
      </c>
      <c r="R465" s="46">
        <f t="shared" si="6189"/>
        <v>0</v>
      </c>
      <c r="S465" s="46">
        <f t="shared" si="6190"/>
        <v>0</v>
      </c>
      <c r="T465" s="46">
        <f t="shared" si="6191"/>
        <v>0</v>
      </c>
      <c r="U465" s="46">
        <f t="shared" si="6192"/>
        <v>0</v>
      </c>
      <c r="V465" s="46">
        <f t="shared" si="6193"/>
        <v>0</v>
      </c>
      <c r="W465" s="95">
        <f t="shared" si="6154"/>
        <v>14.666666666666666</v>
      </c>
      <c r="X465" s="46">
        <f t="shared" si="6142"/>
        <v>0</v>
      </c>
      <c r="Y465" s="96">
        <f t="shared" si="6155"/>
        <v>0</v>
      </c>
      <c r="Z465" s="96">
        <f t="shared" si="6156"/>
        <v>0</v>
      </c>
      <c r="AA465" s="96">
        <f t="shared" si="6157"/>
        <v>0</v>
      </c>
      <c r="AB465" s="96">
        <f t="shared" si="6158"/>
        <v>0</v>
      </c>
      <c r="AC465" s="96">
        <f t="shared" si="6159"/>
        <v>0</v>
      </c>
      <c r="AD465" s="97">
        <v>14.666666666666666</v>
      </c>
      <c r="AG465" s="46">
        <v>352</v>
      </c>
      <c r="AH465" s="46">
        <f t="shared" si="6194"/>
        <v>0</v>
      </c>
      <c r="AI465" s="46">
        <f t="shared" si="6195"/>
        <v>0</v>
      </c>
      <c r="AJ465" s="46">
        <f t="shared" si="6196"/>
        <v>0</v>
      </c>
      <c r="AK465" s="46">
        <f t="shared" si="6197"/>
        <v>0</v>
      </c>
      <c r="AL465" s="46">
        <f t="shared" si="6198"/>
        <v>0</v>
      </c>
      <c r="AM465" s="95">
        <f t="shared" si="6160"/>
        <v>14.666666666666666</v>
      </c>
      <c r="AN465" s="46">
        <f t="shared" si="6143"/>
        <v>0</v>
      </c>
      <c r="AO465" s="96">
        <f t="shared" si="6161"/>
        <v>0</v>
      </c>
      <c r="AP465" s="96">
        <f t="shared" si="6162"/>
        <v>0</v>
      </c>
      <c r="AQ465" s="96">
        <f t="shared" si="6163"/>
        <v>0</v>
      </c>
      <c r="AR465" s="96">
        <f t="shared" si="6164"/>
        <v>0</v>
      </c>
      <c r="AS465" s="96">
        <f t="shared" si="6165"/>
        <v>0</v>
      </c>
      <c r="AT465" s="97">
        <v>14.666666666666666</v>
      </c>
      <c r="AW465" s="46">
        <v>352</v>
      </c>
      <c r="AX465" s="46">
        <f t="shared" si="6199"/>
        <v>0</v>
      </c>
      <c r="AY465" s="46">
        <f t="shared" si="6200"/>
        <v>0.24074074074074073</v>
      </c>
      <c r="AZ465" s="46">
        <f t="shared" si="6201"/>
        <v>0</v>
      </c>
      <c r="BA465" s="46">
        <f t="shared" si="6202"/>
        <v>0</v>
      </c>
      <c r="BB465" s="46">
        <f t="shared" si="6203"/>
        <v>0</v>
      </c>
      <c r="BC465" s="95">
        <f t="shared" si="6166"/>
        <v>14.666666666666666</v>
      </c>
      <c r="BD465" s="46">
        <f t="shared" si="6144"/>
        <v>0.24074074074074073</v>
      </c>
      <c r="BE465" s="96">
        <f t="shared" si="6167"/>
        <v>0</v>
      </c>
      <c r="BF465" s="96">
        <f t="shared" si="6168"/>
        <v>1</v>
      </c>
      <c r="BG465" s="96">
        <f t="shared" si="6169"/>
        <v>0</v>
      </c>
      <c r="BH465" s="96">
        <f t="shared" si="6170"/>
        <v>0</v>
      </c>
      <c r="BI465" s="96">
        <f t="shared" si="6171"/>
        <v>0</v>
      </c>
      <c r="BJ465" s="97">
        <v>14.666666666666666</v>
      </c>
      <c r="BM465" s="46">
        <v>352</v>
      </c>
      <c r="BN465" s="46">
        <f t="shared" si="6204"/>
        <v>0</v>
      </c>
      <c r="BO465" s="46">
        <f t="shared" si="6205"/>
        <v>0</v>
      </c>
      <c r="BP465" s="46">
        <f t="shared" si="6206"/>
        <v>0</v>
      </c>
      <c r="BQ465" s="46">
        <f t="shared" si="6207"/>
        <v>0</v>
      </c>
      <c r="BR465" s="46">
        <f t="shared" si="6208"/>
        <v>0</v>
      </c>
      <c r="BS465" s="95">
        <f t="shared" si="6172"/>
        <v>14.666666666666666</v>
      </c>
      <c r="BT465" s="46">
        <f t="shared" si="6145"/>
        <v>0</v>
      </c>
      <c r="BU465" s="96">
        <f t="shared" si="6173"/>
        <v>0</v>
      </c>
      <c r="BV465" s="96">
        <f t="shared" si="6174"/>
        <v>0</v>
      </c>
      <c r="BW465" s="96">
        <f t="shared" si="6175"/>
        <v>0</v>
      </c>
      <c r="BX465" s="96">
        <f t="shared" si="6176"/>
        <v>0</v>
      </c>
      <c r="BY465" s="96">
        <f t="shared" si="6177"/>
        <v>0</v>
      </c>
      <c r="BZ465" s="97">
        <v>14.666666666666666</v>
      </c>
      <c r="CC465" s="46">
        <v>352</v>
      </c>
      <c r="CD465" s="46">
        <f t="shared" si="6209"/>
        <v>0</v>
      </c>
      <c r="CE465" s="46">
        <f t="shared" si="6210"/>
        <v>0</v>
      </c>
      <c r="CF465" s="46">
        <f t="shared" si="6211"/>
        <v>0</v>
      </c>
      <c r="CG465" s="46">
        <f t="shared" si="6212"/>
        <v>0</v>
      </c>
      <c r="CH465" s="46">
        <f t="shared" si="6213"/>
        <v>0</v>
      </c>
      <c r="CI465" s="95">
        <f t="shared" si="6178"/>
        <v>14.666666666666666</v>
      </c>
      <c r="CJ465" s="46">
        <f t="shared" si="6146"/>
        <v>0</v>
      </c>
      <c r="CK465" s="96">
        <f t="shared" si="6179"/>
        <v>0</v>
      </c>
      <c r="CL465" s="96">
        <f t="shared" si="6180"/>
        <v>0</v>
      </c>
      <c r="CM465" s="96">
        <f t="shared" si="6181"/>
        <v>0</v>
      </c>
      <c r="CN465" s="96">
        <f t="shared" si="6182"/>
        <v>0</v>
      </c>
      <c r="CO465" s="96">
        <f t="shared" si="6183"/>
        <v>0</v>
      </c>
      <c r="CP465" s="97">
        <v>14.666666666666666</v>
      </c>
    </row>
    <row r="466" spans="1:94" x14ac:dyDescent="0.3">
      <c r="A466" s="46">
        <v>353</v>
      </c>
      <c r="B466" s="46">
        <f t="shared" si="6184"/>
        <v>0</v>
      </c>
      <c r="C466" s="46">
        <f t="shared" si="6185"/>
        <v>0</v>
      </c>
      <c r="D466" s="46">
        <f t="shared" si="6186"/>
        <v>0</v>
      </c>
      <c r="E466" s="46">
        <f t="shared" si="6187"/>
        <v>0</v>
      </c>
      <c r="F466" s="46">
        <f t="shared" si="6188"/>
        <v>0</v>
      </c>
      <c r="G466" s="95">
        <f t="shared" si="6147"/>
        <v>14.708333333333334</v>
      </c>
      <c r="H466" s="46">
        <f t="shared" si="6148"/>
        <v>0</v>
      </c>
      <c r="I466" s="96">
        <f t="shared" si="6149"/>
        <v>0</v>
      </c>
      <c r="J466" s="96">
        <f t="shared" si="6150"/>
        <v>0</v>
      </c>
      <c r="K466" s="96">
        <f t="shared" si="6151"/>
        <v>0</v>
      </c>
      <c r="L466" s="96">
        <f t="shared" si="6152"/>
        <v>0</v>
      </c>
      <c r="M466" s="96">
        <f t="shared" si="6153"/>
        <v>0</v>
      </c>
      <c r="N466" s="97">
        <v>14.708333333333334</v>
      </c>
      <c r="Q466" s="46">
        <v>353</v>
      </c>
      <c r="R466" s="46">
        <f t="shared" si="6189"/>
        <v>0</v>
      </c>
      <c r="S466" s="46">
        <f t="shared" si="6190"/>
        <v>0</v>
      </c>
      <c r="T466" s="46">
        <f t="shared" si="6191"/>
        <v>0</v>
      </c>
      <c r="U466" s="46">
        <f t="shared" si="6192"/>
        <v>0</v>
      </c>
      <c r="V466" s="46">
        <f t="shared" si="6193"/>
        <v>0</v>
      </c>
      <c r="W466" s="95">
        <f t="shared" si="6154"/>
        <v>14.708333333333334</v>
      </c>
      <c r="X466" s="46">
        <f t="shared" si="6142"/>
        <v>0</v>
      </c>
      <c r="Y466" s="96">
        <f t="shared" si="6155"/>
        <v>0</v>
      </c>
      <c r="Z466" s="96">
        <f t="shared" si="6156"/>
        <v>0</v>
      </c>
      <c r="AA466" s="96">
        <f t="shared" si="6157"/>
        <v>0</v>
      </c>
      <c r="AB466" s="96">
        <f t="shared" si="6158"/>
        <v>0</v>
      </c>
      <c r="AC466" s="96">
        <f t="shared" si="6159"/>
        <v>0</v>
      </c>
      <c r="AD466" s="97">
        <v>14.708333333333334</v>
      </c>
      <c r="AG466" s="46">
        <v>353</v>
      </c>
      <c r="AH466" s="46">
        <f t="shared" si="6194"/>
        <v>0</v>
      </c>
      <c r="AI466" s="46">
        <f t="shared" si="6195"/>
        <v>0</v>
      </c>
      <c r="AJ466" s="46">
        <f t="shared" si="6196"/>
        <v>0</v>
      </c>
      <c r="AK466" s="46">
        <f t="shared" si="6197"/>
        <v>0</v>
      </c>
      <c r="AL466" s="46">
        <f t="shared" si="6198"/>
        <v>0</v>
      </c>
      <c r="AM466" s="95">
        <f t="shared" si="6160"/>
        <v>14.708333333333334</v>
      </c>
      <c r="AN466" s="46">
        <f t="shared" si="6143"/>
        <v>0</v>
      </c>
      <c r="AO466" s="96">
        <f t="shared" si="6161"/>
        <v>0</v>
      </c>
      <c r="AP466" s="96">
        <f t="shared" si="6162"/>
        <v>0</v>
      </c>
      <c r="AQ466" s="96">
        <f t="shared" si="6163"/>
        <v>0</v>
      </c>
      <c r="AR466" s="96">
        <f t="shared" si="6164"/>
        <v>0</v>
      </c>
      <c r="AS466" s="96">
        <f t="shared" si="6165"/>
        <v>0</v>
      </c>
      <c r="AT466" s="97">
        <v>14.708333333333334</v>
      </c>
      <c r="AW466" s="46">
        <v>353</v>
      </c>
      <c r="AX466" s="46">
        <f t="shared" si="6199"/>
        <v>0</v>
      </c>
      <c r="AY466" s="46">
        <f t="shared" si="6200"/>
        <v>0.24074074074074073</v>
      </c>
      <c r="AZ466" s="46">
        <f t="shared" si="6201"/>
        <v>0</v>
      </c>
      <c r="BA466" s="46">
        <f t="shared" si="6202"/>
        <v>0</v>
      </c>
      <c r="BB466" s="46">
        <f t="shared" si="6203"/>
        <v>0</v>
      </c>
      <c r="BC466" s="95">
        <f t="shared" si="6166"/>
        <v>14.708333333333334</v>
      </c>
      <c r="BD466" s="46">
        <f t="shared" si="6144"/>
        <v>0.24074074074074073</v>
      </c>
      <c r="BE466" s="96">
        <f t="shared" si="6167"/>
        <v>0</v>
      </c>
      <c r="BF466" s="96">
        <f t="shared" si="6168"/>
        <v>1</v>
      </c>
      <c r="BG466" s="96">
        <f t="shared" si="6169"/>
        <v>0</v>
      </c>
      <c r="BH466" s="96">
        <f t="shared" si="6170"/>
        <v>0</v>
      </c>
      <c r="BI466" s="96">
        <f t="shared" si="6171"/>
        <v>0</v>
      </c>
      <c r="BJ466" s="97">
        <v>14.708333333333334</v>
      </c>
      <c r="BM466" s="46">
        <v>353</v>
      </c>
      <c r="BN466" s="46">
        <f t="shared" si="6204"/>
        <v>0</v>
      </c>
      <c r="BO466" s="46">
        <f t="shared" si="6205"/>
        <v>0</v>
      </c>
      <c r="BP466" s="46">
        <f t="shared" si="6206"/>
        <v>0</v>
      </c>
      <c r="BQ466" s="46">
        <f t="shared" si="6207"/>
        <v>0</v>
      </c>
      <c r="BR466" s="46">
        <f t="shared" si="6208"/>
        <v>0</v>
      </c>
      <c r="BS466" s="95">
        <f t="shared" si="6172"/>
        <v>14.708333333333334</v>
      </c>
      <c r="BT466" s="46">
        <f t="shared" si="6145"/>
        <v>0</v>
      </c>
      <c r="BU466" s="96">
        <f t="shared" si="6173"/>
        <v>0</v>
      </c>
      <c r="BV466" s="96">
        <f t="shared" si="6174"/>
        <v>0</v>
      </c>
      <c r="BW466" s="96">
        <f t="shared" si="6175"/>
        <v>0</v>
      </c>
      <c r="BX466" s="96">
        <f t="shared" si="6176"/>
        <v>0</v>
      </c>
      <c r="BY466" s="96">
        <f t="shared" si="6177"/>
        <v>0</v>
      </c>
      <c r="BZ466" s="97">
        <v>14.708333333333334</v>
      </c>
      <c r="CC466" s="46">
        <v>353</v>
      </c>
      <c r="CD466" s="46">
        <f t="shared" si="6209"/>
        <v>0</v>
      </c>
      <c r="CE466" s="46">
        <f t="shared" si="6210"/>
        <v>0</v>
      </c>
      <c r="CF466" s="46">
        <f t="shared" si="6211"/>
        <v>0</v>
      </c>
      <c r="CG466" s="46">
        <f t="shared" si="6212"/>
        <v>0</v>
      </c>
      <c r="CH466" s="46">
        <f t="shared" si="6213"/>
        <v>0</v>
      </c>
      <c r="CI466" s="95">
        <f t="shared" si="6178"/>
        <v>14.708333333333334</v>
      </c>
      <c r="CJ466" s="46">
        <f t="shared" si="6146"/>
        <v>0</v>
      </c>
      <c r="CK466" s="96">
        <f t="shared" si="6179"/>
        <v>0</v>
      </c>
      <c r="CL466" s="96">
        <f t="shared" si="6180"/>
        <v>0</v>
      </c>
      <c r="CM466" s="96">
        <f t="shared" si="6181"/>
        <v>0</v>
      </c>
      <c r="CN466" s="96">
        <f t="shared" si="6182"/>
        <v>0</v>
      </c>
      <c r="CO466" s="96">
        <f t="shared" si="6183"/>
        <v>0</v>
      </c>
      <c r="CP466" s="97">
        <v>14.708333333333334</v>
      </c>
    </row>
    <row r="467" spans="1:94" x14ac:dyDescent="0.3">
      <c r="A467" s="46">
        <v>354</v>
      </c>
      <c r="B467" s="46">
        <f t="shared" si="6184"/>
        <v>0</v>
      </c>
      <c r="C467" s="46">
        <f t="shared" si="6185"/>
        <v>0</v>
      </c>
      <c r="D467" s="46">
        <f t="shared" si="6186"/>
        <v>0</v>
      </c>
      <c r="E467" s="46">
        <f t="shared" si="6187"/>
        <v>0</v>
      </c>
      <c r="F467" s="46">
        <f t="shared" si="6188"/>
        <v>0</v>
      </c>
      <c r="G467" s="95">
        <f t="shared" si="6147"/>
        <v>14.75</v>
      </c>
      <c r="H467" s="46">
        <f t="shared" si="6148"/>
        <v>0</v>
      </c>
      <c r="I467" s="96">
        <f t="shared" si="6149"/>
        <v>0</v>
      </c>
      <c r="J467" s="96">
        <f t="shared" si="6150"/>
        <v>0</v>
      </c>
      <c r="K467" s="96">
        <f t="shared" si="6151"/>
        <v>0</v>
      </c>
      <c r="L467" s="96">
        <f t="shared" si="6152"/>
        <v>0</v>
      </c>
      <c r="M467" s="96">
        <f t="shared" si="6153"/>
        <v>0</v>
      </c>
      <c r="N467" s="97">
        <v>14.75</v>
      </c>
      <c r="Q467" s="46">
        <v>354</v>
      </c>
      <c r="R467" s="46">
        <f t="shared" si="6189"/>
        <v>0</v>
      </c>
      <c r="S467" s="46">
        <f t="shared" si="6190"/>
        <v>0</v>
      </c>
      <c r="T467" s="46">
        <f t="shared" si="6191"/>
        <v>0</v>
      </c>
      <c r="U467" s="46">
        <f t="shared" si="6192"/>
        <v>0</v>
      </c>
      <c r="V467" s="46">
        <f t="shared" si="6193"/>
        <v>0</v>
      </c>
      <c r="W467" s="95">
        <f t="shared" si="6154"/>
        <v>14.75</v>
      </c>
      <c r="X467" s="46">
        <f t="shared" si="6142"/>
        <v>0</v>
      </c>
      <c r="Y467" s="96">
        <f t="shared" si="6155"/>
        <v>0</v>
      </c>
      <c r="Z467" s="96">
        <f t="shared" si="6156"/>
        <v>0</v>
      </c>
      <c r="AA467" s="96">
        <f t="shared" si="6157"/>
        <v>0</v>
      </c>
      <c r="AB467" s="96">
        <f t="shared" si="6158"/>
        <v>0</v>
      </c>
      <c r="AC467" s="96">
        <f t="shared" si="6159"/>
        <v>0</v>
      </c>
      <c r="AD467" s="97">
        <v>14.75</v>
      </c>
      <c r="AG467" s="46">
        <v>354</v>
      </c>
      <c r="AH467" s="46">
        <f t="shared" si="6194"/>
        <v>0</v>
      </c>
      <c r="AI467" s="46">
        <f t="shared" si="6195"/>
        <v>0</v>
      </c>
      <c r="AJ467" s="46">
        <f t="shared" si="6196"/>
        <v>0</v>
      </c>
      <c r="AK467" s="46">
        <f t="shared" si="6197"/>
        <v>0</v>
      </c>
      <c r="AL467" s="46">
        <f t="shared" si="6198"/>
        <v>0</v>
      </c>
      <c r="AM467" s="95">
        <f t="shared" si="6160"/>
        <v>14.75</v>
      </c>
      <c r="AN467" s="46">
        <f t="shared" si="6143"/>
        <v>0</v>
      </c>
      <c r="AO467" s="96">
        <f t="shared" si="6161"/>
        <v>0</v>
      </c>
      <c r="AP467" s="96">
        <f t="shared" si="6162"/>
        <v>0</v>
      </c>
      <c r="AQ467" s="96">
        <f t="shared" si="6163"/>
        <v>0</v>
      </c>
      <c r="AR467" s="96">
        <f t="shared" si="6164"/>
        <v>0</v>
      </c>
      <c r="AS467" s="96">
        <f t="shared" si="6165"/>
        <v>0</v>
      </c>
      <c r="AT467" s="97">
        <v>14.75</v>
      </c>
      <c r="AW467" s="46">
        <v>354</v>
      </c>
      <c r="AX467" s="46">
        <f t="shared" si="6199"/>
        <v>0</v>
      </c>
      <c r="AY467" s="46">
        <f t="shared" si="6200"/>
        <v>0.24074074074074073</v>
      </c>
      <c r="AZ467" s="46">
        <f t="shared" si="6201"/>
        <v>0</v>
      </c>
      <c r="BA467" s="46">
        <f t="shared" si="6202"/>
        <v>0</v>
      </c>
      <c r="BB467" s="46">
        <f t="shared" si="6203"/>
        <v>0</v>
      </c>
      <c r="BC467" s="95">
        <f t="shared" si="6166"/>
        <v>14.75</v>
      </c>
      <c r="BD467" s="46">
        <f t="shared" si="6144"/>
        <v>0.24074074074074073</v>
      </c>
      <c r="BE467" s="96">
        <f t="shared" si="6167"/>
        <v>0</v>
      </c>
      <c r="BF467" s="96">
        <f t="shared" si="6168"/>
        <v>1</v>
      </c>
      <c r="BG467" s="96">
        <f t="shared" si="6169"/>
        <v>0</v>
      </c>
      <c r="BH467" s="96">
        <f t="shared" si="6170"/>
        <v>0</v>
      </c>
      <c r="BI467" s="96">
        <f t="shared" si="6171"/>
        <v>0</v>
      </c>
      <c r="BJ467" s="97">
        <v>14.75</v>
      </c>
      <c r="BM467" s="46">
        <v>354</v>
      </c>
      <c r="BN467" s="46">
        <f t="shared" si="6204"/>
        <v>0</v>
      </c>
      <c r="BO467" s="46">
        <f t="shared" si="6205"/>
        <v>0</v>
      </c>
      <c r="BP467" s="46">
        <f t="shared" si="6206"/>
        <v>0</v>
      </c>
      <c r="BQ467" s="46">
        <f t="shared" si="6207"/>
        <v>0</v>
      </c>
      <c r="BR467" s="46">
        <f t="shared" si="6208"/>
        <v>0</v>
      </c>
      <c r="BS467" s="95">
        <f t="shared" si="6172"/>
        <v>14.75</v>
      </c>
      <c r="BT467" s="46">
        <f t="shared" si="6145"/>
        <v>0</v>
      </c>
      <c r="BU467" s="96">
        <f t="shared" si="6173"/>
        <v>0</v>
      </c>
      <c r="BV467" s="96">
        <f t="shared" si="6174"/>
        <v>0</v>
      </c>
      <c r="BW467" s="96">
        <f t="shared" si="6175"/>
        <v>0</v>
      </c>
      <c r="BX467" s="96">
        <f t="shared" si="6176"/>
        <v>0</v>
      </c>
      <c r="BY467" s="96">
        <f t="shared" si="6177"/>
        <v>0</v>
      </c>
      <c r="BZ467" s="97">
        <v>14.75</v>
      </c>
      <c r="CC467" s="46">
        <v>354</v>
      </c>
      <c r="CD467" s="46">
        <f t="shared" si="6209"/>
        <v>0</v>
      </c>
      <c r="CE467" s="46">
        <f t="shared" si="6210"/>
        <v>0</v>
      </c>
      <c r="CF467" s="46">
        <f t="shared" si="6211"/>
        <v>0</v>
      </c>
      <c r="CG467" s="46">
        <f t="shared" si="6212"/>
        <v>0</v>
      </c>
      <c r="CH467" s="46">
        <f t="shared" si="6213"/>
        <v>0</v>
      </c>
      <c r="CI467" s="95">
        <f t="shared" si="6178"/>
        <v>14.75</v>
      </c>
      <c r="CJ467" s="46">
        <f t="shared" si="6146"/>
        <v>0</v>
      </c>
      <c r="CK467" s="96">
        <f t="shared" si="6179"/>
        <v>0</v>
      </c>
      <c r="CL467" s="96">
        <f t="shared" si="6180"/>
        <v>0</v>
      </c>
      <c r="CM467" s="96">
        <f t="shared" si="6181"/>
        <v>0</v>
      </c>
      <c r="CN467" s="96">
        <f t="shared" si="6182"/>
        <v>0</v>
      </c>
      <c r="CO467" s="96">
        <f t="shared" si="6183"/>
        <v>0</v>
      </c>
      <c r="CP467" s="97">
        <v>14.75</v>
      </c>
    </row>
    <row r="468" spans="1:94" x14ac:dyDescent="0.3">
      <c r="A468" s="46">
        <v>355</v>
      </c>
      <c r="B468" s="46">
        <f t="shared" si="6184"/>
        <v>0</v>
      </c>
      <c r="C468" s="46">
        <f t="shared" si="6185"/>
        <v>0</v>
      </c>
      <c r="D468" s="46">
        <f t="shared" si="6186"/>
        <v>0</v>
      </c>
      <c r="E468" s="46">
        <f t="shared" si="6187"/>
        <v>0</v>
      </c>
      <c r="F468" s="46">
        <f t="shared" si="6188"/>
        <v>0</v>
      </c>
      <c r="G468" s="95">
        <f t="shared" si="6147"/>
        <v>14.791666666666666</v>
      </c>
      <c r="H468" s="46">
        <f t="shared" si="6148"/>
        <v>0</v>
      </c>
      <c r="I468" s="96">
        <f t="shared" si="6149"/>
        <v>0</v>
      </c>
      <c r="J468" s="96">
        <f t="shared" si="6150"/>
        <v>0</v>
      </c>
      <c r="K468" s="96">
        <f t="shared" si="6151"/>
        <v>0</v>
      </c>
      <c r="L468" s="96">
        <f t="shared" si="6152"/>
        <v>0</v>
      </c>
      <c r="M468" s="96">
        <f t="shared" si="6153"/>
        <v>0</v>
      </c>
      <c r="N468" s="97">
        <v>14.791666666666666</v>
      </c>
      <c r="Q468" s="46">
        <v>355</v>
      </c>
      <c r="R468" s="46">
        <f t="shared" si="6189"/>
        <v>0</v>
      </c>
      <c r="S468" s="46">
        <f t="shared" si="6190"/>
        <v>0</v>
      </c>
      <c r="T468" s="46">
        <f t="shared" si="6191"/>
        <v>0</v>
      </c>
      <c r="U468" s="46">
        <f t="shared" si="6192"/>
        <v>0</v>
      </c>
      <c r="V468" s="46">
        <f t="shared" si="6193"/>
        <v>0</v>
      </c>
      <c r="W468" s="95">
        <f t="shared" si="6154"/>
        <v>14.791666666666666</v>
      </c>
      <c r="X468" s="46">
        <f t="shared" si="6142"/>
        <v>0</v>
      </c>
      <c r="Y468" s="96">
        <f t="shared" si="6155"/>
        <v>0</v>
      </c>
      <c r="Z468" s="96">
        <f t="shared" si="6156"/>
        <v>0</v>
      </c>
      <c r="AA468" s="96">
        <f t="shared" si="6157"/>
        <v>0</v>
      </c>
      <c r="AB468" s="96">
        <f t="shared" si="6158"/>
        <v>0</v>
      </c>
      <c r="AC468" s="96">
        <f t="shared" si="6159"/>
        <v>0</v>
      </c>
      <c r="AD468" s="97">
        <v>14.791666666666666</v>
      </c>
      <c r="AG468" s="46">
        <v>355</v>
      </c>
      <c r="AH468" s="46">
        <f t="shared" si="6194"/>
        <v>0</v>
      </c>
      <c r="AI468" s="46">
        <f t="shared" si="6195"/>
        <v>0</v>
      </c>
      <c r="AJ468" s="46">
        <f t="shared" si="6196"/>
        <v>0</v>
      </c>
      <c r="AK468" s="46">
        <f t="shared" si="6197"/>
        <v>0</v>
      </c>
      <c r="AL468" s="46">
        <f t="shared" si="6198"/>
        <v>0</v>
      </c>
      <c r="AM468" s="95">
        <f t="shared" si="6160"/>
        <v>14.791666666666666</v>
      </c>
      <c r="AN468" s="46">
        <f t="shared" si="6143"/>
        <v>0</v>
      </c>
      <c r="AO468" s="96">
        <f t="shared" si="6161"/>
        <v>0</v>
      </c>
      <c r="AP468" s="96">
        <f t="shared" si="6162"/>
        <v>0</v>
      </c>
      <c r="AQ468" s="96">
        <f t="shared" si="6163"/>
        <v>0</v>
      </c>
      <c r="AR468" s="96">
        <f t="shared" si="6164"/>
        <v>0</v>
      </c>
      <c r="AS468" s="96">
        <f t="shared" si="6165"/>
        <v>0</v>
      </c>
      <c r="AT468" s="97">
        <v>14.791666666666666</v>
      </c>
      <c r="AW468" s="46">
        <v>355</v>
      </c>
      <c r="AX468" s="46">
        <f t="shared" si="6199"/>
        <v>0</v>
      </c>
      <c r="AY468" s="46">
        <f t="shared" si="6200"/>
        <v>0.24074074074074073</v>
      </c>
      <c r="AZ468" s="46">
        <f t="shared" si="6201"/>
        <v>0</v>
      </c>
      <c r="BA468" s="46">
        <f t="shared" si="6202"/>
        <v>0</v>
      </c>
      <c r="BB468" s="46">
        <f t="shared" si="6203"/>
        <v>0</v>
      </c>
      <c r="BC468" s="95">
        <f t="shared" si="6166"/>
        <v>14.791666666666666</v>
      </c>
      <c r="BD468" s="46">
        <f t="shared" si="6144"/>
        <v>0.24074074074074073</v>
      </c>
      <c r="BE468" s="96">
        <f t="shared" si="6167"/>
        <v>0</v>
      </c>
      <c r="BF468" s="96">
        <f t="shared" si="6168"/>
        <v>1</v>
      </c>
      <c r="BG468" s="96">
        <f t="shared" si="6169"/>
        <v>0</v>
      </c>
      <c r="BH468" s="96">
        <f t="shared" si="6170"/>
        <v>0</v>
      </c>
      <c r="BI468" s="96">
        <f t="shared" si="6171"/>
        <v>0</v>
      </c>
      <c r="BJ468" s="97">
        <v>14.791666666666666</v>
      </c>
      <c r="BM468" s="46">
        <v>355</v>
      </c>
      <c r="BN468" s="46">
        <f t="shared" si="6204"/>
        <v>0</v>
      </c>
      <c r="BO468" s="46">
        <f t="shared" si="6205"/>
        <v>0</v>
      </c>
      <c r="BP468" s="46">
        <f t="shared" si="6206"/>
        <v>0</v>
      </c>
      <c r="BQ468" s="46">
        <f t="shared" si="6207"/>
        <v>0</v>
      </c>
      <c r="BR468" s="46">
        <f t="shared" si="6208"/>
        <v>0</v>
      </c>
      <c r="BS468" s="95">
        <f t="shared" si="6172"/>
        <v>14.791666666666666</v>
      </c>
      <c r="BT468" s="46">
        <f t="shared" si="6145"/>
        <v>0</v>
      </c>
      <c r="BU468" s="96">
        <f t="shared" si="6173"/>
        <v>0</v>
      </c>
      <c r="BV468" s="96">
        <f t="shared" si="6174"/>
        <v>0</v>
      </c>
      <c r="BW468" s="96">
        <f t="shared" si="6175"/>
        <v>0</v>
      </c>
      <c r="BX468" s="96">
        <f t="shared" si="6176"/>
        <v>0</v>
      </c>
      <c r="BY468" s="96">
        <f t="shared" si="6177"/>
        <v>0</v>
      </c>
      <c r="BZ468" s="97">
        <v>14.791666666666666</v>
      </c>
      <c r="CC468" s="46">
        <v>355</v>
      </c>
      <c r="CD468" s="46">
        <f t="shared" si="6209"/>
        <v>0</v>
      </c>
      <c r="CE468" s="46">
        <f t="shared" si="6210"/>
        <v>0</v>
      </c>
      <c r="CF468" s="46">
        <f t="shared" si="6211"/>
        <v>0</v>
      </c>
      <c r="CG468" s="46">
        <f t="shared" si="6212"/>
        <v>0</v>
      </c>
      <c r="CH468" s="46">
        <f t="shared" si="6213"/>
        <v>0</v>
      </c>
      <c r="CI468" s="95">
        <f t="shared" si="6178"/>
        <v>14.791666666666666</v>
      </c>
      <c r="CJ468" s="46">
        <f t="shared" si="6146"/>
        <v>0</v>
      </c>
      <c r="CK468" s="96">
        <f t="shared" si="6179"/>
        <v>0</v>
      </c>
      <c r="CL468" s="96">
        <f t="shared" si="6180"/>
        <v>0</v>
      </c>
      <c r="CM468" s="96">
        <f t="shared" si="6181"/>
        <v>0</v>
      </c>
      <c r="CN468" s="96">
        <f t="shared" si="6182"/>
        <v>0</v>
      </c>
      <c r="CO468" s="96">
        <f t="shared" si="6183"/>
        <v>0</v>
      </c>
      <c r="CP468" s="97">
        <v>14.791666666666666</v>
      </c>
    </row>
    <row r="469" spans="1:94" x14ac:dyDescent="0.3">
      <c r="A469" s="46">
        <v>356</v>
      </c>
      <c r="B469" s="46">
        <f t="shared" si="6184"/>
        <v>0</v>
      </c>
      <c r="C469" s="46">
        <f t="shared" si="6185"/>
        <v>0</v>
      </c>
      <c r="D469" s="46">
        <f t="shared" si="6186"/>
        <v>0</v>
      </c>
      <c r="E469" s="46">
        <f t="shared" si="6187"/>
        <v>0</v>
      </c>
      <c r="F469" s="46">
        <f t="shared" si="6188"/>
        <v>0</v>
      </c>
      <c r="G469" s="95">
        <f t="shared" si="6147"/>
        <v>14.833333333333334</v>
      </c>
      <c r="H469" s="46">
        <f t="shared" si="6148"/>
        <v>0</v>
      </c>
      <c r="I469" s="96">
        <f t="shared" si="6149"/>
        <v>0</v>
      </c>
      <c r="J469" s="96">
        <f t="shared" si="6150"/>
        <v>0</v>
      </c>
      <c r="K469" s="96">
        <f t="shared" si="6151"/>
        <v>0</v>
      </c>
      <c r="L469" s="96">
        <f t="shared" si="6152"/>
        <v>0</v>
      </c>
      <c r="M469" s="96">
        <f t="shared" si="6153"/>
        <v>0</v>
      </c>
      <c r="N469" s="97">
        <v>14.833333333333334</v>
      </c>
      <c r="Q469" s="46">
        <v>356</v>
      </c>
      <c r="R469" s="46">
        <f t="shared" si="6189"/>
        <v>0</v>
      </c>
      <c r="S469" s="46">
        <f t="shared" si="6190"/>
        <v>0</v>
      </c>
      <c r="T469" s="46">
        <f t="shared" si="6191"/>
        <v>0</v>
      </c>
      <c r="U469" s="46">
        <f t="shared" si="6192"/>
        <v>0</v>
      </c>
      <c r="V469" s="46">
        <f t="shared" si="6193"/>
        <v>0</v>
      </c>
      <c r="W469" s="95">
        <f t="shared" si="6154"/>
        <v>14.833333333333334</v>
      </c>
      <c r="X469" s="46">
        <f t="shared" si="6142"/>
        <v>0</v>
      </c>
      <c r="Y469" s="96">
        <f t="shared" si="6155"/>
        <v>0</v>
      </c>
      <c r="Z469" s="96">
        <f t="shared" si="6156"/>
        <v>0</v>
      </c>
      <c r="AA469" s="96">
        <f t="shared" si="6157"/>
        <v>0</v>
      </c>
      <c r="AB469" s="96">
        <f t="shared" si="6158"/>
        <v>0</v>
      </c>
      <c r="AC469" s="96">
        <f t="shared" si="6159"/>
        <v>0</v>
      </c>
      <c r="AD469" s="97">
        <v>14.833333333333334</v>
      </c>
      <c r="AG469" s="46">
        <v>356</v>
      </c>
      <c r="AH469" s="46">
        <f t="shared" si="6194"/>
        <v>0</v>
      </c>
      <c r="AI469" s="46">
        <f t="shared" si="6195"/>
        <v>0</v>
      </c>
      <c r="AJ469" s="46">
        <f t="shared" si="6196"/>
        <v>0</v>
      </c>
      <c r="AK469" s="46">
        <f t="shared" si="6197"/>
        <v>0</v>
      </c>
      <c r="AL469" s="46">
        <f t="shared" si="6198"/>
        <v>0</v>
      </c>
      <c r="AM469" s="95">
        <f t="shared" si="6160"/>
        <v>14.833333333333334</v>
      </c>
      <c r="AN469" s="46">
        <f t="shared" si="6143"/>
        <v>0</v>
      </c>
      <c r="AO469" s="96">
        <f t="shared" si="6161"/>
        <v>0</v>
      </c>
      <c r="AP469" s="96">
        <f t="shared" si="6162"/>
        <v>0</v>
      </c>
      <c r="AQ469" s="96">
        <f t="shared" si="6163"/>
        <v>0</v>
      </c>
      <c r="AR469" s="96">
        <f t="shared" si="6164"/>
        <v>0</v>
      </c>
      <c r="AS469" s="96">
        <f t="shared" si="6165"/>
        <v>0</v>
      </c>
      <c r="AT469" s="97">
        <v>14.833333333333334</v>
      </c>
      <c r="AW469" s="46">
        <v>356</v>
      </c>
      <c r="AX469" s="46">
        <f t="shared" si="6199"/>
        <v>0</v>
      </c>
      <c r="AY469" s="46">
        <f t="shared" si="6200"/>
        <v>0.24074074074074073</v>
      </c>
      <c r="AZ469" s="46">
        <f t="shared" si="6201"/>
        <v>0</v>
      </c>
      <c r="BA469" s="46">
        <f t="shared" si="6202"/>
        <v>0</v>
      </c>
      <c r="BB469" s="46">
        <f t="shared" si="6203"/>
        <v>0</v>
      </c>
      <c r="BC469" s="95">
        <f t="shared" si="6166"/>
        <v>14.833333333333334</v>
      </c>
      <c r="BD469" s="46">
        <f t="shared" si="6144"/>
        <v>0.24074074074074073</v>
      </c>
      <c r="BE469" s="96">
        <f t="shared" si="6167"/>
        <v>0</v>
      </c>
      <c r="BF469" s="96">
        <f t="shared" si="6168"/>
        <v>1</v>
      </c>
      <c r="BG469" s="96">
        <f t="shared" si="6169"/>
        <v>0</v>
      </c>
      <c r="BH469" s="96">
        <f t="shared" si="6170"/>
        <v>0</v>
      </c>
      <c r="BI469" s="96">
        <f t="shared" si="6171"/>
        <v>0</v>
      </c>
      <c r="BJ469" s="97">
        <v>14.833333333333334</v>
      </c>
      <c r="BM469" s="46">
        <v>356</v>
      </c>
      <c r="BN469" s="46">
        <f t="shared" si="6204"/>
        <v>0</v>
      </c>
      <c r="BO469" s="46">
        <f t="shared" si="6205"/>
        <v>0</v>
      </c>
      <c r="BP469" s="46">
        <f t="shared" si="6206"/>
        <v>0</v>
      </c>
      <c r="BQ469" s="46">
        <f t="shared" si="6207"/>
        <v>0</v>
      </c>
      <c r="BR469" s="46">
        <f t="shared" si="6208"/>
        <v>0</v>
      </c>
      <c r="BS469" s="95">
        <f t="shared" si="6172"/>
        <v>14.833333333333334</v>
      </c>
      <c r="BT469" s="46">
        <f t="shared" si="6145"/>
        <v>0</v>
      </c>
      <c r="BU469" s="96">
        <f t="shared" si="6173"/>
        <v>0</v>
      </c>
      <c r="BV469" s="96">
        <f t="shared" si="6174"/>
        <v>0</v>
      </c>
      <c r="BW469" s="96">
        <f t="shared" si="6175"/>
        <v>0</v>
      </c>
      <c r="BX469" s="96">
        <f t="shared" si="6176"/>
        <v>0</v>
      </c>
      <c r="BY469" s="96">
        <f t="shared" si="6177"/>
        <v>0</v>
      </c>
      <c r="BZ469" s="97">
        <v>14.833333333333334</v>
      </c>
      <c r="CC469" s="46">
        <v>356</v>
      </c>
      <c r="CD469" s="46">
        <f t="shared" si="6209"/>
        <v>0</v>
      </c>
      <c r="CE469" s="46">
        <f t="shared" si="6210"/>
        <v>0</v>
      </c>
      <c r="CF469" s="46">
        <f t="shared" si="6211"/>
        <v>0</v>
      </c>
      <c r="CG469" s="46">
        <f t="shared" si="6212"/>
        <v>0</v>
      </c>
      <c r="CH469" s="46">
        <f t="shared" si="6213"/>
        <v>0</v>
      </c>
      <c r="CI469" s="95">
        <f t="shared" si="6178"/>
        <v>14.833333333333334</v>
      </c>
      <c r="CJ469" s="46">
        <f t="shared" si="6146"/>
        <v>0</v>
      </c>
      <c r="CK469" s="96">
        <f t="shared" si="6179"/>
        <v>0</v>
      </c>
      <c r="CL469" s="96">
        <f t="shared" si="6180"/>
        <v>0</v>
      </c>
      <c r="CM469" s="96">
        <f t="shared" si="6181"/>
        <v>0</v>
      </c>
      <c r="CN469" s="96">
        <f t="shared" si="6182"/>
        <v>0</v>
      </c>
      <c r="CO469" s="96">
        <f t="shared" si="6183"/>
        <v>0</v>
      </c>
      <c r="CP469" s="97">
        <v>14.833333333333334</v>
      </c>
    </row>
    <row r="470" spans="1:94" x14ac:dyDescent="0.3">
      <c r="A470" s="46">
        <v>357</v>
      </c>
      <c r="B470" s="46">
        <f t="shared" si="6184"/>
        <v>0</v>
      </c>
      <c r="C470" s="46">
        <f t="shared" si="6185"/>
        <v>0</v>
      </c>
      <c r="D470" s="46">
        <f t="shared" si="6186"/>
        <v>0</v>
      </c>
      <c r="E470" s="46">
        <f t="shared" si="6187"/>
        <v>0</v>
      </c>
      <c r="F470" s="46">
        <f t="shared" si="6188"/>
        <v>0</v>
      </c>
      <c r="G470" s="95">
        <f t="shared" si="6147"/>
        <v>14.875</v>
      </c>
      <c r="H470" s="46">
        <f t="shared" si="6148"/>
        <v>0</v>
      </c>
      <c r="I470" s="96">
        <f t="shared" si="6149"/>
        <v>0</v>
      </c>
      <c r="J470" s="96">
        <f t="shared" si="6150"/>
        <v>0</v>
      </c>
      <c r="K470" s="96">
        <f t="shared" si="6151"/>
        <v>0</v>
      </c>
      <c r="L470" s="96">
        <f t="shared" si="6152"/>
        <v>0</v>
      </c>
      <c r="M470" s="96">
        <f t="shared" si="6153"/>
        <v>0</v>
      </c>
      <c r="N470" s="97">
        <v>14.875</v>
      </c>
      <c r="Q470" s="46">
        <v>357</v>
      </c>
      <c r="R470" s="46">
        <f t="shared" si="6189"/>
        <v>0</v>
      </c>
      <c r="S470" s="46">
        <f t="shared" si="6190"/>
        <v>0</v>
      </c>
      <c r="T470" s="46">
        <f t="shared" si="6191"/>
        <v>0</v>
      </c>
      <c r="U470" s="46">
        <f t="shared" si="6192"/>
        <v>0</v>
      </c>
      <c r="V470" s="46">
        <f t="shared" si="6193"/>
        <v>0</v>
      </c>
      <c r="W470" s="95">
        <f t="shared" si="6154"/>
        <v>14.875</v>
      </c>
      <c r="X470" s="46">
        <f t="shared" si="6142"/>
        <v>0</v>
      </c>
      <c r="Y470" s="96">
        <f t="shared" si="6155"/>
        <v>0</v>
      </c>
      <c r="Z470" s="96">
        <f t="shared" si="6156"/>
        <v>0</v>
      </c>
      <c r="AA470" s="96">
        <f t="shared" si="6157"/>
        <v>0</v>
      </c>
      <c r="AB470" s="96">
        <f t="shared" si="6158"/>
        <v>0</v>
      </c>
      <c r="AC470" s="96">
        <f t="shared" si="6159"/>
        <v>0</v>
      </c>
      <c r="AD470" s="97">
        <v>14.875</v>
      </c>
      <c r="AG470" s="46">
        <v>357</v>
      </c>
      <c r="AH470" s="46">
        <f t="shared" si="6194"/>
        <v>0</v>
      </c>
      <c r="AI470" s="46">
        <f t="shared" si="6195"/>
        <v>0</v>
      </c>
      <c r="AJ470" s="46">
        <f t="shared" si="6196"/>
        <v>0</v>
      </c>
      <c r="AK470" s="46">
        <f t="shared" si="6197"/>
        <v>0</v>
      </c>
      <c r="AL470" s="46">
        <f t="shared" si="6198"/>
        <v>0</v>
      </c>
      <c r="AM470" s="95">
        <f t="shared" si="6160"/>
        <v>14.875</v>
      </c>
      <c r="AN470" s="46">
        <f t="shared" si="6143"/>
        <v>0</v>
      </c>
      <c r="AO470" s="96">
        <f t="shared" si="6161"/>
        <v>0</v>
      </c>
      <c r="AP470" s="96">
        <f t="shared" si="6162"/>
        <v>0</v>
      </c>
      <c r="AQ470" s="96">
        <f t="shared" si="6163"/>
        <v>0</v>
      </c>
      <c r="AR470" s="96">
        <f t="shared" si="6164"/>
        <v>0</v>
      </c>
      <c r="AS470" s="96">
        <f t="shared" si="6165"/>
        <v>0</v>
      </c>
      <c r="AT470" s="97">
        <v>14.875</v>
      </c>
      <c r="AW470" s="46">
        <v>357</v>
      </c>
      <c r="AX470" s="46">
        <f t="shared" si="6199"/>
        <v>0</v>
      </c>
      <c r="AY470" s="46">
        <f t="shared" si="6200"/>
        <v>0.24074074074074073</v>
      </c>
      <c r="AZ470" s="46">
        <f t="shared" si="6201"/>
        <v>0</v>
      </c>
      <c r="BA470" s="46">
        <f t="shared" si="6202"/>
        <v>0</v>
      </c>
      <c r="BB470" s="46">
        <f t="shared" si="6203"/>
        <v>0</v>
      </c>
      <c r="BC470" s="95">
        <f t="shared" si="6166"/>
        <v>14.875</v>
      </c>
      <c r="BD470" s="46">
        <f t="shared" si="6144"/>
        <v>0.24074074074074073</v>
      </c>
      <c r="BE470" s="96">
        <f t="shared" si="6167"/>
        <v>0</v>
      </c>
      <c r="BF470" s="96">
        <f t="shared" si="6168"/>
        <v>1</v>
      </c>
      <c r="BG470" s="96">
        <f t="shared" si="6169"/>
        <v>0</v>
      </c>
      <c r="BH470" s="96">
        <f t="shared" si="6170"/>
        <v>0</v>
      </c>
      <c r="BI470" s="96">
        <f t="shared" si="6171"/>
        <v>0</v>
      </c>
      <c r="BJ470" s="97">
        <v>14.875</v>
      </c>
      <c r="BM470" s="46">
        <v>357</v>
      </c>
      <c r="BN470" s="46">
        <f t="shared" si="6204"/>
        <v>0</v>
      </c>
      <c r="BO470" s="46">
        <f t="shared" si="6205"/>
        <v>0</v>
      </c>
      <c r="BP470" s="46">
        <f t="shared" si="6206"/>
        <v>0</v>
      </c>
      <c r="BQ470" s="46">
        <f t="shared" si="6207"/>
        <v>0</v>
      </c>
      <c r="BR470" s="46">
        <f t="shared" si="6208"/>
        <v>0</v>
      </c>
      <c r="BS470" s="95">
        <f t="shared" si="6172"/>
        <v>14.875</v>
      </c>
      <c r="BT470" s="46">
        <f t="shared" si="6145"/>
        <v>0</v>
      </c>
      <c r="BU470" s="96">
        <f t="shared" si="6173"/>
        <v>0</v>
      </c>
      <c r="BV470" s="96">
        <f t="shared" si="6174"/>
        <v>0</v>
      </c>
      <c r="BW470" s="96">
        <f t="shared" si="6175"/>
        <v>0</v>
      </c>
      <c r="BX470" s="96">
        <f t="shared" si="6176"/>
        <v>0</v>
      </c>
      <c r="BY470" s="96">
        <f t="shared" si="6177"/>
        <v>0</v>
      </c>
      <c r="BZ470" s="97">
        <v>14.875</v>
      </c>
      <c r="CC470" s="46">
        <v>357</v>
      </c>
      <c r="CD470" s="46">
        <f t="shared" si="6209"/>
        <v>0</v>
      </c>
      <c r="CE470" s="46">
        <f t="shared" si="6210"/>
        <v>0</v>
      </c>
      <c r="CF470" s="46">
        <f t="shared" si="6211"/>
        <v>0</v>
      </c>
      <c r="CG470" s="46">
        <f t="shared" si="6212"/>
        <v>0</v>
      </c>
      <c r="CH470" s="46">
        <f t="shared" si="6213"/>
        <v>0</v>
      </c>
      <c r="CI470" s="95">
        <f t="shared" si="6178"/>
        <v>14.875</v>
      </c>
      <c r="CJ470" s="46">
        <f t="shared" si="6146"/>
        <v>0</v>
      </c>
      <c r="CK470" s="96">
        <f t="shared" si="6179"/>
        <v>0</v>
      </c>
      <c r="CL470" s="96">
        <f t="shared" si="6180"/>
        <v>0</v>
      </c>
      <c r="CM470" s="96">
        <f t="shared" si="6181"/>
        <v>0</v>
      </c>
      <c r="CN470" s="96">
        <f t="shared" si="6182"/>
        <v>0</v>
      </c>
      <c r="CO470" s="96">
        <f t="shared" si="6183"/>
        <v>0</v>
      </c>
      <c r="CP470" s="97">
        <v>14.875</v>
      </c>
    </row>
    <row r="471" spans="1:94" x14ac:dyDescent="0.3">
      <c r="A471" s="46">
        <v>358</v>
      </c>
      <c r="B471" s="46">
        <f t="shared" si="6184"/>
        <v>0</v>
      </c>
      <c r="C471" s="46">
        <f t="shared" si="6185"/>
        <v>0</v>
      </c>
      <c r="D471" s="46">
        <f t="shared" si="6186"/>
        <v>0</v>
      </c>
      <c r="E471" s="46">
        <f t="shared" si="6187"/>
        <v>0</v>
      </c>
      <c r="F471" s="46">
        <f t="shared" si="6188"/>
        <v>0</v>
      </c>
      <c r="G471" s="95">
        <f t="shared" si="6147"/>
        <v>14.916666666666666</v>
      </c>
      <c r="H471" s="46">
        <f t="shared" si="6148"/>
        <v>0</v>
      </c>
      <c r="I471" s="96">
        <f t="shared" si="6149"/>
        <v>0</v>
      </c>
      <c r="J471" s="96">
        <f t="shared" si="6150"/>
        <v>0</v>
      </c>
      <c r="K471" s="96">
        <f t="shared" si="6151"/>
        <v>0</v>
      </c>
      <c r="L471" s="96">
        <f t="shared" si="6152"/>
        <v>0</v>
      </c>
      <c r="M471" s="96">
        <f t="shared" si="6153"/>
        <v>0</v>
      </c>
      <c r="N471" s="97">
        <v>14.916666666666666</v>
      </c>
      <c r="Q471" s="46">
        <v>358</v>
      </c>
      <c r="R471" s="46">
        <f t="shared" si="6189"/>
        <v>0</v>
      </c>
      <c r="S471" s="46">
        <f t="shared" si="6190"/>
        <v>0</v>
      </c>
      <c r="T471" s="46">
        <f t="shared" si="6191"/>
        <v>0</v>
      </c>
      <c r="U471" s="46">
        <f t="shared" si="6192"/>
        <v>0</v>
      </c>
      <c r="V471" s="46">
        <f t="shared" si="6193"/>
        <v>0</v>
      </c>
      <c r="W471" s="95">
        <f t="shared" si="6154"/>
        <v>14.916666666666666</v>
      </c>
      <c r="X471" s="46">
        <f t="shared" si="6142"/>
        <v>0</v>
      </c>
      <c r="Y471" s="96">
        <f t="shared" si="6155"/>
        <v>0</v>
      </c>
      <c r="Z471" s="96">
        <f t="shared" si="6156"/>
        <v>0</v>
      </c>
      <c r="AA471" s="96">
        <f t="shared" si="6157"/>
        <v>0</v>
      </c>
      <c r="AB471" s="96">
        <f t="shared" si="6158"/>
        <v>0</v>
      </c>
      <c r="AC471" s="96">
        <f t="shared" si="6159"/>
        <v>0</v>
      </c>
      <c r="AD471" s="97">
        <v>14.916666666666666</v>
      </c>
      <c r="AG471" s="46">
        <v>358</v>
      </c>
      <c r="AH471" s="46">
        <f t="shared" si="6194"/>
        <v>0</v>
      </c>
      <c r="AI471" s="46">
        <f t="shared" si="6195"/>
        <v>0</v>
      </c>
      <c r="AJ471" s="46">
        <f t="shared" si="6196"/>
        <v>0</v>
      </c>
      <c r="AK471" s="46">
        <f t="shared" si="6197"/>
        <v>0</v>
      </c>
      <c r="AL471" s="46">
        <f t="shared" si="6198"/>
        <v>0</v>
      </c>
      <c r="AM471" s="95">
        <f t="shared" si="6160"/>
        <v>14.916666666666666</v>
      </c>
      <c r="AN471" s="46">
        <f t="shared" si="6143"/>
        <v>0</v>
      </c>
      <c r="AO471" s="96">
        <f t="shared" si="6161"/>
        <v>0</v>
      </c>
      <c r="AP471" s="96">
        <f t="shared" si="6162"/>
        <v>0</v>
      </c>
      <c r="AQ471" s="96">
        <f t="shared" si="6163"/>
        <v>0</v>
      </c>
      <c r="AR471" s="96">
        <f t="shared" si="6164"/>
        <v>0</v>
      </c>
      <c r="AS471" s="96">
        <f t="shared" si="6165"/>
        <v>0</v>
      </c>
      <c r="AT471" s="97">
        <v>14.916666666666666</v>
      </c>
      <c r="AW471" s="46">
        <v>358</v>
      </c>
      <c r="AX471" s="46">
        <f t="shared" si="6199"/>
        <v>0</v>
      </c>
      <c r="AY471" s="46">
        <f t="shared" si="6200"/>
        <v>0.24074074074074073</v>
      </c>
      <c r="AZ471" s="46">
        <f t="shared" si="6201"/>
        <v>0</v>
      </c>
      <c r="BA471" s="46">
        <f t="shared" si="6202"/>
        <v>0</v>
      </c>
      <c r="BB471" s="46">
        <f t="shared" si="6203"/>
        <v>0</v>
      </c>
      <c r="BC471" s="95">
        <f t="shared" si="6166"/>
        <v>14.916666666666666</v>
      </c>
      <c r="BD471" s="46">
        <f t="shared" si="6144"/>
        <v>0.24074074074074073</v>
      </c>
      <c r="BE471" s="96">
        <f t="shared" si="6167"/>
        <v>0</v>
      </c>
      <c r="BF471" s="96">
        <f t="shared" si="6168"/>
        <v>1</v>
      </c>
      <c r="BG471" s="96">
        <f t="shared" si="6169"/>
        <v>0</v>
      </c>
      <c r="BH471" s="96">
        <f t="shared" si="6170"/>
        <v>0</v>
      </c>
      <c r="BI471" s="96">
        <f t="shared" si="6171"/>
        <v>0</v>
      </c>
      <c r="BJ471" s="97">
        <v>14.916666666666666</v>
      </c>
      <c r="BM471" s="46">
        <v>358</v>
      </c>
      <c r="BN471" s="46">
        <f t="shared" si="6204"/>
        <v>0</v>
      </c>
      <c r="BO471" s="46">
        <f t="shared" si="6205"/>
        <v>0</v>
      </c>
      <c r="BP471" s="46">
        <f t="shared" si="6206"/>
        <v>0</v>
      </c>
      <c r="BQ471" s="46">
        <f t="shared" si="6207"/>
        <v>0</v>
      </c>
      <c r="BR471" s="46">
        <f t="shared" si="6208"/>
        <v>0</v>
      </c>
      <c r="BS471" s="95">
        <f t="shared" si="6172"/>
        <v>14.916666666666666</v>
      </c>
      <c r="BT471" s="46">
        <f t="shared" si="6145"/>
        <v>0</v>
      </c>
      <c r="BU471" s="96">
        <f t="shared" si="6173"/>
        <v>0</v>
      </c>
      <c r="BV471" s="96">
        <f t="shared" si="6174"/>
        <v>0</v>
      </c>
      <c r="BW471" s="96">
        <f t="shared" si="6175"/>
        <v>0</v>
      </c>
      <c r="BX471" s="96">
        <f t="shared" si="6176"/>
        <v>0</v>
      </c>
      <c r="BY471" s="96">
        <f t="shared" si="6177"/>
        <v>0</v>
      </c>
      <c r="BZ471" s="97">
        <v>14.916666666666666</v>
      </c>
      <c r="CC471" s="46">
        <v>358</v>
      </c>
      <c r="CD471" s="46">
        <f t="shared" si="6209"/>
        <v>0</v>
      </c>
      <c r="CE471" s="46">
        <f t="shared" si="6210"/>
        <v>0</v>
      </c>
      <c r="CF471" s="46">
        <f t="shared" si="6211"/>
        <v>0</v>
      </c>
      <c r="CG471" s="46">
        <f t="shared" si="6212"/>
        <v>0</v>
      </c>
      <c r="CH471" s="46">
        <f t="shared" si="6213"/>
        <v>0</v>
      </c>
      <c r="CI471" s="95">
        <f t="shared" si="6178"/>
        <v>14.916666666666666</v>
      </c>
      <c r="CJ471" s="46">
        <f t="shared" si="6146"/>
        <v>0</v>
      </c>
      <c r="CK471" s="96">
        <f t="shared" si="6179"/>
        <v>0</v>
      </c>
      <c r="CL471" s="96">
        <f t="shared" si="6180"/>
        <v>0</v>
      </c>
      <c r="CM471" s="96">
        <f t="shared" si="6181"/>
        <v>0</v>
      </c>
      <c r="CN471" s="96">
        <f t="shared" si="6182"/>
        <v>0</v>
      </c>
      <c r="CO471" s="96">
        <f t="shared" si="6183"/>
        <v>0</v>
      </c>
      <c r="CP471" s="97">
        <v>14.916666666666666</v>
      </c>
    </row>
    <row r="472" spans="1:94" x14ac:dyDescent="0.3">
      <c r="A472" s="47">
        <v>359</v>
      </c>
      <c r="B472" s="47">
        <f t="shared" si="6184"/>
        <v>0</v>
      </c>
      <c r="C472" s="47">
        <f t="shared" si="6185"/>
        <v>0</v>
      </c>
      <c r="D472" s="47">
        <f t="shared" si="6186"/>
        <v>0</v>
      </c>
      <c r="E472" s="47">
        <f t="shared" si="6187"/>
        <v>0</v>
      </c>
      <c r="F472" s="47">
        <f t="shared" si="6188"/>
        <v>0</v>
      </c>
      <c r="G472" s="99">
        <f t="shared" si="6147"/>
        <v>14.958333333333334</v>
      </c>
      <c r="H472" s="47">
        <f t="shared" si="6148"/>
        <v>0</v>
      </c>
      <c r="I472" s="100">
        <f t="shared" si="6149"/>
        <v>0</v>
      </c>
      <c r="J472" s="100">
        <f t="shared" si="6150"/>
        <v>0</v>
      </c>
      <c r="K472" s="100">
        <f t="shared" si="6151"/>
        <v>0</v>
      </c>
      <c r="L472" s="100">
        <f t="shared" si="6152"/>
        <v>0</v>
      </c>
      <c r="M472" s="100">
        <f t="shared" si="6153"/>
        <v>0</v>
      </c>
      <c r="N472" s="101">
        <v>14.958333333333334</v>
      </c>
      <c r="Q472" s="47">
        <v>359</v>
      </c>
      <c r="R472" s="47">
        <f t="shared" si="6189"/>
        <v>0</v>
      </c>
      <c r="S472" s="47">
        <f t="shared" si="6190"/>
        <v>0</v>
      </c>
      <c r="T472" s="47">
        <f t="shared" si="6191"/>
        <v>0</v>
      </c>
      <c r="U472" s="47">
        <f t="shared" si="6192"/>
        <v>0</v>
      </c>
      <c r="V472" s="47">
        <f t="shared" si="6193"/>
        <v>0</v>
      </c>
      <c r="W472" s="99">
        <f t="shared" si="6154"/>
        <v>14.958333333333334</v>
      </c>
      <c r="X472" s="47">
        <f t="shared" si="6142"/>
        <v>0</v>
      </c>
      <c r="Y472" s="100">
        <f t="shared" si="6155"/>
        <v>0</v>
      </c>
      <c r="Z472" s="100">
        <f t="shared" si="6156"/>
        <v>0</v>
      </c>
      <c r="AA472" s="100">
        <f t="shared" si="6157"/>
        <v>0</v>
      </c>
      <c r="AB472" s="100">
        <f t="shared" si="6158"/>
        <v>0</v>
      </c>
      <c r="AC472" s="100">
        <f t="shared" si="6159"/>
        <v>0</v>
      </c>
      <c r="AD472" s="101">
        <v>14.958333333333334</v>
      </c>
      <c r="AG472" s="47">
        <v>359</v>
      </c>
      <c r="AH472" s="47">
        <f t="shared" si="6194"/>
        <v>0</v>
      </c>
      <c r="AI472" s="47">
        <f t="shared" si="6195"/>
        <v>0</v>
      </c>
      <c r="AJ472" s="47">
        <f t="shared" si="6196"/>
        <v>0</v>
      </c>
      <c r="AK472" s="47">
        <f t="shared" si="6197"/>
        <v>0</v>
      </c>
      <c r="AL472" s="47">
        <f t="shared" si="6198"/>
        <v>0</v>
      </c>
      <c r="AM472" s="99">
        <f t="shared" si="6160"/>
        <v>14.958333333333334</v>
      </c>
      <c r="AN472" s="47">
        <f t="shared" si="6143"/>
        <v>0</v>
      </c>
      <c r="AO472" s="100">
        <f t="shared" si="6161"/>
        <v>0</v>
      </c>
      <c r="AP472" s="100">
        <f t="shared" si="6162"/>
        <v>0</v>
      </c>
      <c r="AQ472" s="100">
        <f t="shared" si="6163"/>
        <v>0</v>
      </c>
      <c r="AR472" s="100">
        <f t="shared" si="6164"/>
        <v>0</v>
      </c>
      <c r="AS472" s="100">
        <f t="shared" si="6165"/>
        <v>0</v>
      </c>
      <c r="AT472" s="101">
        <v>14.958333333333334</v>
      </c>
      <c r="AW472" s="47">
        <v>359</v>
      </c>
      <c r="AX472" s="47">
        <f t="shared" si="6199"/>
        <v>0</v>
      </c>
      <c r="AY472" s="47">
        <f t="shared" si="6200"/>
        <v>0.24074074074074073</v>
      </c>
      <c r="AZ472" s="47">
        <f t="shared" si="6201"/>
        <v>0</v>
      </c>
      <c r="BA472" s="47">
        <f t="shared" si="6202"/>
        <v>0</v>
      </c>
      <c r="BB472" s="47">
        <f t="shared" si="6203"/>
        <v>0</v>
      </c>
      <c r="BC472" s="99">
        <f t="shared" si="6166"/>
        <v>14.958333333333334</v>
      </c>
      <c r="BD472" s="47">
        <f t="shared" si="6144"/>
        <v>0.24074074074074073</v>
      </c>
      <c r="BE472" s="100">
        <f t="shared" si="6167"/>
        <v>0</v>
      </c>
      <c r="BF472" s="100">
        <f t="shared" si="6168"/>
        <v>1</v>
      </c>
      <c r="BG472" s="100">
        <f t="shared" si="6169"/>
        <v>0</v>
      </c>
      <c r="BH472" s="100">
        <f t="shared" si="6170"/>
        <v>0</v>
      </c>
      <c r="BI472" s="100">
        <f t="shared" si="6171"/>
        <v>0</v>
      </c>
      <c r="BJ472" s="101">
        <v>14.958333333333334</v>
      </c>
      <c r="BM472" s="47">
        <v>359</v>
      </c>
      <c r="BN472" s="47">
        <f t="shared" si="6204"/>
        <v>0</v>
      </c>
      <c r="BO472" s="47">
        <f t="shared" si="6205"/>
        <v>0</v>
      </c>
      <c r="BP472" s="47">
        <f t="shared" si="6206"/>
        <v>0</v>
      </c>
      <c r="BQ472" s="47">
        <f t="shared" si="6207"/>
        <v>0</v>
      </c>
      <c r="BR472" s="47">
        <f t="shared" si="6208"/>
        <v>0</v>
      </c>
      <c r="BS472" s="99">
        <f t="shared" si="6172"/>
        <v>14.958333333333334</v>
      </c>
      <c r="BT472" s="47">
        <f t="shared" si="6145"/>
        <v>0</v>
      </c>
      <c r="BU472" s="100">
        <f t="shared" si="6173"/>
        <v>0</v>
      </c>
      <c r="BV472" s="100">
        <f t="shared" si="6174"/>
        <v>0</v>
      </c>
      <c r="BW472" s="100">
        <f t="shared" si="6175"/>
        <v>0</v>
      </c>
      <c r="BX472" s="100">
        <f t="shared" si="6176"/>
        <v>0</v>
      </c>
      <c r="BY472" s="100">
        <f t="shared" si="6177"/>
        <v>0</v>
      </c>
      <c r="BZ472" s="101">
        <v>14.958333333333334</v>
      </c>
      <c r="CC472" s="47">
        <v>359</v>
      </c>
      <c r="CD472" s="46">
        <f t="shared" si="6209"/>
        <v>0</v>
      </c>
      <c r="CE472" s="46">
        <f t="shared" si="6210"/>
        <v>0</v>
      </c>
      <c r="CF472" s="46">
        <f t="shared" si="6211"/>
        <v>0</v>
      </c>
      <c r="CG472" s="46">
        <f t="shared" si="6212"/>
        <v>0</v>
      </c>
      <c r="CH472" s="46">
        <f t="shared" si="6213"/>
        <v>0</v>
      </c>
      <c r="CI472" s="99">
        <f t="shared" si="6178"/>
        <v>14.958333333333334</v>
      </c>
      <c r="CJ472" s="47">
        <f t="shared" si="6146"/>
        <v>0</v>
      </c>
      <c r="CK472" s="100">
        <f t="shared" si="6179"/>
        <v>0</v>
      </c>
      <c r="CL472" s="100">
        <f t="shared" si="6180"/>
        <v>0</v>
      </c>
      <c r="CM472" s="100">
        <f t="shared" si="6181"/>
        <v>0</v>
      </c>
      <c r="CN472" s="100">
        <f t="shared" si="6182"/>
        <v>0</v>
      </c>
      <c r="CO472" s="100">
        <f t="shared" si="6183"/>
        <v>0</v>
      </c>
      <c r="CP472" s="101">
        <v>14.958333333333334</v>
      </c>
    </row>
    <row r="473" spans="1:94" x14ac:dyDescent="0.3">
      <c r="A473" s="46">
        <v>360</v>
      </c>
      <c r="B473" s="46">
        <f t="shared" si="6184"/>
        <v>0</v>
      </c>
      <c r="C473" s="46">
        <f t="shared" si="6185"/>
        <v>0</v>
      </c>
      <c r="D473" s="46">
        <f t="shared" si="6186"/>
        <v>0</v>
      </c>
      <c r="E473" s="46">
        <f t="shared" si="6187"/>
        <v>0</v>
      </c>
      <c r="F473" s="46">
        <f t="shared" si="6188"/>
        <v>0</v>
      </c>
      <c r="G473" s="95">
        <f t="shared" si="6147"/>
        <v>15</v>
      </c>
      <c r="H473" s="46">
        <f t="shared" si="6148"/>
        <v>0</v>
      </c>
      <c r="I473" s="96">
        <f t="shared" si="6149"/>
        <v>0</v>
      </c>
      <c r="J473" s="96">
        <f t="shared" si="6150"/>
        <v>0</v>
      </c>
      <c r="K473" s="96">
        <f t="shared" si="6151"/>
        <v>0</v>
      </c>
      <c r="L473" s="96">
        <f t="shared" si="6152"/>
        <v>0</v>
      </c>
      <c r="M473" s="96">
        <f t="shared" si="6153"/>
        <v>0</v>
      </c>
      <c r="N473" s="97">
        <v>15</v>
      </c>
      <c r="Q473" s="46">
        <v>360</v>
      </c>
      <c r="R473" s="46">
        <f t="shared" si="6189"/>
        <v>0</v>
      </c>
      <c r="S473" s="46">
        <f t="shared" si="6190"/>
        <v>0</v>
      </c>
      <c r="T473" s="46">
        <f t="shared" si="6191"/>
        <v>0</v>
      </c>
      <c r="U473" s="46">
        <f t="shared" si="6192"/>
        <v>0</v>
      </c>
      <c r="V473" s="46">
        <f t="shared" si="6193"/>
        <v>0</v>
      </c>
      <c r="W473" s="95">
        <f t="shared" si="6154"/>
        <v>15</v>
      </c>
      <c r="X473" s="46">
        <f t="shared" si="6142"/>
        <v>0</v>
      </c>
      <c r="Y473" s="96">
        <f t="shared" si="6155"/>
        <v>0</v>
      </c>
      <c r="Z473" s="96">
        <f t="shared" si="6156"/>
        <v>0</v>
      </c>
      <c r="AA473" s="96">
        <f t="shared" si="6157"/>
        <v>0</v>
      </c>
      <c r="AB473" s="96">
        <f t="shared" si="6158"/>
        <v>0</v>
      </c>
      <c r="AC473" s="96">
        <f t="shared" si="6159"/>
        <v>0</v>
      </c>
      <c r="AD473" s="97">
        <v>15</v>
      </c>
      <c r="AG473" s="46">
        <v>360</v>
      </c>
      <c r="AH473" s="46">
        <f t="shared" si="6194"/>
        <v>0</v>
      </c>
      <c r="AI473" s="46">
        <f t="shared" si="6195"/>
        <v>0</v>
      </c>
      <c r="AJ473" s="46">
        <f t="shared" si="6196"/>
        <v>0</v>
      </c>
      <c r="AK473" s="46">
        <f t="shared" si="6197"/>
        <v>0</v>
      </c>
      <c r="AL473" s="46">
        <f t="shared" si="6198"/>
        <v>0</v>
      </c>
      <c r="AM473" s="95">
        <f t="shared" si="6160"/>
        <v>15</v>
      </c>
      <c r="AN473" s="46">
        <f t="shared" si="6143"/>
        <v>0</v>
      </c>
      <c r="AO473" s="96">
        <f t="shared" si="6161"/>
        <v>0</v>
      </c>
      <c r="AP473" s="96">
        <f t="shared" si="6162"/>
        <v>0</v>
      </c>
      <c r="AQ473" s="96">
        <f t="shared" si="6163"/>
        <v>0</v>
      </c>
      <c r="AR473" s="96">
        <f t="shared" si="6164"/>
        <v>0</v>
      </c>
      <c r="AS473" s="96">
        <f t="shared" si="6165"/>
        <v>0</v>
      </c>
      <c r="AT473" s="97">
        <v>15</v>
      </c>
      <c r="AW473" s="46">
        <v>360</v>
      </c>
      <c r="AX473" s="46">
        <f t="shared" si="6199"/>
        <v>0</v>
      </c>
      <c r="AY473" s="46">
        <f t="shared" si="6200"/>
        <v>0.24074074074074073</v>
      </c>
      <c r="AZ473" s="46">
        <f t="shared" si="6201"/>
        <v>0</v>
      </c>
      <c r="BA473" s="46">
        <f t="shared" si="6202"/>
        <v>0</v>
      </c>
      <c r="BB473" s="46">
        <f t="shared" si="6203"/>
        <v>0</v>
      </c>
      <c r="BC473" s="95">
        <f t="shared" si="6166"/>
        <v>15</v>
      </c>
      <c r="BD473" s="46">
        <f t="shared" si="6144"/>
        <v>0.24074074074074073</v>
      </c>
      <c r="BE473" s="96">
        <f t="shared" si="6167"/>
        <v>0</v>
      </c>
      <c r="BF473" s="96">
        <f t="shared" si="6168"/>
        <v>1</v>
      </c>
      <c r="BG473" s="96">
        <f t="shared" si="6169"/>
        <v>0</v>
      </c>
      <c r="BH473" s="96">
        <f t="shared" si="6170"/>
        <v>0</v>
      </c>
      <c r="BI473" s="96">
        <f t="shared" si="6171"/>
        <v>0</v>
      </c>
      <c r="BJ473" s="97">
        <v>15</v>
      </c>
      <c r="BM473" s="46">
        <v>360</v>
      </c>
      <c r="BN473" s="46">
        <f t="shared" si="6204"/>
        <v>0</v>
      </c>
      <c r="BO473" s="46">
        <f t="shared" si="6205"/>
        <v>0</v>
      </c>
      <c r="BP473" s="46">
        <f t="shared" si="6206"/>
        <v>0</v>
      </c>
      <c r="BQ473" s="46">
        <f t="shared" si="6207"/>
        <v>0</v>
      </c>
      <c r="BR473" s="46">
        <f t="shared" si="6208"/>
        <v>0</v>
      </c>
      <c r="BS473" s="95">
        <f t="shared" si="6172"/>
        <v>15</v>
      </c>
      <c r="BT473" s="46">
        <f t="shared" si="6145"/>
        <v>0</v>
      </c>
      <c r="BU473" s="96">
        <f t="shared" si="6173"/>
        <v>0</v>
      </c>
      <c r="BV473" s="96">
        <f t="shared" si="6174"/>
        <v>0</v>
      </c>
      <c r="BW473" s="96">
        <f t="shared" si="6175"/>
        <v>0</v>
      </c>
      <c r="BX473" s="96">
        <f t="shared" si="6176"/>
        <v>0</v>
      </c>
      <c r="BY473" s="96">
        <f t="shared" si="6177"/>
        <v>0</v>
      </c>
      <c r="BZ473" s="97">
        <v>15</v>
      </c>
      <c r="CC473" s="46">
        <v>360</v>
      </c>
      <c r="CD473" s="46">
        <f t="shared" si="6209"/>
        <v>0</v>
      </c>
      <c r="CE473" s="46">
        <f t="shared" si="6210"/>
        <v>0</v>
      </c>
      <c r="CF473" s="46">
        <f t="shared" si="6211"/>
        <v>0</v>
      </c>
      <c r="CG473" s="46">
        <f t="shared" si="6212"/>
        <v>0</v>
      </c>
      <c r="CH473" s="46">
        <f t="shared" si="6213"/>
        <v>0</v>
      </c>
      <c r="CI473" s="95">
        <f t="shared" si="6178"/>
        <v>15</v>
      </c>
      <c r="CJ473" s="46">
        <f t="shared" si="6146"/>
        <v>0</v>
      </c>
      <c r="CK473" s="96">
        <f t="shared" si="6179"/>
        <v>0</v>
      </c>
      <c r="CL473" s="96">
        <f t="shared" si="6180"/>
        <v>0</v>
      </c>
      <c r="CM473" s="96">
        <f t="shared" si="6181"/>
        <v>0</v>
      </c>
      <c r="CN473" s="96">
        <f t="shared" si="6182"/>
        <v>0</v>
      </c>
      <c r="CO473" s="96">
        <f t="shared" si="6183"/>
        <v>0</v>
      </c>
      <c r="CP473" s="97">
        <v>15</v>
      </c>
    </row>
    <row r="474" spans="1:94" x14ac:dyDescent="0.3">
      <c r="A474" s="46">
        <v>361</v>
      </c>
      <c r="B474" s="46">
        <f t="shared" si="6184"/>
        <v>0</v>
      </c>
      <c r="C474" s="46">
        <f t="shared" si="6185"/>
        <v>0</v>
      </c>
      <c r="D474" s="46">
        <f t="shared" si="6186"/>
        <v>0</v>
      </c>
      <c r="E474" s="46">
        <f t="shared" si="6187"/>
        <v>0</v>
      </c>
      <c r="F474" s="46">
        <f t="shared" si="6188"/>
        <v>0</v>
      </c>
      <c r="G474" s="95">
        <f t="shared" si="6147"/>
        <v>15.041666666666666</v>
      </c>
      <c r="H474" s="46">
        <f t="shared" si="6148"/>
        <v>0</v>
      </c>
      <c r="I474" s="96">
        <f t="shared" si="6149"/>
        <v>0</v>
      </c>
      <c r="J474" s="96">
        <f t="shared" si="6150"/>
        <v>0</v>
      </c>
      <c r="K474" s="96">
        <f t="shared" si="6151"/>
        <v>0</v>
      </c>
      <c r="L474" s="96">
        <f t="shared" si="6152"/>
        <v>0</v>
      </c>
      <c r="M474" s="96">
        <f t="shared" si="6153"/>
        <v>0</v>
      </c>
      <c r="N474" s="97">
        <v>15.041666666666666</v>
      </c>
      <c r="Q474" s="46">
        <v>361</v>
      </c>
      <c r="R474" s="46">
        <f t="shared" si="6189"/>
        <v>0</v>
      </c>
      <c r="S474" s="46">
        <f t="shared" si="6190"/>
        <v>0</v>
      </c>
      <c r="T474" s="46">
        <f t="shared" si="6191"/>
        <v>0</v>
      </c>
      <c r="U474" s="46">
        <f t="shared" si="6192"/>
        <v>0</v>
      </c>
      <c r="V474" s="46">
        <f t="shared" si="6193"/>
        <v>0</v>
      </c>
      <c r="W474" s="95">
        <f t="shared" si="6154"/>
        <v>15.041666666666666</v>
      </c>
      <c r="X474" s="46">
        <f t="shared" si="6142"/>
        <v>0</v>
      </c>
      <c r="Y474" s="96">
        <f t="shared" si="6155"/>
        <v>0</v>
      </c>
      <c r="Z474" s="96">
        <f t="shared" si="6156"/>
        <v>0</v>
      </c>
      <c r="AA474" s="96">
        <f t="shared" si="6157"/>
        <v>0</v>
      </c>
      <c r="AB474" s="96">
        <f t="shared" si="6158"/>
        <v>0</v>
      </c>
      <c r="AC474" s="96">
        <f t="shared" si="6159"/>
        <v>0</v>
      </c>
      <c r="AD474" s="97">
        <v>15.041666666666666</v>
      </c>
      <c r="AG474" s="46">
        <v>361</v>
      </c>
      <c r="AH474" s="46">
        <f t="shared" si="6194"/>
        <v>0</v>
      </c>
      <c r="AI474" s="46">
        <f t="shared" si="6195"/>
        <v>0</v>
      </c>
      <c r="AJ474" s="46">
        <f t="shared" si="6196"/>
        <v>0</v>
      </c>
      <c r="AK474" s="46">
        <f t="shared" si="6197"/>
        <v>0</v>
      </c>
      <c r="AL474" s="46">
        <f t="shared" si="6198"/>
        <v>0</v>
      </c>
      <c r="AM474" s="95">
        <f t="shared" si="6160"/>
        <v>15.041666666666666</v>
      </c>
      <c r="AN474" s="46">
        <f t="shared" si="6143"/>
        <v>0</v>
      </c>
      <c r="AO474" s="96">
        <f t="shared" si="6161"/>
        <v>0</v>
      </c>
      <c r="AP474" s="96">
        <f t="shared" si="6162"/>
        <v>0</v>
      </c>
      <c r="AQ474" s="96">
        <f t="shared" si="6163"/>
        <v>0</v>
      </c>
      <c r="AR474" s="96">
        <f t="shared" si="6164"/>
        <v>0</v>
      </c>
      <c r="AS474" s="96">
        <f t="shared" si="6165"/>
        <v>0</v>
      </c>
      <c r="AT474" s="97">
        <v>15.041666666666666</v>
      </c>
      <c r="AW474" s="46">
        <v>361</v>
      </c>
      <c r="AX474" s="46">
        <f t="shared" si="6199"/>
        <v>0</v>
      </c>
      <c r="AY474" s="46">
        <f t="shared" si="6200"/>
        <v>0.24074074074074073</v>
      </c>
      <c r="AZ474" s="46">
        <f t="shared" si="6201"/>
        <v>0</v>
      </c>
      <c r="BA474" s="46">
        <f t="shared" si="6202"/>
        <v>0</v>
      </c>
      <c r="BB474" s="46">
        <f t="shared" si="6203"/>
        <v>0</v>
      </c>
      <c r="BC474" s="95">
        <f t="shared" si="6166"/>
        <v>15.041666666666666</v>
      </c>
      <c r="BD474" s="46">
        <f t="shared" si="6144"/>
        <v>0.24074074074074073</v>
      </c>
      <c r="BE474" s="96">
        <f t="shared" si="6167"/>
        <v>0</v>
      </c>
      <c r="BF474" s="96">
        <f t="shared" si="6168"/>
        <v>1</v>
      </c>
      <c r="BG474" s="96">
        <f t="shared" si="6169"/>
        <v>0</v>
      </c>
      <c r="BH474" s="96">
        <f t="shared" si="6170"/>
        <v>0</v>
      </c>
      <c r="BI474" s="96">
        <f t="shared" si="6171"/>
        <v>0</v>
      </c>
      <c r="BJ474" s="97">
        <v>15.041666666666666</v>
      </c>
      <c r="BM474" s="46">
        <v>361</v>
      </c>
      <c r="BN474" s="46">
        <f t="shared" si="6204"/>
        <v>0</v>
      </c>
      <c r="BO474" s="46">
        <f t="shared" si="6205"/>
        <v>0</v>
      </c>
      <c r="BP474" s="46">
        <f t="shared" si="6206"/>
        <v>0</v>
      </c>
      <c r="BQ474" s="46">
        <f t="shared" si="6207"/>
        <v>0</v>
      </c>
      <c r="BR474" s="46">
        <f t="shared" si="6208"/>
        <v>0</v>
      </c>
      <c r="BS474" s="95">
        <f t="shared" si="6172"/>
        <v>15.041666666666666</v>
      </c>
      <c r="BT474" s="46">
        <f t="shared" si="6145"/>
        <v>0</v>
      </c>
      <c r="BU474" s="96">
        <f t="shared" si="6173"/>
        <v>0</v>
      </c>
      <c r="BV474" s="96">
        <f t="shared" si="6174"/>
        <v>0</v>
      </c>
      <c r="BW474" s="96">
        <f t="shared" si="6175"/>
        <v>0</v>
      </c>
      <c r="BX474" s="96">
        <f t="shared" si="6176"/>
        <v>0</v>
      </c>
      <c r="BY474" s="96">
        <f t="shared" si="6177"/>
        <v>0</v>
      </c>
      <c r="BZ474" s="97">
        <v>15.041666666666666</v>
      </c>
      <c r="CC474" s="46">
        <v>361</v>
      </c>
      <c r="CD474" s="46">
        <f t="shared" si="6209"/>
        <v>0</v>
      </c>
      <c r="CE474" s="46">
        <f t="shared" si="6210"/>
        <v>0</v>
      </c>
      <c r="CF474" s="46">
        <f t="shared" si="6211"/>
        <v>0</v>
      </c>
      <c r="CG474" s="46">
        <f t="shared" si="6212"/>
        <v>0</v>
      </c>
      <c r="CH474" s="46">
        <f t="shared" si="6213"/>
        <v>0</v>
      </c>
      <c r="CI474" s="95">
        <f t="shared" si="6178"/>
        <v>15.041666666666666</v>
      </c>
      <c r="CJ474" s="46">
        <f t="shared" si="6146"/>
        <v>0</v>
      </c>
      <c r="CK474" s="96">
        <f t="shared" si="6179"/>
        <v>0</v>
      </c>
      <c r="CL474" s="96">
        <f t="shared" si="6180"/>
        <v>0</v>
      </c>
      <c r="CM474" s="96">
        <f t="shared" si="6181"/>
        <v>0</v>
      </c>
      <c r="CN474" s="96">
        <f t="shared" si="6182"/>
        <v>0</v>
      </c>
      <c r="CO474" s="96">
        <f t="shared" si="6183"/>
        <v>0</v>
      </c>
      <c r="CP474" s="97">
        <v>15.041666666666666</v>
      </c>
    </row>
    <row r="475" spans="1:94" x14ac:dyDescent="0.3">
      <c r="A475" s="46">
        <v>362</v>
      </c>
      <c r="B475" s="46">
        <f t="shared" si="6184"/>
        <v>0</v>
      </c>
      <c r="C475" s="46">
        <f t="shared" si="6185"/>
        <v>0</v>
      </c>
      <c r="D475" s="46">
        <f t="shared" si="6186"/>
        <v>0</v>
      </c>
      <c r="E475" s="46">
        <f t="shared" si="6187"/>
        <v>0</v>
      </c>
      <c r="F475" s="46">
        <f t="shared" si="6188"/>
        <v>0</v>
      </c>
      <c r="G475" s="95">
        <f t="shared" si="6147"/>
        <v>15.083333333333334</v>
      </c>
      <c r="H475" s="46">
        <f t="shared" si="6148"/>
        <v>0</v>
      </c>
      <c r="I475" s="96">
        <f t="shared" si="6149"/>
        <v>0</v>
      </c>
      <c r="J475" s="96">
        <f t="shared" si="6150"/>
        <v>0</v>
      </c>
      <c r="K475" s="96">
        <f t="shared" si="6151"/>
        <v>0</v>
      </c>
      <c r="L475" s="96">
        <f t="shared" si="6152"/>
        <v>0</v>
      </c>
      <c r="M475" s="96">
        <f t="shared" si="6153"/>
        <v>0</v>
      </c>
      <c r="N475" s="97">
        <v>15.083333333333334</v>
      </c>
      <c r="Q475" s="46">
        <v>362</v>
      </c>
      <c r="R475" s="46">
        <f t="shared" si="6189"/>
        <v>0</v>
      </c>
      <c r="S475" s="46">
        <f t="shared" si="6190"/>
        <v>0</v>
      </c>
      <c r="T475" s="46">
        <f t="shared" si="6191"/>
        <v>0</v>
      </c>
      <c r="U475" s="46">
        <f t="shared" si="6192"/>
        <v>0</v>
      </c>
      <c r="V475" s="46">
        <f t="shared" si="6193"/>
        <v>0</v>
      </c>
      <c r="W475" s="95">
        <f t="shared" si="6154"/>
        <v>15.083333333333334</v>
      </c>
      <c r="X475" s="46">
        <f t="shared" si="6142"/>
        <v>0</v>
      </c>
      <c r="Y475" s="96">
        <f t="shared" si="6155"/>
        <v>0</v>
      </c>
      <c r="Z475" s="96">
        <f t="shared" si="6156"/>
        <v>0</v>
      </c>
      <c r="AA475" s="96">
        <f t="shared" si="6157"/>
        <v>0</v>
      </c>
      <c r="AB475" s="96">
        <f t="shared" si="6158"/>
        <v>0</v>
      </c>
      <c r="AC475" s="96">
        <f t="shared" si="6159"/>
        <v>0</v>
      </c>
      <c r="AD475" s="97">
        <v>15.083333333333334</v>
      </c>
      <c r="AG475" s="46">
        <v>362</v>
      </c>
      <c r="AH475" s="46">
        <f t="shared" si="6194"/>
        <v>0</v>
      </c>
      <c r="AI475" s="46">
        <f t="shared" si="6195"/>
        <v>0</v>
      </c>
      <c r="AJ475" s="46">
        <f t="shared" si="6196"/>
        <v>0</v>
      </c>
      <c r="AK475" s="46">
        <f t="shared" si="6197"/>
        <v>0</v>
      </c>
      <c r="AL475" s="46">
        <f t="shared" si="6198"/>
        <v>0</v>
      </c>
      <c r="AM475" s="95">
        <f t="shared" si="6160"/>
        <v>15.083333333333334</v>
      </c>
      <c r="AN475" s="46">
        <f t="shared" si="6143"/>
        <v>0</v>
      </c>
      <c r="AO475" s="96">
        <f t="shared" si="6161"/>
        <v>0</v>
      </c>
      <c r="AP475" s="96">
        <f t="shared" si="6162"/>
        <v>0</v>
      </c>
      <c r="AQ475" s="96">
        <f t="shared" si="6163"/>
        <v>0</v>
      </c>
      <c r="AR475" s="96">
        <f t="shared" si="6164"/>
        <v>0</v>
      </c>
      <c r="AS475" s="96">
        <f t="shared" si="6165"/>
        <v>0</v>
      </c>
      <c r="AT475" s="97">
        <v>15.083333333333334</v>
      </c>
      <c r="AW475" s="46">
        <v>362</v>
      </c>
      <c r="AX475" s="46">
        <f t="shared" si="6199"/>
        <v>0</v>
      </c>
      <c r="AY475" s="46">
        <f t="shared" si="6200"/>
        <v>0.24074074074074073</v>
      </c>
      <c r="AZ475" s="46">
        <f t="shared" si="6201"/>
        <v>0</v>
      </c>
      <c r="BA475" s="46">
        <f t="shared" si="6202"/>
        <v>0</v>
      </c>
      <c r="BB475" s="46">
        <f t="shared" si="6203"/>
        <v>0</v>
      </c>
      <c r="BC475" s="95">
        <f t="shared" si="6166"/>
        <v>15.083333333333334</v>
      </c>
      <c r="BD475" s="46">
        <f t="shared" si="6144"/>
        <v>0.24074074074074073</v>
      </c>
      <c r="BE475" s="96">
        <f t="shared" si="6167"/>
        <v>0</v>
      </c>
      <c r="BF475" s="96">
        <f t="shared" si="6168"/>
        <v>1</v>
      </c>
      <c r="BG475" s="96">
        <f t="shared" si="6169"/>
        <v>0</v>
      </c>
      <c r="BH475" s="96">
        <f t="shared" si="6170"/>
        <v>0</v>
      </c>
      <c r="BI475" s="96">
        <f t="shared" si="6171"/>
        <v>0</v>
      </c>
      <c r="BJ475" s="97">
        <v>15.083333333333334</v>
      </c>
      <c r="BM475" s="46">
        <v>362</v>
      </c>
      <c r="BN475" s="46">
        <f t="shared" si="6204"/>
        <v>0</v>
      </c>
      <c r="BO475" s="46">
        <f t="shared" si="6205"/>
        <v>0</v>
      </c>
      <c r="BP475" s="46">
        <f t="shared" si="6206"/>
        <v>0</v>
      </c>
      <c r="BQ475" s="46">
        <f t="shared" si="6207"/>
        <v>0</v>
      </c>
      <c r="BR475" s="46">
        <f t="shared" si="6208"/>
        <v>0</v>
      </c>
      <c r="BS475" s="95">
        <f t="shared" si="6172"/>
        <v>15.083333333333334</v>
      </c>
      <c r="BT475" s="46">
        <f t="shared" si="6145"/>
        <v>0</v>
      </c>
      <c r="BU475" s="96">
        <f t="shared" si="6173"/>
        <v>0</v>
      </c>
      <c r="BV475" s="96">
        <f t="shared" si="6174"/>
        <v>0</v>
      </c>
      <c r="BW475" s="96">
        <f t="shared" si="6175"/>
        <v>0</v>
      </c>
      <c r="BX475" s="96">
        <f t="shared" si="6176"/>
        <v>0</v>
      </c>
      <c r="BY475" s="96">
        <f t="shared" si="6177"/>
        <v>0</v>
      </c>
      <c r="BZ475" s="97">
        <v>15.083333333333334</v>
      </c>
      <c r="CC475" s="46">
        <v>362</v>
      </c>
      <c r="CD475" s="46">
        <f t="shared" si="6209"/>
        <v>0</v>
      </c>
      <c r="CE475" s="46">
        <f t="shared" si="6210"/>
        <v>0</v>
      </c>
      <c r="CF475" s="46">
        <f t="shared" si="6211"/>
        <v>0</v>
      </c>
      <c r="CG475" s="46">
        <f t="shared" si="6212"/>
        <v>0</v>
      </c>
      <c r="CH475" s="46">
        <f t="shared" si="6213"/>
        <v>0</v>
      </c>
      <c r="CI475" s="95">
        <f t="shared" si="6178"/>
        <v>15.083333333333334</v>
      </c>
      <c r="CJ475" s="46">
        <f t="shared" si="6146"/>
        <v>0</v>
      </c>
      <c r="CK475" s="96">
        <f t="shared" si="6179"/>
        <v>0</v>
      </c>
      <c r="CL475" s="96">
        <f t="shared" si="6180"/>
        <v>0</v>
      </c>
      <c r="CM475" s="96">
        <f t="shared" si="6181"/>
        <v>0</v>
      </c>
      <c r="CN475" s="96">
        <f t="shared" si="6182"/>
        <v>0</v>
      </c>
      <c r="CO475" s="96">
        <f t="shared" si="6183"/>
        <v>0</v>
      </c>
      <c r="CP475" s="97">
        <v>15.083333333333334</v>
      </c>
    </row>
    <row r="476" spans="1:94" x14ac:dyDescent="0.3">
      <c r="A476" s="46">
        <v>363</v>
      </c>
      <c r="B476" s="46">
        <f t="shared" si="6184"/>
        <v>0</v>
      </c>
      <c r="C476" s="46">
        <f t="shared" si="6185"/>
        <v>0</v>
      </c>
      <c r="D476" s="46">
        <f t="shared" si="6186"/>
        <v>0</v>
      </c>
      <c r="E476" s="46">
        <f t="shared" si="6187"/>
        <v>0</v>
      </c>
      <c r="F476" s="46">
        <f t="shared" si="6188"/>
        <v>0</v>
      </c>
      <c r="G476" s="95">
        <f t="shared" si="6147"/>
        <v>15.125</v>
      </c>
      <c r="H476" s="46">
        <f t="shared" si="6148"/>
        <v>0</v>
      </c>
      <c r="I476" s="96">
        <f t="shared" si="6149"/>
        <v>0</v>
      </c>
      <c r="J476" s="96">
        <f t="shared" si="6150"/>
        <v>0</v>
      </c>
      <c r="K476" s="96">
        <f t="shared" si="6151"/>
        <v>0</v>
      </c>
      <c r="L476" s="96">
        <f t="shared" si="6152"/>
        <v>0</v>
      </c>
      <c r="M476" s="96">
        <f t="shared" si="6153"/>
        <v>0</v>
      </c>
      <c r="N476" s="97">
        <v>15.125</v>
      </c>
      <c r="Q476" s="46">
        <v>363</v>
      </c>
      <c r="R476" s="46">
        <f t="shared" si="6189"/>
        <v>0</v>
      </c>
      <c r="S476" s="46">
        <f t="shared" si="6190"/>
        <v>0</v>
      </c>
      <c r="T476" s="46">
        <f t="shared" si="6191"/>
        <v>0</v>
      </c>
      <c r="U476" s="46">
        <f t="shared" si="6192"/>
        <v>0</v>
      </c>
      <c r="V476" s="46">
        <f t="shared" si="6193"/>
        <v>0</v>
      </c>
      <c r="W476" s="95">
        <f t="shared" si="6154"/>
        <v>15.125</v>
      </c>
      <c r="X476" s="46">
        <f t="shared" si="6142"/>
        <v>0</v>
      </c>
      <c r="Y476" s="96">
        <f t="shared" si="6155"/>
        <v>0</v>
      </c>
      <c r="Z476" s="96">
        <f t="shared" si="6156"/>
        <v>0</v>
      </c>
      <c r="AA476" s="96">
        <f t="shared" si="6157"/>
        <v>0</v>
      </c>
      <c r="AB476" s="96">
        <f t="shared" si="6158"/>
        <v>0</v>
      </c>
      <c r="AC476" s="96">
        <f t="shared" si="6159"/>
        <v>0</v>
      </c>
      <c r="AD476" s="97">
        <v>15.125</v>
      </c>
      <c r="AG476" s="46">
        <v>363</v>
      </c>
      <c r="AH476" s="46">
        <f t="shared" si="6194"/>
        <v>0</v>
      </c>
      <c r="AI476" s="46">
        <f t="shared" si="6195"/>
        <v>0</v>
      </c>
      <c r="AJ476" s="46">
        <f t="shared" si="6196"/>
        <v>0</v>
      </c>
      <c r="AK476" s="46">
        <f t="shared" si="6197"/>
        <v>0</v>
      </c>
      <c r="AL476" s="46">
        <f t="shared" si="6198"/>
        <v>0</v>
      </c>
      <c r="AM476" s="95">
        <f t="shared" si="6160"/>
        <v>15.125</v>
      </c>
      <c r="AN476" s="46">
        <f t="shared" si="6143"/>
        <v>0</v>
      </c>
      <c r="AO476" s="96">
        <f t="shared" si="6161"/>
        <v>0</v>
      </c>
      <c r="AP476" s="96">
        <f t="shared" si="6162"/>
        <v>0</v>
      </c>
      <c r="AQ476" s="96">
        <f t="shared" si="6163"/>
        <v>0</v>
      </c>
      <c r="AR476" s="96">
        <f t="shared" si="6164"/>
        <v>0</v>
      </c>
      <c r="AS476" s="96">
        <f t="shared" si="6165"/>
        <v>0</v>
      </c>
      <c r="AT476" s="97">
        <v>15.125</v>
      </c>
      <c r="AW476" s="46">
        <v>363</v>
      </c>
      <c r="AX476" s="46">
        <f t="shared" si="6199"/>
        <v>0</v>
      </c>
      <c r="AY476" s="46">
        <f t="shared" si="6200"/>
        <v>0.24074074074074073</v>
      </c>
      <c r="AZ476" s="46">
        <f t="shared" si="6201"/>
        <v>0</v>
      </c>
      <c r="BA476" s="46">
        <f t="shared" si="6202"/>
        <v>0</v>
      </c>
      <c r="BB476" s="46">
        <f t="shared" si="6203"/>
        <v>0</v>
      </c>
      <c r="BC476" s="95">
        <f t="shared" si="6166"/>
        <v>15.125</v>
      </c>
      <c r="BD476" s="46">
        <f t="shared" si="6144"/>
        <v>0.24074074074074073</v>
      </c>
      <c r="BE476" s="96">
        <f t="shared" si="6167"/>
        <v>0</v>
      </c>
      <c r="BF476" s="96">
        <f t="shared" si="6168"/>
        <v>1</v>
      </c>
      <c r="BG476" s="96">
        <f t="shared" si="6169"/>
        <v>0</v>
      </c>
      <c r="BH476" s="96">
        <f t="shared" si="6170"/>
        <v>0</v>
      </c>
      <c r="BI476" s="96">
        <f t="shared" si="6171"/>
        <v>0</v>
      </c>
      <c r="BJ476" s="97">
        <v>15.125</v>
      </c>
      <c r="BM476" s="46">
        <v>363</v>
      </c>
      <c r="BN476" s="46">
        <f t="shared" si="6204"/>
        <v>0</v>
      </c>
      <c r="BO476" s="46">
        <f t="shared" si="6205"/>
        <v>0</v>
      </c>
      <c r="BP476" s="46">
        <f t="shared" si="6206"/>
        <v>0</v>
      </c>
      <c r="BQ476" s="46">
        <f t="shared" si="6207"/>
        <v>0</v>
      </c>
      <c r="BR476" s="46">
        <f t="shared" si="6208"/>
        <v>0</v>
      </c>
      <c r="BS476" s="95">
        <f t="shared" si="6172"/>
        <v>15.125</v>
      </c>
      <c r="BT476" s="46">
        <f t="shared" si="6145"/>
        <v>0</v>
      </c>
      <c r="BU476" s="96">
        <f t="shared" si="6173"/>
        <v>0</v>
      </c>
      <c r="BV476" s="96">
        <f t="shared" si="6174"/>
        <v>0</v>
      </c>
      <c r="BW476" s="96">
        <f t="shared" si="6175"/>
        <v>0</v>
      </c>
      <c r="BX476" s="96">
        <f t="shared" si="6176"/>
        <v>0</v>
      </c>
      <c r="BY476" s="96">
        <f t="shared" si="6177"/>
        <v>0</v>
      </c>
      <c r="BZ476" s="97">
        <v>15.125</v>
      </c>
      <c r="CC476" s="46">
        <v>363</v>
      </c>
      <c r="CD476" s="46">
        <f t="shared" si="6209"/>
        <v>0</v>
      </c>
      <c r="CE476" s="46">
        <f t="shared" si="6210"/>
        <v>0</v>
      </c>
      <c r="CF476" s="46">
        <f t="shared" si="6211"/>
        <v>0</v>
      </c>
      <c r="CG476" s="46">
        <f t="shared" si="6212"/>
        <v>0</v>
      </c>
      <c r="CH476" s="46">
        <f t="shared" si="6213"/>
        <v>0</v>
      </c>
      <c r="CI476" s="95">
        <f t="shared" si="6178"/>
        <v>15.125</v>
      </c>
      <c r="CJ476" s="46">
        <f t="shared" si="6146"/>
        <v>0</v>
      </c>
      <c r="CK476" s="96">
        <f t="shared" si="6179"/>
        <v>0</v>
      </c>
      <c r="CL476" s="96">
        <f t="shared" si="6180"/>
        <v>0</v>
      </c>
      <c r="CM476" s="96">
        <f t="shared" si="6181"/>
        <v>0</v>
      </c>
      <c r="CN476" s="96">
        <f t="shared" si="6182"/>
        <v>0</v>
      </c>
      <c r="CO476" s="96">
        <f t="shared" si="6183"/>
        <v>0</v>
      </c>
      <c r="CP476" s="97">
        <v>15.125</v>
      </c>
    </row>
    <row r="477" spans="1:94" x14ac:dyDescent="0.3">
      <c r="A477" s="46">
        <v>364</v>
      </c>
      <c r="B477" s="46">
        <f t="shared" si="6184"/>
        <v>0</v>
      </c>
      <c r="C477" s="46">
        <f t="shared" si="6185"/>
        <v>0</v>
      </c>
      <c r="D477" s="46">
        <f t="shared" si="6186"/>
        <v>0</v>
      </c>
      <c r="E477" s="46">
        <f t="shared" si="6187"/>
        <v>0</v>
      </c>
      <c r="F477" s="46">
        <f t="shared" si="6188"/>
        <v>0</v>
      </c>
      <c r="G477" s="95">
        <f t="shared" si="6147"/>
        <v>15.166666666666666</v>
      </c>
      <c r="H477" s="46">
        <f t="shared" si="6148"/>
        <v>0</v>
      </c>
      <c r="I477" s="96">
        <f t="shared" si="6149"/>
        <v>0</v>
      </c>
      <c r="J477" s="96">
        <f t="shared" si="6150"/>
        <v>0</v>
      </c>
      <c r="K477" s="96">
        <f t="shared" si="6151"/>
        <v>0</v>
      </c>
      <c r="L477" s="96">
        <f t="shared" si="6152"/>
        <v>0</v>
      </c>
      <c r="M477" s="96">
        <f t="shared" si="6153"/>
        <v>0</v>
      </c>
      <c r="N477" s="97">
        <v>15.166666666666666</v>
      </c>
      <c r="Q477" s="46">
        <v>364</v>
      </c>
      <c r="R477" s="46">
        <f t="shared" si="6189"/>
        <v>0</v>
      </c>
      <c r="S477" s="46">
        <f t="shared" si="6190"/>
        <v>0</v>
      </c>
      <c r="T477" s="46">
        <f t="shared" si="6191"/>
        <v>0</v>
      </c>
      <c r="U477" s="46">
        <f t="shared" si="6192"/>
        <v>0</v>
      </c>
      <c r="V477" s="46">
        <f t="shared" si="6193"/>
        <v>0</v>
      </c>
      <c r="W477" s="95">
        <f t="shared" si="6154"/>
        <v>15.166666666666666</v>
      </c>
      <c r="X477" s="46">
        <f t="shared" si="6142"/>
        <v>0</v>
      </c>
      <c r="Y477" s="96">
        <f t="shared" si="6155"/>
        <v>0</v>
      </c>
      <c r="Z477" s="96">
        <f t="shared" si="6156"/>
        <v>0</v>
      </c>
      <c r="AA477" s="96">
        <f t="shared" si="6157"/>
        <v>0</v>
      </c>
      <c r="AB477" s="96">
        <f t="shared" si="6158"/>
        <v>0</v>
      </c>
      <c r="AC477" s="96">
        <f t="shared" si="6159"/>
        <v>0</v>
      </c>
      <c r="AD477" s="97">
        <v>15.166666666666666</v>
      </c>
      <c r="AG477" s="46">
        <v>364</v>
      </c>
      <c r="AH477" s="46">
        <f t="shared" si="6194"/>
        <v>0</v>
      </c>
      <c r="AI477" s="46">
        <f t="shared" si="6195"/>
        <v>0</v>
      </c>
      <c r="AJ477" s="46">
        <f t="shared" si="6196"/>
        <v>0</v>
      </c>
      <c r="AK477" s="46">
        <f t="shared" si="6197"/>
        <v>0</v>
      </c>
      <c r="AL477" s="46">
        <f t="shared" si="6198"/>
        <v>0</v>
      </c>
      <c r="AM477" s="95">
        <f t="shared" si="6160"/>
        <v>15.166666666666666</v>
      </c>
      <c r="AN477" s="46">
        <f t="shared" si="6143"/>
        <v>0</v>
      </c>
      <c r="AO477" s="96">
        <f t="shared" si="6161"/>
        <v>0</v>
      </c>
      <c r="AP477" s="96">
        <f t="shared" si="6162"/>
        <v>0</v>
      </c>
      <c r="AQ477" s="96">
        <f t="shared" si="6163"/>
        <v>0</v>
      </c>
      <c r="AR477" s="96">
        <f t="shared" si="6164"/>
        <v>0</v>
      </c>
      <c r="AS477" s="96">
        <f t="shared" si="6165"/>
        <v>0</v>
      </c>
      <c r="AT477" s="97">
        <v>15.166666666666666</v>
      </c>
      <c r="AW477" s="46">
        <v>364</v>
      </c>
      <c r="AX477" s="46">
        <f t="shared" si="6199"/>
        <v>0</v>
      </c>
      <c r="AY477" s="46">
        <f t="shared" si="6200"/>
        <v>0.24074074074074073</v>
      </c>
      <c r="AZ477" s="46">
        <f t="shared" si="6201"/>
        <v>0</v>
      </c>
      <c r="BA477" s="46">
        <f t="shared" si="6202"/>
        <v>0</v>
      </c>
      <c r="BB477" s="46">
        <f t="shared" si="6203"/>
        <v>0</v>
      </c>
      <c r="BC477" s="95">
        <f t="shared" si="6166"/>
        <v>15.166666666666666</v>
      </c>
      <c r="BD477" s="46">
        <f t="shared" si="6144"/>
        <v>0.24074074074074073</v>
      </c>
      <c r="BE477" s="96">
        <f t="shared" si="6167"/>
        <v>0</v>
      </c>
      <c r="BF477" s="96">
        <f t="shared" si="6168"/>
        <v>1</v>
      </c>
      <c r="BG477" s="96">
        <f t="shared" si="6169"/>
        <v>0</v>
      </c>
      <c r="BH477" s="96">
        <f t="shared" si="6170"/>
        <v>0</v>
      </c>
      <c r="BI477" s="96">
        <f t="shared" si="6171"/>
        <v>0</v>
      </c>
      <c r="BJ477" s="97">
        <v>15.166666666666666</v>
      </c>
      <c r="BM477" s="46">
        <v>364</v>
      </c>
      <c r="BN477" s="46">
        <f t="shared" si="6204"/>
        <v>0</v>
      </c>
      <c r="BO477" s="46">
        <f t="shared" si="6205"/>
        <v>0</v>
      </c>
      <c r="BP477" s="46">
        <f t="shared" si="6206"/>
        <v>0</v>
      </c>
      <c r="BQ477" s="46">
        <f t="shared" si="6207"/>
        <v>0</v>
      </c>
      <c r="BR477" s="46">
        <f t="shared" si="6208"/>
        <v>0</v>
      </c>
      <c r="BS477" s="95">
        <f t="shared" si="6172"/>
        <v>15.166666666666666</v>
      </c>
      <c r="BT477" s="46">
        <f t="shared" si="6145"/>
        <v>0</v>
      </c>
      <c r="BU477" s="96">
        <f t="shared" si="6173"/>
        <v>0</v>
      </c>
      <c r="BV477" s="96">
        <f t="shared" si="6174"/>
        <v>0</v>
      </c>
      <c r="BW477" s="96">
        <f t="shared" si="6175"/>
        <v>0</v>
      </c>
      <c r="BX477" s="96">
        <f t="shared" si="6176"/>
        <v>0</v>
      </c>
      <c r="BY477" s="96">
        <f t="shared" si="6177"/>
        <v>0</v>
      </c>
      <c r="BZ477" s="97">
        <v>15.166666666666666</v>
      </c>
      <c r="CC477" s="46">
        <v>364</v>
      </c>
      <c r="CD477" s="46">
        <f t="shared" si="6209"/>
        <v>0</v>
      </c>
      <c r="CE477" s="46">
        <f t="shared" si="6210"/>
        <v>0</v>
      </c>
      <c r="CF477" s="46">
        <f t="shared" si="6211"/>
        <v>0</v>
      </c>
      <c r="CG477" s="46">
        <f t="shared" si="6212"/>
        <v>0</v>
      </c>
      <c r="CH477" s="46">
        <f t="shared" si="6213"/>
        <v>0</v>
      </c>
      <c r="CI477" s="95">
        <f t="shared" si="6178"/>
        <v>15.166666666666666</v>
      </c>
      <c r="CJ477" s="46">
        <f t="shared" si="6146"/>
        <v>0</v>
      </c>
      <c r="CK477" s="96">
        <f t="shared" si="6179"/>
        <v>0</v>
      </c>
      <c r="CL477" s="96">
        <f t="shared" si="6180"/>
        <v>0</v>
      </c>
      <c r="CM477" s="96">
        <f t="shared" si="6181"/>
        <v>0</v>
      </c>
      <c r="CN477" s="96">
        <f t="shared" si="6182"/>
        <v>0</v>
      </c>
      <c r="CO477" s="96">
        <f t="shared" si="6183"/>
        <v>0</v>
      </c>
      <c r="CP477" s="97">
        <v>15.166666666666666</v>
      </c>
    </row>
    <row r="478" spans="1:94" x14ac:dyDescent="0.3">
      <c r="A478" s="46">
        <v>365</v>
      </c>
      <c r="B478" s="46">
        <f t="shared" si="6184"/>
        <v>0</v>
      </c>
      <c r="C478" s="46">
        <f t="shared" si="6185"/>
        <v>0</v>
      </c>
      <c r="D478" s="46">
        <f t="shared" si="6186"/>
        <v>0</v>
      </c>
      <c r="E478" s="46">
        <f t="shared" si="6187"/>
        <v>0</v>
      </c>
      <c r="F478" s="46">
        <f t="shared" si="6188"/>
        <v>0</v>
      </c>
      <c r="G478" s="95">
        <f t="shared" si="6147"/>
        <v>15.208333333333334</v>
      </c>
      <c r="H478" s="46">
        <f t="shared" si="6148"/>
        <v>0</v>
      </c>
      <c r="I478" s="96">
        <f t="shared" si="6149"/>
        <v>0</v>
      </c>
      <c r="J478" s="96">
        <f t="shared" si="6150"/>
        <v>0</v>
      </c>
      <c r="K478" s="96">
        <f t="shared" si="6151"/>
        <v>0</v>
      </c>
      <c r="L478" s="96">
        <f t="shared" si="6152"/>
        <v>0</v>
      </c>
      <c r="M478" s="96">
        <f t="shared" si="6153"/>
        <v>0</v>
      </c>
      <c r="N478" s="97">
        <v>15.208333333333334</v>
      </c>
      <c r="Q478" s="46">
        <v>365</v>
      </c>
      <c r="R478" s="46">
        <f t="shared" si="6189"/>
        <v>0</v>
      </c>
      <c r="S478" s="46">
        <f t="shared" si="6190"/>
        <v>0</v>
      </c>
      <c r="T478" s="46">
        <f t="shared" si="6191"/>
        <v>0</v>
      </c>
      <c r="U478" s="46">
        <f t="shared" si="6192"/>
        <v>0</v>
      </c>
      <c r="V478" s="46">
        <f t="shared" si="6193"/>
        <v>0</v>
      </c>
      <c r="W478" s="95">
        <f t="shared" si="6154"/>
        <v>15.208333333333334</v>
      </c>
      <c r="X478" s="46">
        <f t="shared" si="6142"/>
        <v>0</v>
      </c>
      <c r="Y478" s="96">
        <f t="shared" si="6155"/>
        <v>0</v>
      </c>
      <c r="Z478" s="96">
        <f t="shared" si="6156"/>
        <v>0</v>
      </c>
      <c r="AA478" s="96">
        <f t="shared" si="6157"/>
        <v>0</v>
      </c>
      <c r="AB478" s="96">
        <f t="shared" si="6158"/>
        <v>0</v>
      </c>
      <c r="AC478" s="96">
        <f t="shared" si="6159"/>
        <v>0</v>
      </c>
      <c r="AD478" s="97">
        <v>15.208333333333334</v>
      </c>
      <c r="AG478" s="46">
        <v>365</v>
      </c>
      <c r="AH478" s="46">
        <f t="shared" si="6194"/>
        <v>0</v>
      </c>
      <c r="AI478" s="46">
        <f t="shared" si="6195"/>
        <v>0</v>
      </c>
      <c r="AJ478" s="46">
        <f t="shared" si="6196"/>
        <v>0</v>
      </c>
      <c r="AK478" s="46">
        <f t="shared" si="6197"/>
        <v>0</v>
      </c>
      <c r="AL478" s="46">
        <f t="shared" si="6198"/>
        <v>0</v>
      </c>
      <c r="AM478" s="95">
        <f t="shared" si="6160"/>
        <v>15.208333333333334</v>
      </c>
      <c r="AN478" s="46">
        <f t="shared" si="6143"/>
        <v>0</v>
      </c>
      <c r="AO478" s="96">
        <f t="shared" si="6161"/>
        <v>0</v>
      </c>
      <c r="AP478" s="96">
        <f t="shared" si="6162"/>
        <v>0</v>
      </c>
      <c r="AQ478" s="96">
        <f t="shared" si="6163"/>
        <v>0</v>
      </c>
      <c r="AR478" s="96">
        <f t="shared" si="6164"/>
        <v>0</v>
      </c>
      <c r="AS478" s="96">
        <f t="shared" si="6165"/>
        <v>0</v>
      </c>
      <c r="AT478" s="97">
        <v>15.208333333333334</v>
      </c>
      <c r="AW478" s="46">
        <v>365</v>
      </c>
      <c r="AX478" s="46">
        <f t="shared" si="6199"/>
        <v>0</v>
      </c>
      <c r="AY478" s="46">
        <f t="shared" si="6200"/>
        <v>0.24074074074074073</v>
      </c>
      <c r="AZ478" s="46">
        <f t="shared" si="6201"/>
        <v>0</v>
      </c>
      <c r="BA478" s="46">
        <f t="shared" si="6202"/>
        <v>0</v>
      </c>
      <c r="BB478" s="46">
        <f t="shared" si="6203"/>
        <v>0</v>
      </c>
      <c r="BC478" s="95">
        <f t="shared" si="6166"/>
        <v>15.208333333333334</v>
      </c>
      <c r="BD478" s="46">
        <f t="shared" si="6144"/>
        <v>0.24074074074074073</v>
      </c>
      <c r="BE478" s="96">
        <f t="shared" si="6167"/>
        <v>0</v>
      </c>
      <c r="BF478" s="96">
        <f t="shared" si="6168"/>
        <v>1</v>
      </c>
      <c r="BG478" s="96">
        <f t="shared" si="6169"/>
        <v>0</v>
      </c>
      <c r="BH478" s="96">
        <f t="shared" si="6170"/>
        <v>0</v>
      </c>
      <c r="BI478" s="96">
        <f t="shared" si="6171"/>
        <v>0</v>
      </c>
      <c r="BJ478" s="97">
        <v>15.208333333333334</v>
      </c>
      <c r="BM478" s="46">
        <v>365</v>
      </c>
      <c r="BN478" s="46">
        <f t="shared" si="6204"/>
        <v>0</v>
      </c>
      <c r="BO478" s="46">
        <f t="shared" si="6205"/>
        <v>0</v>
      </c>
      <c r="BP478" s="46">
        <f t="shared" si="6206"/>
        <v>0</v>
      </c>
      <c r="BQ478" s="46">
        <f t="shared" si="6207"/>
        <v>0</v>
      </c>
      <c r="BR478" s="46">
        <f t="shared" si="6208"/>
        <v>0</v>
      </c>
      <c r="BS478" s="95">
        <f t="shared" si="6172"/>
        <v>15.208333333333334</v>
      </c>
      <c r="BT478" s="46">
        <f t="shared" si="6145"/>
        <v>0</v>
      </c>
      <c r="BU478" s="96">
        <f t="shared" si="6173"/>
        <v>0</v>
      </c>
      <c r="BV478" s="96">
        <f t="shared" si="6174"/>
        <v>0</v>
      </c>
      <c r="BW478" s="96">
        <f t="shared" si="6175"/>
        <v>0</v>
      </c>
      <c r="BX478" s="96">
        <f t="shared" si="6176"/>
        <v>0</v>
      </c>
      <c r="BY478" s="96">
        <f t="shared" si="6177"/>
        <v>0</v>
      </c>
      <c r="BZ478" s="97">
        <v>15.208333333333334</v>
      </c>
      <c r="CC478" s="46">
        <v>365</v>
      </c>
      <c r="CD478" s="46">
        <f t="shared" si="6209"/>
        <v>0</v>
      </c>
      <c r="CE478" s="46">
        <f t="shared" si="6210"/>
        <v>0</v>
      </c>
      <c r="CF478" s="46">
        <f t="shared" si="6211"/>
        <v>0</v>
      </c>
      <c r="CG478" s="46">
        <f t="shared" si="6212"/>
        <v>0</v>
      </c>
      <c r="CH478" s="46">
        <f t="shared" si="6213"/>
        <v>0</v>
      </c>
      <c r="CI478" s="95">
        <f t="shared" si="6178"/>
        <v>15.208333333333334</v>
      </c>
      <c r="CJ478" s="46">
        <f t="shared" si="6146"/>
        <v>0</v>
      </c>
      <c r="CK478" s="96">
        <f t="shared" si="6179"/>
        <v>0</v>
      </c>
      <c r="CL478" s="96">
        <f t="shared" si="6180"/>
        <v>0</v>
      </c>
      <c r="CM478" s="96">
        <f t="shared" si="6181"/>
        <v>0</v>
      </c>
      <c r="CN478" s="96">
        <f t="shared" si="6182"/>
        <v>0</v>
      </c>
      <c r="CO478" s="96">
        <f t="shared" si="6183"/>
        <v>0</v>
      </c>
      <c r="CP478" s="97">
        <v>15.208333333333334</v>
      </c>
    </row>
    <row r="479" spans="1:94" x14ac:dyDescent="0.3">
      <c r="A479" s="46">
        <v>366</v>
      </c>
      <c r="B479" s="46">
        <f t="shared" si="6184"/>
        <v>0</v>
      </c>
      <c r="C479" s="46">
        <f t="shared" si="6185"/>
        <v>0</v>
      </c>
      <c r="D479" s="46">
        <f t="shared" si="6186"/>
        <v>0</v>
      </c>
      <c r="E479" s="46">
        <f t="shared" si="6187"/>
        <v>0</v>
      </c>
      <c r="F479" s="46">
        <f t="shared" si="6188"/>
        <v>0</v>
      </c>
      <c r="G479" s="95">
        <f t="shared" si="6147"/>
        <v>15.25</v>
      </c>
      <c r="H479" s="46">
        <f t="shared" si="6148"/>
        <v>0</v>
      </c>
      <c r="I479" s="96">
        <f t="shared" si="6149"/>
        <v>0</v>
      </c>
      <c r="J479" s="96">
        <f t="shared" si="6150"/>
        <v>0</v>
      </c>
      <c r="K479" s="96">
        <f t="shared" si="6151"/>
        <v>0</v>
      </c>
      <c r="L479" s="96">
        <f t="shared" si="6152"/>
        <v>0</v>
      </c>
      <c r="M479" s="96">
        <f t="shared" si="6153"/>
        <v>0</v>
      </c>
      <c r="N479" s="97">
        <v>15.25</v>
      </c>
      <c r="Q479" s="46">
        <v>366</v>
      </c>
      <c r="R479" s="46">
        <f t="shared" si="6189"/>
        <v>0</v>
      </c>
      <c r="S479" s="46">
        <f t="shared" si="6190"/>
        <v>0</v>
      </c>
      <c r="T479" s="46">
        <f t="shared" si="6191"/>
        <v>0</v>
      </c>
      <c r="U479" s="46">
        <f t="shared" si="6192"/>
        <v>0</v>
      </c>
      <c r="V479" s="46">
        <f t="shared" si="6193"/>
        <v>0</v>
      </c>
      <c r="W479" s="95">
        <f t="shared" si="6154"/>
        <v>15.25</v>
      </c>
      <c r="X479" s="46">
        <f t="shared" si="6142"/>
        <v>0</v>
      </c>
      <c r="Y479" s="96">
        <f t="shared" si="6155"/>
        <v>0</v>
      </c>
      <c r="Z479" s="96">
        <f t="shared" si="6156"/>
        <v>0</v>
      </c>
      <c r="AA479" s="96">
        <f t="shared" si="6157"/>
        <v>0</v>
      </c>
      <c r="AB479" s="96">
        <f t="shared" si="6158"/>
        <v>0</v>
      </c>
      <c r="AC479" s="96">
        <f t="shared" si="6159"/>
        <v>0</v>
      </c>
      <c r="AD479" s="97">
        <v>15.25</v>
      </c>
      <c r="AG479" s="46">
        <v>366</v>
      </c>
      <c r="AH479" s="46">
        <f t="shared" si="6194"/>
        <v>0</v>
      </c>
      <c r="AI479" s="46">
        <f t="shared" si="6195"/>
        <v>0</v>
      </c>
      <c r="AJ479" s="46">
        <f t="shared" si="6196"/>
        <v>0</v>
      </c>
      <c r="AK479" s="46">
        <f t="shared" si="6197"/>
        <v>0</v>
      </c>
      <c r="AL479" s="46">
        <f t="shared" si="6198"/>
        <v>0</v>
      </c>
      <c r="AM479" s="95">
        <f t="shared" si="6160"/>
        <v>15.25</v>
      </c>
      <c r="AN479" s="46">
        <f t="shared" si="6143"/>
        <v>0</v>
      </c>
      <c r="AO479" s="96">
        <f t="shared" si="6161"/>
        <v>0</v>
      </c>
      <c r="AP479" s="96">
        <f t="shared" si="6162"/>
        <v>0</v>
      </c>
      <c r="AQ479" s="96">
        <f t="shared" si="6163"/>
        <v>0</v>
      </c>
      <c r="AR479" s="96">
        <f t="shared" si="6164"/>
        <v>0</v>
      </c>
      <c r="AS479" s="96">
        <f t="shared" si="6165"/>
        <v>0</v>
      </c>
      <c r="AT479" s="97">
        <v>15.25</v>
      </c>
      <c r="AW479" s="46">
        <v>366</v>
      </c>
      <c r="AX479" s="46">
        <f t="shared" si="6199"/>
        <v>0</v>
      </c>
      <c r="AY479" s="46">
        <f t="shared" si="6200"/>
        <v>0</v>
      </c>
      <c r="AZ479" s="46">
        <f t="shared" si="6201"/>
        <v>0</v>
      </c>
      <c r="BA479" s="46">
        <f t="shared" si="6202"/>
        <v>0</v>
      </c>
      <c r="BB479" s="46">
        <f t="shared" si="6203"/>
        <v>0</v>
      </c>
      <c r="BC479" s="95">
        <f t="shared" si="6166"/>
        <v>15.25</v>
      </c>
      <c r="BD479" s="46">
        <f t="shared" si="6144"/>
        <v>0</v>
      </c>
      <c r="BE479" s="96">
        <f t="shared" si="6167"/>
        <v>0</v>
      </c>
      <c r="BF479" s="96">
        <f t="shared" si="6168"/>
        <v>0</v>
      </c>
      <c r="BG479" s="96">
        <f t="shared" si="6169"/>
        <v>0</v>
      </c>
      <c r="BH479" s="96">
        <f t="shared" si="6170"/>
        <v>0</v>
      </c>
      <c r="BI479" s="96">
        <f t="shared" si="6171"/>
        <v>0</v>
      </c>
      <c r="BJ479" s="97">
        <v>15.25</v>
      </c>
      <c r="BM479" s="46">
        <v>366</v>
      </c>
      <c r="BN479" s="46">
        <f t="shared" si="6204"/>
        <v>0</v>
      </c>
      <c r="BO479" s="46">
        <f t="shared" si="6205"/>
        <v>0</v>
      </c>
      <c r="BP479" s="46">
        <f t="shared" si="6206"/>
        <v>0</v>
      </c>
      <c r="BQ479" s="46">
        <f t="shared" si="6207"/>
        <v>0</v>
      </c>
      <c r="BR479" s="46">
        <f t="shared" si="6208"/>
        <v>0</v>
      </c>
      <c r="BS479" s="95">
        <f t="shared" si="6172"/>
        <v>15.25</v>
      </c>
      <c r="BT479" s="46">
        <f t="shared" si="6145"/>
        <v>0</v>
      </c>
      <c r="BU479" s="96">
        <f t="shared" si="6173"/>
        <v>0</v>
      </c>
      <c r="BV479" s="96">
        <f t="shared" si="6174"/>
        <v>0</v>
      </c>
      <c r="BW479" s="96">
        <f t="shared" si="6175"/>
        <v>0</v>
      </c>
      <c r="BX479" s="96">
        <f t="shared" si="6176"/>
        <v>0</v>
      </c>
      <c r="BY479" s="96">
        <f t="shared" si="6177"/>
        <v>0</v>
      </c>
      <c r="BZ479" s="97">
        <v>15.25</v>
      </c>
      <c r="CC479" s="46">
        <v>366</v>
      </c>
      <c r="CD479" s="46">
        <f t="shared" si="6209"/>
        <v>0</v>
      </c>
      <c r="CE479" s="46">
        <f t="shared" si="6210"/>
        <v>0</v>
      </c>
      <c r="CF479" s="46">
        <f t="shared" si="6211"/>
        <v>0</v>
      </c>
      <c r="CG479" s="46">
        <f t="shared" si="6212"/>
        <v>0</v>
      </c>
      <c r="CH479" s="46">
        <f t="shared" si="6213"/>
        <v>0</v>
      </c>
      <c r="CI479" s="95">
        <f t="shared" si="6178"/>
        <v>15.25</v>
      </c>
      <c r="CJ479" s="46">
        <f t="shared" si="6146"/>
        <v>0</v>
      </c>
      <c r="CK479" s="96">
        <f t="shared" si="6179"/>
        <v>0</v>
      </c>
      <c r="CL479" s="96">
        <f t="shared" si="6180"/>
        <v>0</v>
      </c>
      <c r="CM479" s="96">
        <f t="shared" si="6181"/>
        <v>0</v>
      </c>
      <c r="CN479" s="96">
        <f t="shared" si="6182"/>
        <v>0</v>
      </c>
      <c r="CO479" s="96">
        <f t="shared" si="6183"/>
        <v>0</v>
      </c>
      <c r="CP479" s="97">
        <v>15.25</v>
      </c>
    </row>
    <row r="480" spans="1:94" x14ac:dyDescent="0.3">
      <c r="A480" s="46">
        <v>367</v>
      </c>
      <c r="B480" s="46">
        <f t="shared" si="6184"/>
        <v>0</v>
      </c>
      <c r="C480" s="46">
        <f t="shared" si="6185"/>
        <v>0</v>
      </c>
      <c r="D480" s="46">
        <f t="shared" si="6186"/>
        <v>0</v>
      </c>
      <c r="E480" s="46">
        <f t="shared" si="6187"/>
        <v>0</v>
      </c>
      <c r="F480" s="46">
        <f t="shared" si="6188"/>
        <v>0</v>
      </c>
      <c r="G480" s="95">
        <f t="shared" si="6147"/>
        <v>15.291666666666666</v>
      </c>
      <c r="H480" s="46">
        <f t="shared" si="6148"/>
        <v>0</v>
      </c>
      <c r="I480" s="96">
        <f t="shared" si="6149"/>
        <v>0</v>
      </c>
      <c r="J480" s="96">
        <f t="shared" si="6150"/>
        <v>0</v>
      </c>
      <c r="K480" s="96">
        <f t="shared" si="6151"/>
        <v>0</v>
      </c>
      <c r="L480" s="96">
        <f t="shared" si="6152"/>
        <v>0</v>
      </c>
      <c r="M480" s="96">
        <f t="shared" si="6153"/>
        <v>0</v>
      </c>
      <c r="N480" s="97">
        <v>15.291666666666666</v>
      </c>
      <c r="Q480" s="46">
        <v>367</v>
      </c>
      <c r="R480" s="46">
        <f t="shared" si="6189"/>
        <v>0</v>
      </c>
      <c r="S480" s="46">
        <f t="shared" si="6190"/>
        <v>0</v>
      </c>
      <c r="T480" s="46">
        <f t="shared" si="6191"/>
        <v>0</v>
      </c>
      <c r="U480" s="46">
        <f t="shared" si="6192"/>
        <v>0</v>
      </c>
      <c r="V480" s="46">
        <f t="shared" si="6193"/>
        <v>0</v>
      </c>
      <c r="W480" s="95">
        <f t="shared" si="6154"/>
        <v>15.291666666666666</v>
      </c>
      <c r="X480" s="46">
        <f t="shared" si="6142"/>
        <v>0</v>
      </c>
      <c r="Y480" s="96">
        <f t="shared" si="6155"/>
        <v>0</v>
      </c>
      <c r="Z480" s="96">
        <f t="shared" si="6156"/>
        <v>0</v>
      </c>
      <c r="AA480" s="96">
        <f t="shared" si="6157"/>
        <v>0</v>
      </c>
      <c r="AB480" s="96">
        <f t="shared" si="6158"/>
        <v>0</v>
      </c>
      <c r="AC480" s="96">
        <f t="shared" si="6159"/>
        <v>0</v>
      </c>
      <c r="AD480" s="97">
        <v>15.291666666666666</v>
      </c>
      <c r="AG480" s="46">
        <v>367</v>
      </c>
      <c r="AH480" s="46">
        <f t="shared" si="6194"/>
        <v>0</v>
      </c>
      <c r="AI480" s="46">
        <f t="shared" si="6195"/>
        <v>0</v>
      </c>
      <c r="AJ480" s="46">
        <f t="shared" si="6196"/>
        <v>0</v>
      </c>
      <c r="AK480" s="46">
        <f t="shared" si="6197"/>
        <v>0</v>
      </c>
      <c r="AL480" s="46">
        <f t="shared" si="6198"/>
        <v>0</v>
      </c>
      <c r="AM480" s="95">
        <f t="shared" si="6160"/>
        <v>15.291666666666666</v>
      </c>
      <c r="AN480" s="46">
        <f t="shared" si="6143"/>
        <v>0</v>
      </c>
      <c r="AO480" s="96">
        <f t="shared" si="6161"/>
        <v>0</v>
      </c>
      <c r="AP480" s="96">
        <f t="shared" si="6162"/>
        <v>0</v>
      </c>
      <c r="AQ480" s="96">
        <f t="shared" si="6163"/>
        <v>0</v>
      </c>
      <c r="AR480" s="96">
        <f t="shared" si="6164"/>
        <v>0</v>
      </c>
      <c r="AS480" s="96">
        <f t="shared" si="6165"/>
        <v>0</v>
      </c>
      <c r="AT480" s="97">
        <v>15.291666666666666</v>
      </c>
      <c r="AW480" s="46">
        <v>367</v>
      </c>
      <c r="AX480" s="46">
        <f t="shared" si="6199"/>
        <v>0</v>
      </c>
      <c r="AY480" s="46">
        <f t="shared" si="6200"/>
        <v>0</v>
      </c>
      <c r="AZ480" s="46">
        <f t="shared" si="6201"/>
        <v>0</v>
      </c>
      <c r="BA480" s="46">
        <f t="shared" si="6202"/>
        <v>0</v>
      </c>
      <c r="BB480" s="46">
        <f t="shared" si="6203"/>
        <v>0</v>
      </c>
      <c r="BC480" s="95">
        <f t="shared" si="6166"/>
        <v>15.291666666666666</v>
      </c>
      <c r="BD480" s="46">
        <f t="shared" si="6144"/>
        <v>0</v>
      </c>
      <c r="BE480" s="96">
        <f t="shared" si="6167"/>
        <v>0</v>
      </c>
      <c r="BF480" s="96">
        <f t="shared" si="6168"/>
        <v>0</v>
      </c>
      <c r="BG480" s="96">
        <f t="shared" si="6169"/>
        <v>0</v>
      </c>
      <c r="BH480" s="96">
        <f t="shared" si="6170"/>
        <v>0</v>
      </c>
      <c r="BI480" s="96">
        <f t="shared" si="6171"/>
        <v>0</v>
      </c>
      <c r="BJ480" s="97">
        <v>15.291666666666666</v>
      </c>
      <c r="BM480" s="46">
        <v>367</v>
      </c>
      <c r="BN480" s="46">
        <f t="shared" si="6204"/>
        <v>0</v>
      </c>
      <c r="BO480" s="46">
        <f t="shared" si="6205"/>
        <v>0</v>
      </c>
      <c r="BP480" s="46">
        <f t="shared" si="6206"/>
        <v>0</v>
      </c>
      <c r="BQ480" s="46">
        <f t="shared" si="6207"/>
        <v>0</v>
      </c>
      <c r="BR480" s="46">
        <f t="shared" si="6208"/>
        <v>0</v>
      </c>
      <c r="BS480" s="95">
        <f t="shared" si="6172"/>
        <v>15.291666666666666</v>
      </c>
      <c r="BT480" s="46">
        <f t="shared" si="6145"/>
        <v>0</v>
      </c>
      <c r="BU480" s="96">
        <f t="shared" si="6173"/>
        <v>0</v>
      </c>
      <c r="BV480" s="96">
        <f t="shared" si="6174"/>
        <v>0</v>
      </c>
      <c r="BW480" s="96">
        <f t="shared" si="6175"/>
        <v>0</v>
      </c>
      <c r="BX480" s="96">
        <f t="shared" si="6176"/>
        <v>0</v>
      </c>
      <c r="BY480" s="96">
        <f t="shared" si="6177"/>
        <v>0</v>
      </c>
      <c r="BZ480" s="97">
        <v>15.291666666666666</v>
      </c>
      <c r="CC480" s="46">
        <v>367</v>
      </c>
      <c r="CD480" s="46">
        <f t="shared" si="6209"/>
        <v>0</v>
      </c>
      <c r="CE480" s="46">
        <f t="shared" si="6210"/>
        <v>0</v>
      </c>
      <c r="CF480" s="46">
        <f t="shared" si="6211"/>
        <v>0</v>
      </c>
      <c r="CG480" s="46">
        <f t="shared" si="6212"/>
        <v>0</v>
      </c>
      <c r="CH480" s="46">
        <f t="shared" si="6213"/>
        <v>0</v>
      </c>
      <c r="CI480" s="95">
        <f t="shared" si="6178"/>
        <v>15.291666666666666</v>
      </c>
      <c r="CJ480" s="46">
        <f t="shared" si="6146"/>
        <v>0</v>
      </c>
      <c r="CK480" s="96">
        <f t="shared" si="6179"/>
        <v>0</v>
      </c>
      <c r="CL480" s="96">
        <f t="shared" si="6180"/>
        <v>0</v>
      </c>
      <c r="CM480" s="96">
        <f t="shared" si="6181"/>
        <v>0</v>
      </c>
      <c r="CN480" s="96">
        <f t="shared" si="6182"/>
        <v>0</v>
      </c>
      <c r="CO480" s="96">
        <f t="shared" si="6183"/>
        <v>0</v>
      </c>
      <c r="CP480" s="97">
        <v>15.291666666666666</v>
      </c>
    </row>
    <row r="481" spans="1:94" x14ac:dyDescent="0.3">
      <c r="A481" s="46">
        <v>368</v>
      </c>
      <c r="B481" s="46">
        <f t="shared" si="6184"/>
        <v>0</v>
      </c>
      <c r="C481" s="46">
        <f t="shared" si="6185"/>
        <v>0</v>
      </c>
      <c r="D481" s="46">
        <f t="shared" si="6186"/>
        <v>0</v>
      </c>
      <c r="E481" s="46">
        <f t="shared" si="6187"/>
        <v>0</v>
      </c>
      <c r="F481" s="46">
        <f t="shared" si="6188"/>
        <v>0</v>
      </c>
      <c r="G481" s="95">
        <f t="shared" si="6147"/>
        <v>15.333333333333334</v>
      </c>
      <c r="H481" s="46">
        <f t="shared" si="6148"/>
        <v>0</v>
      </c>
      <c r="I481" s="96">
        <f t="shared" si="6149"/>
        <v>0</v>
      </c>
      <c r="J481" s="96">
        <f t="shared" si="6150"/>
        <v>0</v>
      </c>
      <c r="K481" s="96">
        <f t="shared" si="6151"/>
        <v>0</v>
      </c>
      <c r="L481" s="96">
        <f t="shared" si="6152"/>
        <v>0</v>
      </c>
      <c r="M481" s="96">
        <f t="shared" si="6153"/>
        <v>0</v>
      </c>
      <c r="N481" s="97">
        <v>15.333333333333334</v>
      </c>
      <c r="Q481" s="46">
        <v>368</v>
      </c>
      <c r="R481" s="46">
        <f t="shared" si="6189"/>
        <v>0</v>
      </c>
      <c r="S481" s="46">
        <f t="shared" si="6190"/>
        <v>0</v>
      </c>
      <c r="T481" s="46">
        <f t="shared" si="6191"/>
        <v>0</v>
      </c>
      <c r="U481" s="46">
        <f t="shared" si="6192"/>
        <v>0</v>
      </c>
      <c r="V481" s="46">
        <f t="shared" si="6193"/>
        <v>0</v>
      </c>
      <c r="W481" s="95">
        <f t="shared" si="6154"/>
        <v>15.333333333333334</v>
      </c>
      <c r="X481" s="46">
        <f t="shared" si="6142"/>
        <v>0</v>
      </c>
      <c r="Y481" s="96">
        <f t="shared" si="6155"/>
        <v>0</v>
      </c>
      <c r="Z481" s="96">
        <f t="shared" si="6156"/>
        <v>0</v>
      </c>
      <c r="AA481" s="96">
        <f t="shared" si="6157"/>
        <v>0</v>
      </c>
      <c r="AB481" s="96">
        <f t="shared" si="6158"/>
        <v>0</v>
      </c>
      <c r="AC481" s="96">
        <f t="shared" si="6159"/>
        <v>0</v>
      </c>
      <c r="AD481" s="97">
        <v>15.333333333333334</v>
      </c>
      <c r="AG481" s="46">
        <v>368</v>
      </c>
      <c r="AH481" s="46">
        <f t="shared" si="6194"/>
        <v>0</v>
      </c>
      <c r="AI481" s="46">
        <f t="shared" si="6195"/>
        <v>0</v>
      </c>
      <c r="AJ481" s="46">
        <f t="shared" si="6196"/>
        <v>0</v>
      </c>
      <c r="AK481" s="46">
        <f t="shared" si="6197"/>
        <v>0</v>
      </c>
      <c r="AL481" s="46">
        <f t="shared" si="6198"/>
        <v>0</v>
      </c>
      <c r="AM481" s="95">
        <f t="shared" si="6160"/>
        <v>15.333333333333334</v>
      </c>
      <c r="AN481" s="46">
        <f t="shared" si="6143"/>
        <v>0</v>
      </c>
      <c r="AO481" s="96">
        <f t="shared" si="6161"/>
        <v>0</v>
      </c>
      <c r="AP481" s="96">
        <f t="shared" si="6162"/>
        <v>0</v>
      </c>
      <c r="AQ481" s="96">
        <f t="shared" si="6163"/>
        <v>0</v>
      </c>
      <c r="AR481" s="96">
        <f t="shared" si="6164"/>
        <v>0</v>
      </c>
      <c r="AS481" s="96">
        <f t="shared" si="6165"/>
        <v>0</v>
      </c>
      <c r="AT481" s="97">
        <v>15.333333333333334</v>
      </c>
      <c r="AW481" s="46">
        <v>368</v>
      </c>
      <c r="AX481" s="46">
        <f t="shared" si="6199"/>
        <v>0</v>
      </c>
      <c r="AY481" s="46">
        <f t="shared" si="6200"/>
        <v>0</v>
      </c>
      <c r="AZ481" s="46">
        <f t="shared" si="6201"/>
        <v>0</v>
      </c>
      <c r="BA481" s="46">
        <f t="shared" si="6202"/>
        <v>0</v>
      </c>
      <c r="BB481" s="46">
        <f t="shared" si="6203"/>
        <v>0</v>
      </c>
      <c r="BC481" s="95">
        <f t="shared" si="6166"/>
        <v>15.333333333333334</v>
      </c>
      <c r="BD481" s="46">
        <f t="shared" si="6144"/>
        <v>0</v>
      </c>
      <c r="BE481" s="96">
        <f t="shared" si="6167"/>
        <v>0</v>
      </c>
      <c r="BF481" s="96">
        <f t="shared" si="6168"/>
        <v>0</v>
      </c>
      <c r="BG481" s="96">
        <f t="shared" si="6169"/>
        <v>0</v>
      </c>
      <c r="BH481" s="96">
        <f t="shared" si="6170"/>
        <v>0</v>
      </c>
      <c r="BI481" s="96">
        <f t="shared" si="6171"/>
        <v>0</v>
      </c>
      <c r="BJ481" s="97">
        <v>15.333333333333334</v>
      </c>
      <c r="BM481" s="46">
        <v>368</v>
      </c>
      <c r="BN481" s="46">
        <f t="shared" si="6204"/>
        <v>0</v>
      </c>
      <c r="BO481" s="46">
        <f t="shared" si="6205"/>
        <v>0</v>
      </c>
      <c r="BP481" s="46">
        <f t="shared" si="6206"/>
        <v>0</v>
      </c>
      <c r="BQ481" s="46">
        <f t="shared" si="6207"/>
        <v>0</v>
      </c>
      <c r="BR481" s="46">
        <f t="shared" si="6208"/>
        <v>0</v>
      </c>
      <c r="BS481" s="95">
        <f t="shared" si="6172"/>
        <v>15.333333333333334</v>
      </c>
      <c r="BT481" s="46">
        <f t="shared" si="6145"/>
        <v>0</v>
      </c>
      <c r="BU481" s="96">
        <f t="shared" si="6173"/>
        <v>0</v>
      </c>
      <c r="BV481" s="96">
        <f t="shared" si="6174"/>
        <v>0</v>
      </c>
      <c r="BW481" s="96">
        <f t="shared" si="6175"/>
        <v>0</v>
      </c>
      <c r="BX481" s="96">
        <f t="shared" si="6176"/>
        <v>0</v>
      </c>
      <c r="BY481" s="96">
        <f t="shared" si="6177"/>
        <v>0</v>
      </c>
      <c r="BZ481" s="97">
        <v>15.333333333333334</v>
      </c>
      <c r="CC481" s="46">
        <v>368</v>
      </c>
      <c r="CD481" s="46">
        <f t="shared" si="6209"/>
        <v>0</v>
      </c>
      <c r="CE481" s="46">
        <f t="shared" si="6210"/>
        <v>0</v>
      </c>
      <c r="CF481" s="46">
        <f t="shared" si="6211"/>
        <v>0</v>
      </c>
      <c r="CG481" s="46">
        <f t="shared" si="6212"/>
        <v>0</v>
      </c>
      <c r="CH481" s="46">
        <f t="shared" si="6213"/>
        <v>0</v>
      </c>
      <c r="CI481" s="95">
        <f t="shared" si="6178"/>
        <v>15.333333333333334</v>
      </c>
      <c r="CJ481" s="46">
        <f t="shared" si="6146"/>
        <v>0</v>
      </c>
      <c r="CK481" s="96">
        <f t="shared" si="6179"/>
        <v>0</v>
      </c>
      <c r="CL481" s="96">
        <f t="shared" si="6180"/>
        <v>0</v>
      </c>
      <c r="CM481" s="96">
        <f t="shared" si="6181"/>
        <v>0</v>
      </c>
      <c r="CN481" s="96">
        <f t="shared" si="6182"/>
        <v>0</v>
      </c>
      <c r="CO481" s="96">
        <f t="shared" si="6183"/>
        <v>0</v>
      </c>
      <c r="CP481" s="97">
        <v>15.333333333333334</v>
      </c>
    </row>
    <row r="482" spans="1:94" x14ac:dyDescent="0.3">
      <c r="A482" s="46">
        <v>369</v>
      </c>
      <c r="B482" s="46">
        <f t="shared" si="6184"/>
        <v>0</v>
      </c>
      <c r="C482" s="46">
        <f t="shared" si="6185"/>
        <v>0</v>
      </c>
      <c r="D482" s="46">
        <f t="shared" si="6186"/>
        <v>0</v>
      </c>
      <c r="E482" s="46">
        <f t="shared" si="6187"/>
        <v>0</v>
      </c>
      <c r="F482" s="46">
        <f t="shared" si="6188"/>
        <v>0</v>
      </c>
      <c r="G482" s="95">
        <f t="shared" si="6147"/>
        <v>15.375</v>
      </c>
      <c r="H482" s="46">
        <f t="shared" si="6148"/>
        <v>0</v>
      </c>
      <c r="I482" s="96">
        <f t="shared" si="6149"/>
        <v>0</v>
      </c>
      <c r="J482" s="96">
        <f t="shared" si="6150"/>
        <v>0</v>
      </c>
      <c r="K482" s="96">
        <f t="shared" si="6151"/>
        <v>0</v>
      </c>
      <c r="L482" s="96">
        <f t="shared" si="6152"/>
        <v>0</v>
      </c>
      <c r="M482" s="96">
        <f t="shared" si="6153"/>
        <v>0</v>
      </c>
      <c r="N482" s="97">
        <v>15.375</v>
      </c>
      <c r="Q482" s="46">
        <v>369</v>
      </c>
      <c r="R482" s="46">
        <f t="shared" si="6189"/>
        <v>0</v>
      </c>
      <c r="S482" s="46">
        <f t="shared" si="6190"/>
        <v>0</v>
      </c>
      <c r="T482" s="46">
        <f t="shared" si="6191"/>
        <v>0</v>
      </c>
      <c r="U482" s="46">
        <f t="shared" si="6192"/>
        <v>0</v>
      </c>
      <c r="V482" s="46">
        <f t="shared" si="6193"/>
        <v>0</v>
      </c>
      <c r="W482" s="95">
        <f t="shared" si="6154"/>
        <v>15.375</v>
      </c>
      <c r="X482" s="46">
        <f t="shared" si="6142"/>
        <v>0</v>
      </c>
      <c r="Y482" s="96">
        <f t="shared" si="6155"/>
        <v>0</v>
      </c>
      <c r="Z482" s="96">
        <f t="shared" si="6156"/>
        <v>0</v>
      </c>
      <c r="AA482" s="96">
        <f t="shared" si="6157"/>
        <v>0</v>
      </c>
      <c r="AB482" s="96">
        <f t="shared" si="6158"/>
        <v>0</v>
      </c>
      <c r="AC482" s="96">
        <f t="shared" si="6159"/>
        <v>0</v>
      </c>
      <c r="AD482" s="97">
        <v>15.375</v>
      </c>
      <c r="AG482" s="46">
        <v>369</v>
      </c>
      <c r="AH482" s="46">
        <f t="shared" si="6194"/>
        <v>0</v>
      </c>
      <c r="AI482" s="46">
        <f t="shared" si="6195"/>
        <v>0</v>
      </c>
      <c r="AJ482" s="46">
        <f t="shared" si="6196"/>
        <v>0</v>
      </c>
      <c r="AK482" s="46">
        <f t="shared" si="6197"/>
        <v>0</v>
      </c>
      <c r="AL482" s="46">
        <f t="shared" si="6198"/>
        <v>0</v>
      </c>
      <c r="AM482" s="95">
        <f t="shared" si="6160"/>
        <v>15.375</v>
      </c>
      <c r="AN482" s="46">
        <f t="shared" si="6143"/>
        <v>0</v>
      </c>
      <c r="AO482" s="96">
        <f t="shared" si="6161"/>
        <v>0</v>
      </c>
      <c r="AP482" s="96">
        <f t="shared" si="6162"/>
        <v>0</v>
      </c>
      <c r="AQ482" s="96">
        <f t="shared" si="6163"/>
        <v>0</v>
      </c>
      <c r="AR482" s="96">
        <f t="shared" si="6164"/>
        <v>0</v>
      </c>
      <c r="AS482" s="96">
        <f t="shared" si="6165"/>
        <v>0</v>
      </c>
      <c r="AT482" s="97">
        <v>15.375</v>
      </c>
      <c r="AW482" s="46">
        <v>369</v>
      </c>
      <c r="AX482" s="46">
        <f t="shared" si="6199"/>
        <v>0</v>
      </c>
      <c r="AY482" s="46">
        <f t="shared" si="6200"/>
        <v>0</v>
      </c>
      <c r="AZ482" s="46">
        <f t="shared" si="6201"/>
        <v>0</v>
      </c>
      <c r="BA482" s="46">
        <f t="shared" si="6202"/>
        <v>0</v>
      </c>
      <c r="BB482" s="46">
        <f t="shared" si="6203"/>
        <v>0</v>
      </c>
      <c r="BC482" s="95">
        <f t="shared" si="6166"/>
        <v>15.375</v>
      </c>
      <c r="BD482" s="46">
        <f t="shared" si="6144"/>
        <v>0</v>
      </c>
      <c r="BE482" s="96">
        <f t="shared" si="6167"/>
        <v>0</v>
      </c>
      <c r="BF482" s="96">
        <f t="shared" si="6168"/>
        <v>0</v>
      </c>
      <c r="BG482" s="96">
        <f t="shared" si="6169"/>
        <v>0</v>
      </c>
      <c r="BH482" s="96">
        <f t="shared" si="6170"/>
        <v>0</v>
      </c>
      <c r="BI482" s="96">
        <f t="shared" si="6171"/>
        <v>0</v>
      </c>
      <c r="BJ482" s="97">
        <v>15.375</v>
      </c>
      <c r="BM482" s="46">
        <v>369</v>
      </c>
      <c r="BN482" s="46">
        <f t="shared" si="6204"/>
        <v>0</v>
      </c>
      <c r="BO482" s="46">
        <f t="shared" si="6205"/>
        <v>0</v>
      </c>
      <c r="BP482" s="46">
        <f t="shared" si="6206"/>
        <v>0</v>
      </c>
      <c r="BQ482" s="46">
        <f t="shared" si="6207"/>
        <v>0</v>
      </c>
      <c r="BR482" s="46">
        <f t="shared" si="6208"/>
        <v>0</v>
      </c>
      <c r="BS482" s="95">
        <f t="shared" si="6172"/>
        <v>15.375</v>
      </c>
      <c r="BT482" s="46">
        <f t="shared" si="6145"/>
        <v>0</v>
      </c>
      <c r="BU482" s="96">
        <f t="shared" si="6173"/>
        <v>0</v>
      </c>
      <c r="BV482" s="96">
        <f t="shared" si="6174"/>
        <v>0</v>
      </c>
      <c r="BW482" s="96">
        <f t="shared" si="6175"/>
        <v>0</v>
      </c>
      <c r="BX482" s="96">
        <f t="shared" si="6176"/>
        <v>0</v>
      </c>
      <c r="BY482" s="96">
        <f t="shared" si="6177"/>
        <v>0</v>
      </c>
      <c r="BZ482" s="97">
        <v>15.375</v>
      </c>
      <c r="CC482" s="46">
        <v>369</v>
      </c>
      <c r="CD482" s="46">
        <f t="shared" si="6209"/>
        <v>0</v>
      </c>
      <c r="CE482" s="46">
        <f t="shared" si="6210"/>
        <v>0</v>
      </c>
      <c r="CF482" s="46">
        <f t="shared" si="6211"/>
        <v>0</v>
      </c>
      <c r="CG482" s="46">
        <f t="shared" si="6212"/>
        <v>0</v>
      </c>
      <c r="CH482" s="46">
        <f t="shared" si="6213"/>
        <v>0</v>
      </c>
      <c r="CI482" s="95">
        <f t="shared" si="6178"/>
        <v>15.375</v>
      </c>
      <c r="CJ482" s="46">
        <f t="shared" si="6146"/>
        <v>0</v>
      </c>
      <c r="CK482" s="96">
        <f t="shared" si="6179"/>
        <v>0</v>
      </c>
      <c r="CL482" s="96">
        <f t="shared" si="6180"/>
        <v>0</v>
      </c>
      <c r="CM482" s="96">
        <f t="shared" si="6181"/>
        <v>0</v>
      </c>
      <c r="CN482" s="96">
        <f t="shared" si="6182"/>
        <v>0</v>
      </c>
      <c r="CO482" s="96">
        <f t="shared" si="6183"/>
        <v>0</v>
      </c>
      <c r="CP482" s="97">
        <v>15.375</v>
      </c>
    </row>
    <row r="483" spans="1:94" x14ac:dyDescent="0.3">
      <c r="A483" s="46">
        <v>370</v>
      </c>
      <c r="B483" s="46">
        <f t="shared" si="6184"/>
        <v>0</v>
      </c>
      <c r="C483" s="46">
        <f t="shared" si="6185"/>
        <v>0</v>
      </c>
      <c r="D483" s="46">
        <f t="shared" si="6186"/>
        <v>0</v>
      </c>
      <c r="E483" s="46">
        <f t="shared" si="6187"/>
        <v>0</v>
      </c>
      <c r="F483" s="46">
        <f t="shared" si="6188"/>
        <v>0</v>
      </c>
      <c r="G483" s="95">
        <f t="shared" si="6147"/>
        <v>15.416666666666666</v>
      </c>
      <c r="H483" s="46">
        <f t="shared" si="6148"/>
        <v>0</v>
      </c>
      <c r="I483" s="96">
        <f t="shared" si="6149"/>
        <v>0</v>
      </c>
      <c r="J483" s="96">
        <f t="shared" si="6150"/>
        <v>0</v>
      </c>
      <c r="K483" s="96">
        <f t="shared" si="6151"/>
        <v>0</v>
      </c>
      <c r="L483" s="96">
        <f t="shared" si="6152"/>
        <v>0</v>
      </c>
      <c r="M483" s="96">
        <f t="shared" si="6153"/>
        <v>0</v>
      </c>
      <c r="N483" s="97">
        <v>15.416666666666666</v>
      </c>
      <c r="Q483" s="46">
        <v>370</v>
      </c>
      <c r="R483" s="46">
        <f t="shared" si="6189"/>
        <v>0</v>
      </c>
      <c r="S483" s="46">
        <f t="shared" si="6190"/>
        <v>0</v>
      </c>
      <c r="T483" s="46">
        <f t="shared" si="6191"/>
        <v>0</v>
      </c>
      <c r="U483" s="46">
        <f t="shared" si="6192"/>
        <v>0</v>
      </c>
      <c r="V483" s="46">
        <f t="shared" si="6193"/>
        <v>0</v>
      </c>
      <c r="W483" s="95">
        <f t="shared" si="6154"/>
        <v>15.416666666666666</v>
      </c>
      <c r="X483" s="46">
        <f t="shared" si="6142"/>
        <v>0</v>
      </c>
      <c r="Y483" s="96">
        <f t="shared" si="6155"/>
        <v>0</v>
      </c>
      <c r="Z483" s="96">
        <f t="shared" si="6156"/>
        <v>0</v>
      </c>
      <c r="AA483" s="96">
        <f t="shared" si="6157"/>
        <v>0</v>
      </c>
      <c r="AB483" s="96">
        <f t="shared" si="6158"/>
        <v>0</v>
      </c>
      <c r="AC483" s="96">
        <f t="shared" si="6159"/>
        <v>0</v>
      </c>
      <c r="AD483" s="97">
        <v>15.416666666666666</v>
      </c>
      <c r="AG483" s="46">
        <v>370</v>
      </c>
      <c r="AH483" s="46">
        <f t="shared" si="6194"/>
        <v>0</v>
      </c>
      <c r="AI483" s="46">
        <f t="shared" si="6195"/>
        <v>0</v>
      </c>
      <c r="AJ483" s="46">
        <f t="shared" si="6196"/>
        <v>0</v>
      </c>
      <c r="AK483" s="46">
        <f t="shared" si="6197"/>
        <v>0</v>
      </c>
      <c r="AL483" s="46">
        <f t="shared" si="6198"/>
        <v>0</v>
      </c>
      <c r="AM483" s="95">
        <f t="shared" si="6160"/>
        <v>15.416666666666666</v>
      </c>
      <c r="AN483" s="46">
        <f t="shared" si="6143"/>
        <v>0</v>
      </c>
      <c r="AO483" s="96">
        <f t="shared" si="6161"/>
        <v>0</v>
      </c>
      <c r="AP483" s="96">
        <f t="shared" si="6162"/>
        <v>0</v>
      </c>
      <c r="AQ483" s="96">
        <f t="shared" si="6163"/>
        <v>0</v>
      </c>
      <c r="AR483" s="96">
        <f t="shared" si="6164"/>
        <v>0</v>
      </c>
      <c r="AS483" s="96">
        <f t="shared" si="6165"/>
        <v>0</v>
      </c>
      <c r="AT483" s="97">
        <v>15.416666666666666</v>
      </c>
      <c r="AW483" s="46">
        <v>370</v>
      </c>
      <c r="AX483" s="46">
        <f t="shared" si="6199"/>
        <v>0</v>
      </c>
      <c r="AY483" s="46">
        <f t="shared" si="6200"/>
        <v>0</v>
      </c>
      <c r="AZ483" s="46">
        <f t="shared" si="6201"/>
        <v>0</v>
      </c>
      <c r="BA483" s="46">
        <f t="shared" si="6202"/>
        <v>0</v>
      </c>
      <c r="BB483" s="46">
        <f t="shared" si="6203"/>
        <v>0</v>
      </c>
      <c r="BC483" s="95">
        <f t="shared" si="6166"/>
        <v>15.416666666666666</v>
      </c>
      <c r="BD483" s="46">
        <f t="shared" si="6144"/>
        <v>0</v>
      </c>
      <c r="BE483" s="96">
        <f t="shared" si="6167"/>
        <v>0</v>
      </c>
      <c r="BF483" s="96">
        <f t="shared" si="6168"/>
        <v>0</v>
      </c>
      <c r="BG483" s="96">
        <f t="shared" si="6169"/>
        <v>0</v>
      </c>
      <c r="BH483" s="96">
        <f t="shared" si="6170"/>
        <v>0</v>
      </c>
      <c r="BI483" s="96">
        <f t="shared" si="6171"/>
        <v>0</v>
      </c>
      <c r="BJ483" s="97">
        <v>15.416666666666666</v>
      </c>
      <c r="BM483" s="46">
        <v>370</v>
      </c>
      <c r="BN483" s="46">
        <f t="shared" si="6204"/>
        <v>0</v>
      </c>
      <c r="BO483" s="46">
        <f t="shared" si="6205"/>
        <v>0</v>
      </c>
      <c r="BP483" s="46">
        <f t="shared" si="6206"/>
        <v>0</v>
      </c>
      <c r="BQ483" s="46">
        <f t="shared" si="6207"/>
        <v>0</v>
      </c>
      <c r="BR483" s="46">
        <f t="shared" si="6208"/>
        <v>0</v>
      </c>
      <c r="BS483" s="95">
        <f t="shared" si="6172"/>
        <v>15.416666666666666</v>
      </c>
      <c r="BT483" s="46">
        <f t="shared" si="6145"/>
        <v>0</v>
      </c>
      <c r="BU483" s="96">
        <f t="shared" si="6173"/>
        <v>0</v>
      </c>
      <c r="BV483" s="96">
        <f t="shared" si="6174"/>
        <v>0</v>
      </c>
      <c r="BW483" s="96">
        <f t="shared" si="6175"/>
        <v>0</v>
      </c>
      <c r="BX483" s="96">
        <f t="shared" si="6176"/>
        <v>0</v>
      </c>
      <c r="BY483" s="96">
        <f t="shared" si="6177"/>
        <v>0</v>
      </c>
      <c r="BZ483" s="97">
        <v>15.416666666666666</v>
      </c>
      <c r="CC483" s="46">
        <v>370</v>
      </c>
      <c r="CD483" s="46">
        <f t="shared" si="6209"/>
        <v>0</v>
      </c>
      <c r="CE483" s="46">
        <f t="shared" si="6210"/>
        <v>0</v>
      </c>
      <c r="CF483" s="46">
        <f t="shared" si="6211"/>
        <v>0</v>
      </c>
      <c r="CG483" s="46">
        <f t="shared" si="6212"/>
        <v>0</v>
      </c>
      <c r="CH483" s="46">
        <f t="shared" si="6213"/>
        <v>0</v>
      </c>
      <c r="CI483" s="95">
        <f t="shared" si="6178"/>
        <v>15.416666666666666</v>
      </c>
      <c r="CJ483" s="46">
        <f t="shared" si="6146"/>
        <v>0</v>
      </c>
      <c r="CK483" s="96">
        <f t="shared" si="6179"/>
        <v>0</v>
      </c>
      <c r="CL483" s="96">
        <f t="shared" si="6180"/>
        <v>0</v>
      </c>
      <c r="CM483" s="96">
        <f t="shared" si="6181"/>
        <v>0</v>
      </c>
      <c r="CN483" s="96">
        <f t="shared" si="6182"/>
        <v>0</v>
      </c>
      <c r="CO483" s="96">
        <f t="shared" si="6183"/>
        <v>0</v>
      </c>
      <c r="CP483" s="97">
        <v>15.416666666666666</v>
      </c>
    </row>
    <row r="484" spans="1:94" x14ac:dyDescent="0.3">
      <c r="A484" s="46">
        <v>371</v>
      </c>
      <c r="B484" s="46">
        <f t="shared" si="6184"/>
        <v>0</v>
      </c>
      <c r="C484" s="46">
        <f t="shared" si="6185"/>
        <v>0</v>
      </c>
      <c r="D484" s="46">
        <f t="shared" si="6186"/>
        <v>0</v>
      </c>
      <c r="E484" s="46">
        <f t="shared" si="6187"/>
        <v>0</v>
      </c>
      <c r="F484" s="46">
        <f t="shared" si="6188"/>
        <v>0</v>
      </c>
      <c r="G484" s="95">
        <f t="shared" si="6147"/>
        <v>15.458333333333334</v>
      </c>
      <c r="H484" s="46">
        <f t="shared" si="6148"/>
        <v>0</v>
      </c>
      <c r="I484" s="96">
        <f t="shared" si="6149"/>
        <v>0</v>
      </c>
      <c r="J484" s="96">
        <f t="shared" si="6150"/>
        <v>0</v>
      </c>
      <c r="K484" s="96">
        <f t="shared" si="6151"/>
        <v>0</v>
      </c>
      <c r="L484" s="96">
        <f t="shared" si="6152"/>
        <v>0</v>
      </c>
      <c r="M484" s="96">
        <f t="shared" si="6153"/>
        <v>0</v>
      </c>
      <c r="N484" s="97">
        <v>15.458333333333334</v>
      </c>
      <c r="Q484" s="46">
        <v>371</v>
      </c>
      <c r="R484" s="46">
        <f t="shared" si="6189"/>
        <v>0</v>
      </c>
      <c r="S484" s="46">
        <f t="shared" si="6190"/>
        <v>0</v>
      </c>
      <c r="T484" s="46">
        <f t="shared" si="6191"/>
        <v>0</v>
      </c>
      <c r="U484" s="46">
        <f t="shared" si="6192"/>
        <v>0</v>
      </c>
      <c r="V484" s="46">
        <f t="shared" si="6193"/>
        <v>0</v>
      </c>
      <c r="W484" s="95">
        <f t="shared" si="6154"/>
        <v>15.458333333333334</v>
      </c>
      <c r="X484" s="46">
        <f t="shared" si="6142"/>
        <v>0</v>
      </c>
      <c r="Y484" s="96">
        <f t="shared" si="6155"/>
        <v>0</v>
      </c>
      <c r="Z484" s="96">
        <f t="shared" si="6156"/>
        <v>0</v>
      </c>
      <c r="AA484" s="96">
        <f t="shared" si="6157"/>
        <v>0</v>
      </c>
      <c r="AB484" s="96">
        <f t="shared" si="6158"/>
        <v>0</v>
      </c>
      <c r="AC484" s="96">
        <f t="shared" si="6159"/>
        <v>0</v>
      </c>
      <c r="AD484" s="97">
        <v>15.458333333333334</v>
      </c>
      <c r="AG484" s="46">
        <v>371</v>
      </c>
      <c r="AH484" s="46">
        <f t="shared" si="6194"/>
        <v>0</v>
      </c>
      <c r="AI484" s="46">
        <f t="shared" si="6195"/>
        <v>0</v>
      </c>
      <c r="AJ484" s="46">
        <f t="shared" si="6196"/>
        <v>0</v>
      </c>
      <c r="AK484" s="46">
        <f t="shared" si="6197"/>
        <v>0</v>
      </c>
      <c r="AL484" s="46">
        <f t="shared" si="6198"/>
        <v>0</v>
      </c>
      <c r="AM484" s="95">
        <f t="shared" si="6160"/>
        <v>15.458333333333334</v>
      </c>
      <c r="AN484" s="46">
        <f t="shared" si="6143"/>
        <v>0</v>
      </c>
      <c r="AO484" s="96">
        <f t="shared" si="6161"/>
        <v>0</v>
      </c>
      <c r="AP484" s="96">
        <f t="shared" si="6162"/>
        <v>0</v>
      </c>
      <c r="AQ484" s="96">
        <f t="shared" si="6163"/>
        <v>0</v>
      </c>
      <c r="AR484" s="96">
        <f t="shared" si="6164"/>
        <v>0</v>
      </c>
      <c r="AS484" s="96">
        <f t="shared" si="6165"/>
        <v>0</v>
      </c>
      <c r="AT484" s="97">
        <v>15.458333333333334</v>
      </c>
      <c r="AW484" s="46">
        <v>371</v>
      </c>
      <c r="AX484" s="46">
        <f t="shared" si="6199"/>
        <v>0</v>
      </c>
      <c r="AY484" s="46">
        <f t="shared" si="6200"/>
        <v>0</v>
      </c>
      <c r="AZ484" s="46">
        <f t="shared" si="6201"/>
        <v>0</v>
      </c>
      <c r="BA484" s="46">
        <f t="shared" si="6202"/>
        <v>0</v>
      </c>
      <c r="BB484" s="46">
        <f t="shared" si="6203"/>
        <v>0</v>
      </c>
      <c r="BC484" s="95">
        <f t="shared" si="6166"/>
        <v>15.458333333333334</v>
      </c>
      <c r="BD484" s="46">
        <f t="shared" si="6144"/>
        <v>0</v>
      </c>
      <c r="BE484" s="96">
        <f t="shared" si="6167"/>
        <v>0</v>
      </c>
      <c r="BF484" s="96">
        <f t="shared" si="6168"/>
        <v>0</v>
      </c>
      <c r="BG484" s="96">
        <f t="shared" si="6169"/>
        <v>0</v>
      </c>
      <c r="BH484" s="96">
        <f t="shared" si="6170"/>
        <v>0</v>
      </c>
      <c r="BI484" s="96">
        <f t="shared" si="6171"/>
        <v>0</v>
      </c>
      <c r="BJ484" s="97">
        <v>15.458333333333334</v>
      </c>
      <c r="BM484" s="46">
        <v>371</v>
      </c>
      <c r="BN484" s="46">
        <f t="shared" si="6204"/>
        <v>0</v>
      </c>
      <c r="BO484" s="46">
        <f t="shared" si="6205"/>
        <v>0</v>
      </c>
      <c r="BP484" s="46">
        <f t="shared" si="6206"/>
        <v>0</v>
      </c>
      <c r="BQ484" s="46">
        <f t="shared" si="6207"/>
        <v>0</v>
      </c>
      <c r="BR484" s="46">
        <f t="shared" si="6208"/>
        <v>0</v>
      </c>
      <c r="BS484" s="95">
        <f t="shared" si="6172"/>
        <v>15.458333333333334</v>
      </c>
      <c r="BT484" s="46">
        <f t="shared" si="6145"/>
        <v>0</v>
      </c>
      <c r="BU484" s="96">
        <f t="shared" si="6173"/>
        <v>0</v>
      </c>
      <c r="BV484" s="96">
        <f t="shared" si="6174"/>
        <v>0</v>
      </c>
      <c r="BW484" s="96">
        <f t="shared" si="6175"/>
        <v>0</v>
      </c>
      <c r="BX484" s="96">
        <f t="shared" si="6176"/>
        <v>0</v>
      </c>
      <c r="BY484" s="96">
        <f t="shared" si="6177"/>
        <v>0</v>
      </c>
      <c r="BZ484" s="97">
        <v>15.458333333333334</v>
      </c>
      <c r="CC484" s="46">
        <v>371</v>
      </c>
      <c r="CD484" s="46">
        <f t="shared" si="6209"/>
        <v>0</v>
      </c>
      <c r="CE484" s="46">
        <f t="shared" si="6210"/>
        <v>0</v>
      </c>
      <c r="CF484" s="46">
        <f t="shared" si="6211"/>
        <v>0</v>
      </c>
      <c r="CG484" s="46">
        <f t="shared" si="6212"/>
        <v>0</v>
      </c>
      <c r="CH484" s="46">
        <f t="shared" si="6213"/>
        <v>0</v>
      </c>
      <c r="CI484" s="95">
        <f t="shared" si="6178"/>
        <v>15.458333333333334</v>
      </c>
      <c r="CJ484" s="46">
        <f t="shared" si="6146"/>
        <v>0</v>
      </c>
      <c r="CK484" s="96">
        <f t="shared" si="6179"/>
        <v>0</v>
      </c>
      <c r="CL484" s="96">
        <f t="shared" si="6180"/>
        <v>0</v>
      </c>
      <c r="CM484" s="96">
        <f t="shared" si="6181"/>
        <v>0</v>
      </c>
      <c r="CN484" s="96">
        <f t="shared" si="6182"/>
        <v>0</v>
      </c>
      <c r="CO484" s="96">
        <f t="shared" si="6183"/>
        <v>0</v>
      </c>
      <c r="CP484" s="97">
        <v>15.458333333333334</v>
      </c>
    </row>
    <row r="485" spans="1:94" x14ac:dyDescent="0.3">
      <c r="A485" s="46">
        <v>372</v>
      </c>
      <c r="B485" s="46">
        <f t="shared" si="6184"/>
        <v>0</v>
      </c>
      <c r="C485" s="46">
        <f t="shared" si="6185"/>
        <v>0</v>
      </c>
      <c r="D485" s="46">
        <f t="shared" si="6186"/>
        <v>0</v>
      </c>
      <c r="E485" s="46">
        <f t="shared" si="6187"/>
        <v>0</v>
      </c>
      <c r="F485" s="46">
        <f t="shared" si="6188"/>
        <v>0</v>
      </c>
      <c r="G485" s="95">
        <f t="shared" si="6147"/>
        <v>15.5</v>
      </c>
      <c r="H485" s="46">
        <f t="shared" si="6148"/>
        <v>0</v>
      </c>
      <c r="I485" s="96">
        <f t="shared" si="6149"/>
        <v>0</v>
      </c>
      <c r="J485" s="96">
        <f t="shared" si="6150"/>
        <v>0</v>
      </c>
      <c r="K485" s="96">
        <f t="shared" si="6151"/>
        <v>0</v>
      </c>
      <c r="L485" s="96">
        <f t="shared" si="6152"/>
        <v>0</v>
      </c>
      <c r="M485" s="96">
        <f t="shared" si="6153"/>
        <v>0</v>
      </c>
      <c r="N485" s="97">
        <v>15.5</v>
      </c>
      <c r="Q485" s="46">
        <v>372</v>
      </c>
      <c r="R485" s="46">
        <f t="shared" si="6189"/>
        <v>0</v>
      </c>
      <c r="S485" s="46">
        <f t="shared" si="6190"/>
        <v>0</v>
      </c>
      <c r="T485" s="46">
        <f t="shared" si="6191"/>
        <v>0</v>
      </c>
      <c r="U485" s="46">
        <f t="shared" si="6192"/>
        <v>0</v>
      </c>
      <c r="V485" s="46">
        <f t="shared" si="6193"/>
        <v>0</v>
      </c>
      <c r="W485" s="95">
        <f t="shared" si="6154"/>
        <v>15.5</v>
      </c>
      <c r="X485" s="46">
        <f t="shared" si="6142"/>
        <v>0</v>
      </c>
      <c r="Y485" s="96">
        <f t="shared" si="6155"/>
        <v>0</v>
      </c>
      <c r="Z485" s="96">
        <f t="shared" si="6156"/>
        <v>0</v>
      </c>
      <c r="AA485" s="96">
        <f t="shared" si="6157"/>
        <v>0</v>
      </c>
      <c r="AB485" s="96">
        <f t="shared" si="6158"/>
        <v>0</v>
      </c>
      <c r="AC485" s="96">
        <f t="shared" si="6159"/>
        <v>0</v>
      </c>
      <c r="AD485" s="97">
        <v>15.5</v>
      </c>
      <c r="AG485" s="46">
        <v>372</v>
      </c>
      <c r="AH485" s="46">
        <f t="shared" si="6194"/>
        <v>0</v>
      </c>
      <c r="AI485" s="46">
        <f t="shared" si="6195"/>
        <v>0</v>
      </c>
      <c r="AJ485" s="46">
        <f t="shared" si="6196"/>
        <v>0</v>
      </c>
      <c r="AK485" s="46">
        <f t="shared" si="6197"/>
        <v>0</v>
      </c>
      <c r="AL485" s="46">
        <f t="shared" si="6198"/>
        <v>0</v>
      </c>
      <c r="AM485" s="95">
        <f t="shared" si="6160"/>
        <v>15.5</v>
      </c>
      <c r="AN485" s="46">
        <f t="shared" si="6143"/>
        <v>0</v>
      </c>
      <c r="AO485" s="96">
        <f t="shared" si="6161"/>
        <v>0</v>
      </c>
      <c r="AP485" s="96">
        <f t="shared" si="6162"/>
        <v>0</v>
      </c>
      <c r="AQ485" s="96">
        <f t="shared" si="6163"/>
        <v>0</v>
      </c>
      <c r="AR485" s="96">
        <f t="shared" si="6164"/>
        <v>0</v>
      </c>
      <c r="AS485" s="96">
        <f t="shared" si="6165"/>
        <v>0</v>
      </c>
      <c r="AT485" s="97">
        <v>15.5</v>
      </c>
      <c r="AW485" s="46">
        <v>372</v>
      </c>
      <c r="AX485" s="46">
        <f t="shared" si="6199"/>
        <v>0</v>
      </c>
      <c r="AY485" s="46">
        <f t="shared" si="6200"/>
        <v>0</v>
      </c>
      <c r="AZ485" s="46">
        <f t="shared" si="6201"/>
        <v>0</v>
      </c>
      <c r="BA485" s="46">
        <f t="shared" si="6202"/>
        <v>0</v>
      </c>
      <c r="BB485" s="46">
        <f t="shared" si="6203"/>
        <v>0</v>
      </c>
      <c r="BC485" s="95">
        <f t="shared" si="6166"/>
        <v>15.5</v>
      </c>
      <c r="BD485" s="46">
        <f t="shared" si="6144"/>
        <v>0</v>
      </c>
      <c r="BE485" s="96">
        <f t="shared" si="6167"/>
        <v>0</v>
      </c>
      <c r="BF485" s="96">
        <f t="shared" si="6168"/>
        <v>0</v>
      </c>
      <c r="BG485" s="96">
        <f t="shared" si="6169"/>
        <v>0</v>
      </c>
      <c r="BH485" s="96">
        <f t="shared" si="6170"/>
        <v>0</v>
      </c>
      <c r="BI485" s="96">
        <f t="shared" si="6171"/>
        <v>0</v>
      </c>
      <c r="BJ485" s="97">
        <v>15.5</v>
      </c>
      <c r="BM485" s="46">
        <v>372</v>
      </c>
      <c r="BN485" s="46">
        <f t="shared" si="6204"/>
        <v>0</v>
      </c>
      <c r="BO485" s="46">
        <f t="shared" si="6205"/>
        <v>0</v>
      </c>
      <c r="BP485" s="46">
        <f t="shared" si="6206"/>
        <v>0</v>
      </c>
      <c r="BQ485" s="46">
        <f t="shared" si="6207"/>
        <v>0</v>
      </c>
      <c r="BR485" s="46">
        <f t="shared" si="6208"/>
        <v>0</v>
      </c>
      <c r="BS485" s="95">
        <f t="shared" si="6172"/>
        <v>15.5</v>
      </c>
      <c r="BT485" s="46">
        <f t="shared" si="6145"/>
        <v>0</v>
      </c>
      <c r="BU485" s="96">
        <f t="shared" si="6173"/>
        <v>0</v>
      </c>
      <c r="BV485" s="96">
        <f t="shared" si="6174"/>
        <v>0</v>
      </c>
      <c r="BW485" s="96">
        <f t="shared" si="6175"/>
        <v>0</v>
      </c>
      <c r="BX485" s="96">
        <f t="shared" si="6176"/>
        <v>0</v>
      </c>
      <c r="BY485" s="96">
        <f t="shared" si="6177"/>
        <v>0</v>
      </c>
      <c r="BZ485" s="97">
        <v>15.5</v>
      </c>
      <c r="CC485" s="46">
        <v>372</v>
      </c>
      <c r="CD485" s="46">
        <f t="shared" si="6209"/>
        <v>0</v>
      </c>
      <c r="CE485" s="46">
        <f t="shared" si="6210"/>
        <v>0</v>
      </c>
      <c r="CF485" s="46">
        <f t="shared" si="6211"/>
        <v>0</v>
      </c>
      <c r="CG485" s="46">
        <f t="shared" si="6212"/>
        <v>0</v>
      </c>
      <c r="CH485" s="46">
        <f t="shared" si="6213"/>
        <v>0</v>
      </c>
      <c r="CI485" s="95">
        <f t="shared" si="6178"/>
        <v>15.5</v>
      </c>
      <c r="CJ485" s="46">
        <f t="shared" si="6146"/>
        <v>0</v>
      </c>
      <c r="CK485" s="96">
        <f t="shared" si="6179"/>
        <v>0</v>
      </c>
      <c r="CL485" s="96">
        <f t="shared" si="6180"/>
        <v>0</v>
      </c>
      <c r="CM485" s="96">
        <f t="shared" si="6181"/>
        <v>0</v>
      </c>
      <c r="CN485" s="96">
        <f t="shared" si="6182"/>
        <v>0</v>
      </c>
      <c r="CO485" s="96">
        <f t="shared" si="6183"/>
        <v>0</v>
      </c>
      <c r="CP485" s="97">
        <v>15.5</v>
      </c>
    </row>
    <row r="486" spans="1:94" x14ac:dyDescent="0.3">
      <c r="A486" s="46">
        <v>373</v>
      </c>
      <c r="B486" s="46">
        <f t="shared" si="6184"/>
        <v>0</v>
      </c>
      <c r="C486" s="46">
        <f t="shared" si="6185"/>
        <v>0</v>
      </c>
      <c r="D486" s="46">
        <f t="shared" si="6186"/>
        <v>0</v>
      </c>
      <c r="E486" s="46">
        <f t="shared" si="6187"/>
        <v>0</v>
      </c>
      <c r="F486" s="46">
        <f t="shared" si="6188"/>
        <v>0</v>
      </c>
      <c r="G486" s="95">
        <f t="shared" si="6147"/>
        <v>15.541666666666666</v>
      </c>
      <c r="H486" s="46">
        <f t="shared" si="6148"/>
        <v>0</v>
      </c>
      <c r="I486" s="96">
        <f t="shared" si="6149"/>
        <v>0</v>
      </c>
      <c r="J486" s="96">
        <f t="shared" si="6150"/>
        <v>0</v>
      </c>
      <c r="K486" s="96">
        <f t="shared" si="6151"/>
        <v>0</v>
      </c>
      <c r="L486" s="96">
        <f t="shared" si="6152"/>
        <v>0</v>
      </c>
      <c r="M486" s="96">
        <f t="shared" si="6153"/>
        <v>0</v>
      </c>
      <c r="N486" s="97">
        <v>15.541666666666666</v>
      </c>
      <c r="Q486" s="46">
        <v>373</v>
      </c>
      <c r="R486" s="46">
        <f t="shared" si="6189"/>
        <v>0</v>
      </c>
      <c r="S486" s="46">
        <f t="shared" si="6190"/>
        <v>0</v>
      </c>
      <c r="T486" s="46">
        <f t="shared" si="6191"/>
        <v>0</v>
      </c>
      <c r="U486" s="46">
        <f t="shared" si="6192"/>
        <v>0</v>
      </c>
      <c r="V486" s="46">
        <f t="shared" si="6193"/>
        <v>0</v>
      </c>
      <c r="W486" s="95">
        <f t="shared" si="6154"/>
        <v>15.541666666666666</v>
      </c>
      <c r="X486" s="46">
        <f t="shared" si="6142"/>
        <v>0</v>
      </c>
      <c r="Y486" s="96">
        <f t="shared" si="6155"/>
        <v>0</v>
      </c>
      <c r="Z486" s="96">
        <f t="shared" si="6156"/>
        <v>0</v>
      </c>
      <c r="AA486" s="96">
        <f t="shared" si="6157"/>
        <v>0</v>
      </c>
      <c r="AB486" s="96">
        <f t="shared" si="6158"/>
        <v>0</v>
      </c>
      <c r="AC486" s="96">
        <f t="shared" si="6159"/>
        <v>0</v>
      </c>
      <c r="AD486" s="97">
        <v>15.541666666666666</v>
      </c>
      <c r="AG486" s="46">
        <v>373</v>
      </c>
      <c r="AH486" s="46">
        <f t="shared" si="6194"/>
        <v>0</v>
      </c>
      <c r="AI486" s="46">
        <f t="shared" si="6195"/>
        <v>0</v>
      </c>
      <c r="AJ486" s="46">
        <f t="shared" si="6196"/>
        <v>0</v>
      </c>
      <c r="AK486" s="46">
        <f t="shared" si="6197"/>
        <v>0</v>
      </c>
      <c r="AL486" s="46">
        <f t="shared" si="6198"/>
        <v>0</v>
      </c>
      <c r="AM486" s="95">
        <f t="shared" si="6160"/>
        <v>15.541666666666666</v>
      </c>
      <c r="AN486" s="46">
        <f t="shared" si="6143"/>
        <v>0</v>
      </c>
      <c r="AO486" s="96">
        <f t="shared" si="6161"/>
        <v>0</v>
      </c>
      <c r="AP486" s="96">
        <f t="shared" si="6162"/>
        <v>0</v>
      </c>
      <c r="AQ486" s="96">
        <f t="shared" si="6163"/>
        <v>0</v>
      </c>
      <c r="AR486" s="96">
        <f t="shared" si="6164"/>
        <v>0</v>
      </c>
      <c r="AS486" s="96">
        <f t="shared" si="6165"/>
        <v>0</v>
      </c>
      <c r="AT486" s="97">
        <v>15.541666666666666</v>
      </c>
      <c r="AW486" s="46">
        <v>373</v>
      </c>
      <c r="AX486" s="46">
        <f t="shared" si="6199"/>
        <v>0</v>
      </c>
      <c r="AY486" s="46">
        <f t="shared" si="6200"/>
        <v>0</v>
      </c>
      <c r="AZ486" s="46">
        <f t="shared" si="6201"/>
        <v>0</v>
      </c>
      <c r="BA486" s="46">
        <f t="shared" si="6202"/>
        <v>0</v>
      </c>
      <c r="BB486" s="46">
        <f t="shared" si="6203"/>
        <v>0</v>
      </c>
      <c r="BC486" s="95">
        <f t="shared" si="6166"/>
        <v>15.541666666666666</v>
      </c>
      <c r="BD486" s="46">
        <f t="shared" si="6144"/>
        <v>0</v>
      </c>
      <c r="BE486" s="96">
        <f t="shared" si="6167"/>
        <v>0</v>
      </c>
      <c r="BF486" s="96">
        <f t="shared" si="6168"/>
        <v>0</v>
      </c>
      <c r="BG486" s="96">
        <f t="shared" si="6169"/>
        <v>0</v>
      </c>
      <c r="BH486" s="96">
        <f t="shared" si="6170"/>
        <v>0</v>
      </c>
      <c r="BI486" s="96">
        <f t="shared" si="6171"/>
        <v>0</v>
      </c>
      <c r="BJ486" s="97">
        <v>15.541666666666666</v>
      </c>
      <c r="BM486" s="46">
        <v>373</v>
      </c>
      <c r="BN486" s="46">
        <f t="shared" si="6204"/>
        <v>0</v>
      </c>
      <c r="BO486" s="46">
        <f t="shared" si="6205"/>
        <v>0</v>
      </c>
      <c r="BP486" s="46">
        <f t="shared" si="6206"/>
        <v>0</v>
      </c>
      <c r="BQ486" s="46">
        <f t="shared" si="6207"/>
        <v>0</v>
      </c>
      <c r="BR486" s="46">
        <f t="shared" si="6208"/>
        <v>0</v>
      </c>
      <c r="BS486" s="95">
        <f t="shared" si="6172"/>
        <v>15.541666666666666</v>
      </c>
      <c r="BT486" s="46">
        <f t="shared" si="6145"/>
        <v>0</v>
      </c>
      <c r="BU486" s="96">
        <f t="shared" si="6173"/>
        <v>0</v>
      </c>
      <c r="BV486" s="96">
        <f t="shared" si="6174"/>
        <v>0</v>
      </c>
      <c r="BW486" s="96">
        <f t="shared" si="6175"/>
        <v>0</v>
      </c>
      <c r="BX486" s="96">
        <f t="shared" si="6176"/>
        <v>0</v>
      </c>
      <c r="BY486" s="96">
        <f t="shared" si="6177"/>
        <v>0</v>
      </c>
      <c r="BZ486" s="97">
        <v>15.541666666666666</v>
      </c>
      <c r="CC486" s="46">
        <v>373</v>
      </c>
      <c r="CD486" s="46">
        <f t="shared" si="6209"/>
        <v>0</v>
      </c>
      <c r="CE486" s="46">
        <f t="shared" si="6210"/>
        <v>0</v>
      </c>
      <c r="CF486" s="46">
        <f t="shared" si="6211"/>
        <v>0</v>
      </c>
      <c r="CG486" s="46">
        <f t="shared" si="6212"/>
        <v>0</v>
      </c>
      <c r="CH486" s="46">
        <f t="shared" si="6213"/>
        <v>0</v>
      </c>
      <c r="CI486" s="95">
        <f t="shared" si="6178"/>
        <v>15.541666666666666</v>
      </c>
      <c r="CJ486" s="46">
        <f t="shared" si="6146"/>
        <v>0</v>
      </c>
      <c r="CK486" s="96">
        <f t="shared" si="6179"/>
        <v>0</v>
      </c>
      <c r="CL486" s="96">
        <f t="shared" si="6180"/>
        <v>0</v>
      </c>
      <c r="CM486" s="96">
        <f t="shared" si="6181"/>
        <v>0</v>
      </c>
      <c r="CN486" s="96">
        <f t="shared" si="6182"/>
        <v>0</v>
      </c>
      <c r="CO486" s="96">
        <f t="shared" si="6183"/>
        <v>0</v>
      </c>
      <c r="CP486" s="97">
        <v>15.541666666666666</v>
      </c>
    </row>
    <row r="487" spans="1:94" x14ac:dyDescent="0.3">
      <c r="A487" s="46">
        <v>374</v>
      </c>
      <c r="B487" s="46">
        <f t="shared" si="6184"/>
        <v>0</v>
      </c>
      <c r="C487" s="46">
        <f t="shared" si="6185"/>
        <v>0</v>
      </c>
      <c r="D487" s="46">
        <f t="shared" si="6186"/>
        <v>0</v>
      </c>
      <c r="E487" s="46">
        <f t="shared" si="6187"/>
        <v>0</v>
      </c>
      <c r="F487" s="46">
        <f t="shared" si="6188"/>
        <v>0</v>
      </c>
      <c r="G487" s="95">
        <f t="shared" si="6147"/>
        <v>15.583333333333334</v>
      </c>
      <c r="H487" s="46">
        <f t="shared" si="6148"/>
        <v>0</v>
      </c>
      <c r="I487" s="96">
        <f t="shared" si="6149"/>
        <v>0</v>
      </c>
      <c r="J487" s="96">
        <f t="shared" si="6150"/>
        <v>0</v>
      </c>
      <c r="K487" s="96">
        <f t="shared" si="6151"/>
        <v>0</v>
      </c>
      <c r="L487" s="96">
        <f t="shared" si="6152"/>
        <v>0</v>
      </c>
      <c r="M487" s="96">
        <f t="shared" si="6153"/>
        <v>0</v>
      </c>
      <c r="N487" s="97">
        <v>15.583333333333334</v>
      </c>
      <c r="Q487" s="46">
        <v>374</v>
      </c>
      <c r="R487" s="46">
        <f t="shared" si="6189"/>
        <v>0</v>
      </c>
      <c r="S487" s="46">
        <f t="shared" si="6190"/>
        <v>0</v>
      </c>
      <c r="T487" s="46">
        <f t="shared" si="6191"/>
        <v>0</v>
      </c>
      <c r="U487" s="46">
        <f t="shared" si="6192"/>
        <v>0</v>
      </c>
      <c r="V487" s="46">
        <f t="shared" si="6193"/>
        <v>0</v>
      </c>
      <c r="W487" s="95">
        <f t="shared" si="6154"/>
        <v>15.583333333333334</v>
      </c>
      <c r="X487" s="46">
        <f t="shared" si="6142"/>
        <v>0</v>
      </c>
      <c r="Y487" s="96">
        <f t="shared" si="6155"/>
        <v>0</v>
      </c>
      <c r="Z487" s="96">
        <f t="shared" si="6156"/>
        <v>0</v>
      </c>
      <c r="AA487" s="96">
        <f t="shared" si="6157"/>
        <v>0</v>
      </c>
      <c r="AB487" s="96">
        <f t="shared" si="6158"/>
        <v>0</v>
      </c>
      <c r="AC487" s="96">
        <f t="shared" si="6159"/>
        <v>0</v>
      </c>
      <c r="AD487" s="97">
        <v>15.583333333333334</v>
      </c>
      <c r="AG487" s="46">
        <v>374</v>
      </c>
      <c r="AH487" s="46">
        <f t="shared" si="6194"/>
        <v>0</v>
      </c>
      <c r="AI487" s="46">
        <f t="shared" si="6195"/>
        <v>0</v>
      </c>
      <c r="AJ487" s="46">
        <f t="shared" si="6196"/>
        <v>0</v>
      </c>
      <c r="AK487" s="46">
        <f t="shared" si="6197"/>
        <v>0</v>
      </c>
      <c r="AL487" s="46">
        <f t="shared" si="6198"/>
        <v>0</v>
      </c>
      <c r="AM487" s="95">
        <f t="shared" si="6160"/>
        <v>15.583333333333334</v>
      </c>
      <c r="AN487" s="46">
        <f t="shared" si="6143"/>
        <v>0</v>
      </c>
      <c r="AO487" s="96">
        <f t="shared" si="6161"/>
        <v>0</v>
      </c>
      <c r="AP487" s="96">
        <f t="shared" si="6162"/>
        <v>0</v>
      </c>
      <c r="AQ487" s="96">
        <f t="shared" si="6163"/>
        <v>0</v>
      </c>
      <c r="AR487" s="96">
        <f t="shared" si="6164"/>
        <v>0</v>
      </c>
      <c r="AS487" s="96">
        <f t="shared" si="6165"/>
        <v>0</v>
      </c>
      <c r="AT487" s="97">
        <v>15.583333333333334</v>
      </c>
      <c r="AW487" s="46">
        <v>374</v>
      </c>
      <c r="AX487" s="46">
        <f t="shared" si="6199"/>
        <v>0</v>
      </c>
      <c r="AY487" s="46">
        <f t="shared" si="6200"/>
        <v>0</v>
      </c>
      <c r="AZ487" s="46">
        <f t="shared" si="6201"/>
        <v>0</v>
      </c>
      <c r="BA487" s="46">
        <f t="shared" si="6202"/>
        <v>0</v>
      </c>
      <c r="BB487" s="46">
        <f t="shared" si="6203"/>
        <v>0</v>
      </c>
      <c r="BC487" s="95">
        <f t="shared" si="6166"/>
        <v>15.583333333333334</v>
      </c>
      <c r="BD487" s="46">
        <f t="shared" si="6144"/>
        <v>0</v>
      </c>
      <c r="BE487" s="96">
        <f t="shared" si="6167"/>
        <v>0</v>
      </c>
      <c r="BF487" s="96">
        <f t="shared" si="6168"/>
        <v>0</v>
      </c>
      <c r="BG487" s="96">
        <f t="shared" si="6169"/>
        <v>0</v>
      </c>
      <c r="BH487" s="96">
        <f t="shared" si="6170"/>
        <v>0</v>
      </c>
      <c r="BI487" s="96">
        <f t="shared" si="6171"/>
        <v>0</v>
      </c>
      <c r="BJ487" s="97">
        <v>15.583333333333334</v>
      </c>
      <c r="BM487" s="46">
        <v>374</v>
      </c>
      <c r="BN487" s="46">
        <f t="shared" si="6204"/>
        <v>0</v>
      </c>
      <c r="BO487" s="46">
        <f t="shared" si="6205"/>
        <v>0</v>
      </c>
      <c r="BP487" s="46">
        <f t="shared" si="6206"/>
        <v>0</v>
      </c>
      <c r="BQ487" s="46">
        <f t="shared" si="6207"/>
        <v>0</v>
      </c>
      <c r="BR487" s="46">
        <f t="shared" si="6208"/>
        <v>0</v>
      </c>
      <c r="BS487" s="95">
        <f t="shared" si="6172"/>
        <v>15.583333333333334</v>
      </c>
      <c r="BT487" s="46">
        <f t="shared" si="6145"/>
        <v>0</v>
      </c>
      <c r="BU487" s="96">
        <f t="shared" si="6173"/>
        <v>0</v>
      </c>
      <c r="BV487" s="96">
        <f t="shared" si="6174"/>
        <v>0</v>
      </c>
      <c r="BW487" s="96">
        <f t="shared" si="6175"/>
        <v>0</v>
      </c>
      <c r="BX487" s="96">
        <f t="shared" si="6176"/>
        <v>0</v>
      </c>
      <c r="BY487" s="96">
        <f t="shared" si="6177"/>
        <v>0</v>
      </c>
      <c r="BZ487" s="97">
        <v>15.583333333333334</v>
      </c>
      <c r="CC487" s="46">
        <v>374</v>
      </c>
      <c r="CD487" s="46">
        <f t="shared" si="6209"/>
        <v>0</v>
      </c>
      <c r="CE487" s="46">
        <f t="shared" si="6210"/>
        <v>0</v>
      </c>
      <c r="CF487" s="46">
        <f t="shared" si="6211"/>
        <v>0</v>
      </c>
      <c r="CG487" s="46">
        <f t="shared" si="6212"/>
        <v>0</v>
      </c>
      <c r="CH487" s="46">
        <f t="shared" si="6213"/>
        <v>0</v>
      </c>
      <c r="CI487" s="95">
        <f t="shared" si="6178"/>
        <v>15.583333333333334</v>
      </c>
      <c r="CJ487" s="46">
        <f t="shared" si="6146"/>
        <v>0</v>
      </c>
      <c r="CK487" s="96">
        <f t="shared" si="6179"/>
        <v>0</v>
      </c>
      <c r="CL487" s="96">
        <f t="shared" si="6180"/>
        <v>0</v>
      </c>
      <c r="CM487" s="96">
        <f t="shared" si="6181"/>
        <v>0</v>
      </c>
      <c r="CN487" s="96">
        <f t="shared" si="6182"/>
        <v>0</v>
      </c>
      <c r="CO487" s="96">
        <f t="shared" si="6183"/>
        <v>0</v>
      </c>
      <c r="CP487" s="97">
        <v>15.583333333333334</v>
      </c>
    </row>
    <row r="488" spans="1:94" x14ac:dyDescent="0.3">
      <c r="A488" s="46">
        <v>375</v>
      </c>
      <c r="B488" s="46">
        <f t="shared" si="6184"/>
        <v>0</v>
      </c>
      <c r="C488" s="46">
        <f t="shared" si="6185"/>
        <v>0</v>
      </c>
      <c r="D488" s="46">
        <f t="shared" si="6186"/>
        <v>0</v>
      </c>
      <c r="E488" s="46">
        <f t="shared" si="6187"/>
        <v>0</v>
      </c>
      <c r="F488" s="46">
        <f t="shared" si="6188"/>
        <v>0</v>
      </c>
      <c r="G488" s="95">
        <f t="shared" si="6147"/>
        <v>15.625</v>
      </c>
      <c r="H488" s="46">
        <f t="shared" si="6148"/>
        <v>0</v>
      </c>
      <c r="I488" s="96">
        <f t="shared" si="6149"/>
        <v>0</v>
      </c>
      <c r="J488" s="96">
        <f t="shared" si="6150"/>
        <v>0</v>
      </c>
      <c r="K488" s="96">
        <f t="shared" si="6151"/>
        <v>0</v>
      </c>
      <c r="L488" s="96">
        <f t="shared" si="6152"/>
        <v>0</v>
      </c>
      <c r="M488" s="96">
        <f t="shared" si="6153"/>
        <v>0</v>
      </c>
      <c r="N488" s="97">
        <v>15.625</v>
      </c>
      <c r="Q488" s="46">
        <v>375</v>
      </c>
      <c r="R488" s="46">
        <f t="shared" si="6189"/>
        <v>0</v>
      </c>
      <c r="S488" s="46">
        <f t="shared" si="6190"/>
        <v>0</v>
      </c>
      <c r="T488" s="46">
        <f t="shared" si="6191"/>
        <v>0</v>
      </c>
      <c r="U488" s="46">
        <f t="shared" si="6192"/>
        <v>0</v>
      </c>
      <c r="V488" s="46">
        <f t="shared" si="6193"/>
        <v>0</v>
      </c>
      <c r="W488" s="95">
        <f t="shared" si="6154"/>
        <v>15.625</v>
      </c>
      <c r="X488" s="46">
        <f t="shared" si="6142"/>
        <v>0</v>
      </c>
      <c r="Y488" s="96">
        <f t="shared" si="6155"/>
        <v>0</v>
      </c>
      <c r="Z488" s="96">
        <f t="shared" si="6156"/>
        <v>0</v>
      </c>
      <c r="AA488" s="96">
        <f t="shared" si="6157"/>
        <v>0</v>
      </c>
      <c r="AB488" s="96">
        <f t="shared" si="6158"/>
        <v>0</v>
      </c>
      <c r="AC488" s="96">
        <f t="shared" si="6159"/>
        <v>0</v>
      </c>
      <c r="AD488" s="97">
        <v>15.625</v>
      </c>
      <c r="AG488" s="46">
        <v>375</v>
      </c>
      <c r="AH488" s="46">
        <f t="shared" si="6194"/>
        <v>0</v>
      </c>
      <c r="AI488" s="46">
        <f t="shared" si="6195"/>
        <v>0</v>
      </c>
      <c r="AJ488" s="46">
        <f t="shared" si="6196"/>
        <v>0</v>
      </c>
      <c r="AK488" s="46">
        <f t="shared" si="6197"/>
        <v>0</v>
      </c>
      <c r="AL488" s="46">
        <f t="shared" si="6198"/>
        <v>0</v>
      </c>
      <c r="AM488" s="95">
        <f t="shared" si="6160"/>
        <v>15.625</v>
      </c>
      <c r="AN488" s="46">
        <f t="shared" si="6143"/>
        <v>0</v>
      </c>
      <c r="AO488" s="96">
        <f t="shared" si="6161"/>
        <v>0</v>
      </c>
      <c r="AP488" s="96">
        <f t="shared" si="6162"/>
        <v>0</v>
      </c>
      <c r="AQ488" s="96">
        <f t="shared" si="6163"/>
        <v>0</v>
      </c>
      <c r="AR488" s="96">
        <f t="shared" si="6164"/>
        <v>0</v>
      </c>
      <c r="AS488" s="96">
        <f t="shared" si="6165"/>
        <v>0</v>
      </c>
      <c r="AT488" s="97">
        <v>15.625</v>
      </c>
      <c r="AW488" s="46">
        <v>375</v>
      </c>
      <c r="AX488" s="46">
        <f t="shared" si="6199"/>
        <v>0</v>
      </c>
      <c r="AY488" s="46">
        <f t="shared" si="6200"/>
        <v>0</v>
      </c>
      <c r="AZ488" s="46">
        <f t="shared" si="6201"/>
        <v>0</v>
      </c>
      <c r="BA488" s="46">
        <f t="shared" si="6202"/>
        <v>0</v>
      </c>
      <c r="BB488" s="46">
        <f t="shared" si="6203"/>
        <v>0</v>
      </c>
      <c r="BC488" s="95">
        <f t="shared" si="6166"/>
        <v>15.625</v>
      </c>
      <c r="BD488" s="46">
        <f t="shared" si="6144"/>
        <v>0</v>
      </c>
      <c r="BE488" s="96">
        <f t="shared" si="6167"/>
        <v>0</v>
      </c>
      <c r="BF488" s="96">
        <f t="shared" si="6168"/>
        <v>0</v>
      </c>
      <c r="BG488" s="96">
        <f t="shared" si="6169"/>
        <v>0</v>
      </c>
      <c r="BH488" s="96">
        <f t="shared" si="6170"/>
        <v>0</v>
      </c>
      <c r="BI488" s="96">
        <f t="shared" si="6171"/>
        <v>0</v>
      </c>
      <c r="BJ488" s="97">
        <v>15.625</v>
      </c>
      <c r="BM488" s="46">
        <v>375</v>
      </c>
      <c r="BN488" s="46">
        <f t="shared" si="6204"/>
        <v>0</v>
      </c>
      <c r="BO488" s="46">
        <f t="shared" si="6205"/>
        <v>0</v>
      </c>
      <c r="BP488" s="46">
        <f t="shared" si="6206"/>
        <v>0</v>
      </c>
      <c r="BQ488" s="46">
        <f t="shared" si="6207"/>
        <v>0</v>
      </c>
      <c r="BR488" s="46">
        <f t="shared" si="6208"/>
        <v>0</v>
      </c>
      <c r="BS488" s="95">
        <f t="shared" si="6172"/>
        <v>15.625</v>
      </c>
      <c r="BT488" s="46">
        <f t="shared" si="6145"/>
        <v>0</v>
      </c>
      <c r="BU488" s="96">
        <f t="shared" si="6173"/>
        <v>0</v>
      </c>
      <c r="BV488" s="96">
        <f t="shared" si="6174"/>
        <v>0</v>
      </c>
      <c r="BW488" s="96">
        <f t="shared" si="6175"/>
        <v>0</v>
      </c>
      <c r="BX488" s="96">
        <f t="shared" si="6176"/>
        <v>0</v>
      </c>
      <c r="BY488" s="96">
        <f t="shared" si="6177"/>
        <v>0</v>
      </c>
      <c r="BZ488" s="97">
        <v>15.625</v>
      </c>
      <c r="CC488" s="46">
        <v>375</v>
      </c>
      <c r="CD488" s="46">
        <f t="shared" si="6209"/>
        <v>0</v>
      </c>
      <c r="CE488" s="46">
        <f t="shared" si="6210"/>
        <v>0</v>
      </c>
      <c r="CF488" s="46">
        <f t="shared" si="6211"/>
        <v>0</v>
      </c>
      <c r="CG488" s="46">
        <f t="shared" si="6212"/>
        <v>0</v>
      </c>
      <c r="CH488" s="46">
        <f t="shared" si="6213"/>
        <v>0</v>
      </c>
      <c r="CI488" s="95">
        <f t="shared" si="6178"/>
        <v>15.625</v>
      </c>
      <c r="CJ488" s="46">
        <f t="shared" si="6146"/>
        <v>0</v>
      </c>
      <c r="CK488" s="96">
        <f t="shared" si="6179"/>
        <v>0</v>
      </c>
      <c r="CL488" s="96">
        <f t="shared" si="6180"/>
        <v>0</v>
      </c>
      <c r="CM488" s="96">
        <f t="shared" si="6181"/>
        <v>0</v>
      </c>
      <c r="CN488" s="96">
        <f t="shared" si="6182"/>
        <v>0</v>
      </c>
      <c r="CO488" s="96">
        <f t="shared" si="6183"/>
        <v>0</v>
      </c>
      <c r="CP488" s="97">
        <v>15.625</v>
      </c>
    </row>
    <row r="489" spans="1:94" x14ac:dyDescent="0.3">
      <c r="A489" s="46">
        <v>376</v>
      </c>
      <c r="B489" s="46">
        <f t="shared" si="6184"/>
        <v>0</v>
      </c>
      <c r="C489" s="46">
        <f t="shared" si="6185"/>
        <v>0</v>
      </c>
      <c r="D489" s="46">
        <f t="shared" si="6186"/>
        <v>0</v>
      </c>
      <c r="E489" s="46">
        <f t="shared" si="6187"/>
        <v>0</v>
      </c>
      <c r="F489" s="46">
        <f t="shared" si="6188"/>
        <v>0</v>
      </c>
      <c r="G489" s="95">
        <f t="shared" si="6147"/>
        <v>15.666666666666666</v>
      </c>
      <c r="H489" s="46">
        <f t="shared" si="6148"/>
        <v>0</v>
      </c>
      <c r="I489" s="96">
        <f t="shared" si="6149"/>
        <v>0</v>
      </c>
      <c r="J489" s="96">
        <f t="shared" si="6150"/>
        <v>0</v>
      </c>
      <c r="K489" s="96">
        <f t="shared" si="6151"/>
        <v>0</v>
      </c>
      <c r="L489" s="96">
        <f t="shared" si="6152"/>
        <v>0</v>
      </c>
      <c r="M489" s="96">
        <f t="shared" si="6153"/>
        <v>0</v>
      </c>
      <c r="N489" s="97">
        <v>15.666666666666666</v>
      </c>
      <c r="Q489" s="46">
        <v>376</v>
      </c>
      <c r="R489" s="46">
        <f t="shared" si="6189"/>
        <v>0</v>
      </c>
      <c r="S489" s="46">
        <f t="shared" si="6190"/>
        <v>0</v>
      </c>
      <c r="T489" s="46">
        <f t="shared" si="6191"/>
        <v>0</v>
      </c>
      <c r="U489" s="46">
        <f t="shared" si="6192"/>
        <v>0</v>
      </c>
      <c r="V489" s="46">
        <f t="shared" si="6193"/>
        <v>0</v>
      </c>
      <c r="W489" s="95">
        <f t="shared" si="6154"/>
        <v>15.666666666666666</v>
      </c>
      <c r="X489" s="46">
        <f t="shared" si="6142"/>
        <v>0</v>
      </c>
      <c r="Y489" s="96">
        <f t="shared" si="6155"/>
        <v>0</v>
      </c>
      <c r="Z489" s="96">
        <f t="shared" si="6156"/>
        <v>0</v>
      </c>
      <c r="AA489" s="96">
        <f t="shared" si="6157"/>
        <v>0</v>
      </c>
      <c r="AB489" s="96">
        <f t="shared" si="6158"/>
        <v>0</v>
      </c>
      <c r="AC489" s="96">
        <f t="shared" si="6159"/>
        <v>0</v>
      </c>
      <c r="AD489" s="97">
        <v>15.666666666666666</v>
      </c>
      <c r="AG489" s="46">
        <v>376</v>
      </c>
      <c r="AH489" s="46">
        <f t="shared" si="6194"/>
        <v>0</v>
      </c>
      <c r="AI489" s="46">
        <f t="shared" si="6195"/>
        <v>0</v>
      </c>
      <c r="AJ489" s="46">
        <f t="shared" si="6196"/>
        <v>0</v>
      </c>
      <c r="AK489" s="46">
        <f t="shared" si="6197"/>
        <v>0</v>
      </c>
      <c r="AL489" s="46">
        <f t="shared" si="6198"/>
        <v>0</v>
      </c>
      <c r="AM489" s="95">
        <f t="shared" si="6160"/>
        <v>15.666666666666666</v>
      </c>
      <c r="AN489" s="46">
        <f t="shared" si="6143"/>
        <v>0</v>
      </c>
      <c r="AO489" s="96">
        <f t="shared" si="6161"/>
        <v>0</v>
      </c>
      <c r="AP489" s="96">
        <f t="shared" si="6162"/>
        <v>0</v>
      </c>
      <c r="AQ489" s="96">
        <f t="shared" si="6163"/>
        <v>0</v>
      </c>
      <c r="AR489" s="96">
        <f t="shared" si="6164"/>
        <v>0</v>
      </c>
      <c r="AS489" s="96">
        <f t="shared" si="6165"/>
        <v>0</v>
      </c>
      <c r="AT489" s="97">
        <v>15.666666666666666</v>
      </c>
      <c r="AW489" s="46">
        <v>376</v>
      </c>
      <c r="AX489" s="46">
        <f t="shared" si="6199"/>
        <v>0</v>
      </c>
      <c r="AY489" s="46">
        <f t="shared" si="6200"/>
        <v>0</v>
      </c>
      <c r="AZ489" s="46">
        <f t="shared" si="6201"/>
        <v>0</v>
      </c>
      <c r="BA489" s="46">
        <f t="shared" si="6202"/>
        <v>0</v>
      </c>
      <c r="BB489" s="46">
        <f t="shared" si="6203"/>
        <v>0</v>
      </c>
      <c r="BC489" s="95">
        <f t="shared" si="6166"/>
        <v>15.666666666666666</v>
      </c>
      <c r="BD489" s="46">
        <f t="shared" si="6144"/>
        <v>0</v>
      </c>
      <c r="BE489" s="96">
        <f t="shared" si="6167"/>
        <v>0</v>
      </c>
      <c r="BF489" s="96">
        <f t="shared" si="6168"/>
        <v>0</v>
      </c>
      <c r="BG489" s="96">
        <f t="shared" si="6169"/>
        <v>0</v>
      </c>
      <c r="BH489" s="96">
        <f t="shared" si="6170"/>
        <v>0</v>
      </c>
      <c r="BI489" s="96">
        <f t="shared" si="6171"/>
        <v>0</v>
      </c>
      <c r="BJ489" s="97">
        <v>15.666666666666666</v>
      </c>
      <c r="BM489" s="46">
        <v>376</v>
      </c>
      <c r="BN489" s="46">
        <f t="shared" si="6204"/>
        <v>0</v>
      </c>
      <c r="BO489" s="46">
        <f t="shared" si="6205"/>
        <v>0</v>
      </c>
      <c r="BP489" s="46">
        <f t="shared" si="6206"/>
        <v>0</v>
      </c>
      <c r="BQ489" s="46">
        <f t="shared" si="6207"/>
        <v>0</v>
      </c>
      <c r="BR489" s="46">
        <f t="shared" si="6208"/>
        <v>0</v>
      </c>
      <c r="BS489" s="95">
        <f t="shared" si="6172"/>
        <v>15.666666666666666</v>
      </c>
      <c r="BT489" s="46">
        <f t="shared" si="6145"/>
        <v>0</v>
      </c>
      <c r="BU489" s="96">
        <f t="shared" si="6173"/>
        <v>0</v>
      </c>
      <c r="BV489" s="96">
        <f t="shared" si="6174"/>
        <v>0</v>
      </c>
      <c r="BW489" s="96">
        <f t="shared" si="6175"/>
        <v>0</v>
      </c>
      <c r="BX489" s="96">
        <f t="shared" si="6176"/>
        <v>0</v>
      </c>
      <c r="BY489" s="96">
        <f t="shared" si="6177"/>
        <v>0</v>
      </c>
      <c r="BZ489" s="97">
        <v>15.666666666666666</v>
      </c>
      <c r="CC489" s="46">
        <v>376</v>
      </c>
      <c r="CD489" s="46">
        <f t="shared" si="6209"/>
        <v>0</v>
      </c>
      <c r="CE489" s="46">
        <f t="shared" si="6210"/>
        <v>0</v>
      </c>
      <c r="CF489" s="46">
        <f t="shared" si="6211"/>
        <v>0</v>
      </c>
      <c r="CG489" s="46">
        <f t="shared" si="6212"/>
        <v>0</v>
      </c>
      <c r="CH489" s="46">
        <f t="shared" si="6213"/>
        <v>0</v>
      </c>
      <c r="CI489" s="95">
        <f t="shared" si="6178"/>
        <v>15.666666666666666</v>
      </c>
      <c r="CJ489" s="46">
        <f t="shared" si="6146"/>
        <v>0</v>
      </c>
      <c r="CK489" s="96">
        <f t="shared" si="6179"/>
        <v>0</v>
      </c>
      <c r="CL489" s="96">
        <f t="shared" si="6180"/>
        <v>0</v>
      </c>
      <c r="CM489" s="96">
        <f t="shared" si="6181"/>
        <v>0</v>
      </c>
      <c r="CN489" s="96">
        <f t="shared" si="6182"/>
        <v>0</v>
      </c>
      <c r="CO489" s="96">
        <f t="shared" si="6183"/>
        <v>0</v>
      </c>
      <c r="CP489" s="97">
        <v>15.666666666666666</v>
      </c>
    </row>
    <row r="490" spans="1:94" x14ac:dyDescent="0.3">
      <c r="A490" s="46">
        <v>377</v>
      </c>
      <c r="B490" s="46">
        <f t="shared" si="6184"/>
        <v>0</v>
      </c>
      <c r="C490" s="46">
        <f t="shared" si="6185"/>
        <v>0</v>
      </c>
      <c r="D490" s="46">
        <f t="shared" si="6186"/>
        <v>0</v>
      </c>
      <c r="E490" s="46">
        <f t="shared" si="6187"/>
        <v>0</v>
      </c>
      <c r="F490" s="46">
        <f t="shared" si="6188"/>
        <v>0</v>
      </c>
      <c r="G490" s="95">
        <f t="shared" si="6147"/>
        <v>15.708333333333334</v>
      </c>
      <c r="H490" s="46">
        <f t="shared" si="6148"/>
        <v>0</v>
      </c>
      <c r="I490" s="96">
        <f t="shared" si="6149"/>
        <v>0</v>
      </c>
      <c r="J490" s="96">
        <f t="shared" si="6150"/>
        <v>0</v>
      </c>
      <c r="K490" s="96">
        <f t="shared" si="6151"/>
        <v>0</v>
      </c>
      <c r="L490" s="96">
        <f t="shared" si="6152"/>
        <v>0</v>
      </c>
      <c r="M490" s="96">
        <f t="shared" si="6153"/>
        <v>0</v>
      </c>
      <c r="N490" s="97">
        <v>15.708333333333334</v>
      </c>
      <c r="Q490" s="46">
        <v>377</v>
      </c>
      <c r="R490" s="46">
        <f t="shared" si="6189"/>
        <v>0</v>
      </c>
      <c r="S490" s="46">
        <f t="shared" si="6190"/>
        <v>0</v>
      </c>
      <c r="T490" s="46">
        <f t="shared" si="6191"/>
        <v>0</v>
      </c>
      <c r="U490" s="46">
        <f t="shared" si="6192"/>
        <v>0</v>
      </c>
      <c r="V490" s="46">
        <f t="shared" si="6193"/>
        <v>0</v>
      </c>
      <c r="W490" s="95">
        <f t="shared" si="6154"/>
        <v>15.708333333333334</v>
      </c>
      <c r="X490" s="46">
        <f t="shared" si="6142"/>
        <v>0</v>
      </c>
      <c r="Y490" s="96">
        <f t="shared" si="6155"/>
        <v>0</v>
      </c>
      <c r="Z490" s="96">
        <f t="shared" si="6156"/>
        <v>0</v>
      </c>
      <c r="AA490" s="96">
        <f t="shared" si="6157"/>
        <v>0</v>
      </c>
      <c r="AB490" s="96">
        <f t="shared" si="6158"/>
        <v>0</v>
      </c>
      <c r="AC490" s="96">
        <f t="shared" si="6159"/>
        <v>0</v>
      </c>
      <c r="AD490" s="97">
        <v>15.708333333333334</v>
      </c>
      <c r="AG490" s="46">
        <v>377</v>
      </c>
      <c r="AH490" s="46">
        <f t="shared" si="6194"/>
        <v>0</v>
      </c>
      <c r="AI490" s="46">
        <f t="shared" si="6195"/>
        <v>0</v>
      </c>
      <c r="AJ490" s="46">
        <f t="shared" si="6196"/>
        <v>0</v>
      </c>
      <c r="AK490" s="46">
        <f t="shared" si="6197"/>
        <v>0</v>
      </c>
      <c r="AL490" s="46">
        <f t="shared" si="6198"/>
        <v>0</v>
      </c>
      <c r="AM490" s="95">
        <f t="shared" si="6160"/>
        <v>15.708333333333334</v>
      </c>
      <c r="AN490" s="46">
        <f t="shared" si="6143"/>
        <v>0</v>
      </c>
      <c r="AO490" s="96">
        <f t="shared" si="6161"/>
        <v>0</v>
      </c>
      <c r="AP490" s="96">
        <f t="shared" si="6162"/>
        <v>0</v>
      </c>
      <c r="AQ490" s="96">
        <f t="shared" si="6163"/>
        <v>0</v>
      </c>
      <c r="AR490" s="96">
        <f t="shared" si="6164"/>
        <v>0</v>
      </c>
      <c r="AS490" s="96">
        <f t="shared" si="6165"/>
        <v>0</v>
      </c>
      <c r="AT490" s="97">
        <v>15.708333333333334</v>
      </c>
      <c r="AW490" s="46">
        <v>377</v>
      </c>
      <c r="AX490" s="46">
        <f t="shared" si="6199"/>
        <v>0</v>
      </c>
      <c r="AY490" s="46">
        <f t="shared" si="6200"/>
        <v>0</v>
      </c>
      <c r="AZ490" s="46">
        <f t="shared" si="6201"/>
        <v>0</v>
      </c>
      <c r="BA490" s="46">
        <f t="shared" si="6202"/>
        <v>0</v>
      </c>
      <c r="BB490" s="46">
        <f t="shared" si="6203"/>
        <v>0</v>
      </c>
      <c r="BC490" s="95">
        <f t="shared" si="6166"/>
        <v>15.708333333333334</v>
      </c>
      <c r="BD490" s="46">
        <f t="shared" si="6144"/>
        <v>0</v>
      </c>
      <c r="BE490" s="96">
        <f t="shared" si="6167"/>
        <v>0</v>
      </c>
      <c r="BF490" s="96">
        <f t="shared" si="6168"/>
        <v>0</v>
      </c>
      <c r="BG490" s="96">
        <f t="shared" si="6169"/>
        <v>0</v>
      </c>
      <c r="BH490" s="96">
        <f t="shared" si="6170"/>
        <v>0</v>
      </c>
      <c r="BI490" s="96">
        <f t="shared" si="6171"/>
        <v>0</v>
      </c>
      <c r="BJ490" s="97">
        <v>15.708333333333334</v>
      </c>
      <c r="BM490" s="46">
        <v>377</v>
      </c>
      <c r="BN490" s="46">
        <f t="shared" si="6204"/>
        <v>0</v>
      </c>
      <c r="BO490" s="46">
        <f t="shared" si="6205"/>
        <v>0</v>
      </c>
      <c r="BP490" s="46">
        <f t="shared" si="6206"/>
        <v>0</v>
      </c>
      <c r="BQ490" s="46">
        <f t="shared" si="6207"/>
        <v>0</v>
      </c>
      <c r="BR490" s="46">
        <f t="shared" si="6208"/>
        <v>0</v>
      </c>
      <c r="BS490" s="95">
        <f t="shared" si="6172"/>
        <v>15.708333333333334</v>
      </c>
      <c r="BT490" s="46">
        <f t="shared" si="6145"/>
        <v>0</v>
      </c>
      <c r="BU490" s="96">
        <f t="shared" si="6173"/>
        <v>0</v>
      </c>
      <c r="BV490" s="96">
        <f t="shared" si="6174"/>
        <v>0</v>
      </c>
      <c r="BW490" s="96">
        <f t="shared" si="6175"/>
        <v>0</v>
      </c>
      <c r="BX490" s="96">
        <f t="shared" si="6176"/>
        <v>0</v>
      </c>
      <c r="BY490" s="96">
        <f t="shared" si="6177"/>
        <v>0</v>
      </c>
      <c r="BZ490" s="97">
        <v>15.708333333333334</v>
      </c>
      <c r="CC490" s="46">
        <v>377</v>
      </c>
      <c r="CD490" s="46">
        <f t="shared" si="6209"/>
        <v>0</v>
      </c>
      <c r="CE490" s="46">
        <f t="shared" si="6210"/>
        <v>0</v>
      </c>
      <c r="CF490" s="46">
        <f t="shared" si="6211"/>
        <v>0</v>
      </c>
      <c r="CG490" s="46">
        <f t="shared" si="6212"/>
        <v>0</v>
      </c>
      <c r="CH490" s="46">
        <f t="shared" si="6213"/>
        <v>0</v>
      </c>
      <c r="CI490" s="95">
        <f t="shared" si="6178"/>
        <v>15.708333333333334</v>
      </c>
      <c r="CJ490" s="46">
        <f t="shared" si="6146"/>
        <v>0</v>
      </c>
      <c r="CK490" s="96">
        <f t="shared" si="6179"/>
        <v>0</v>
      </c>
      <c r="CL490" s="96">
        <f t="shared" si="6180"/>
        <v>0</v>
      </c>
      <c r="CM490" s="96">
        <f t="shared" si="6181"/>
        <v>0</v>
      </c>
      <c r="CN490" s="96">
        <f t="shared" si="6182"/>
        <v>0</v>
      </c>
      <c r="CO490" s="96">
        <f t="shared" si="6183"/>
        <v>0</v>
      </c>
      <c r="CP490" s="97">
        <v>15.708333333333334</v>
      </c>
    </row>
    <row r="491" spans="1:94" x14ac:dyDescent="0.3">
      <c r="A491" s="46">
        <v>378</v>
      </c>
      <c r="B491" s="46">
        <f t="shared" si="6184"/>
        <v>0</v>
      </c>
      <c r="C491" s="46">
        <f t="shared" si="6185"/>
        <v>0</v>
      </c>
      <c r="D491" s="46">
        <f t="shared" si="6186"/>
        <v>0</v>
      </c>
      <c r="E491" s="46">
        <f t="shared" si="6187"/>
        <v>0</v>
      </c>
      <c r="F491" s="46">
        <f t="shared" si="6188"/>
        <v>0</v>
      </c>
      <c r="G491" s="95">
        <f t="shared" si="6147"/>
        <v>15.75</v>
      </c>
      <c r="H491" s="46">
        <f t="shared" si="6148"/>
        <v>0</v>
      </c>
      <c r="I491" s="96">
        <f t="shared" si="6149"/>
        <v>0</v>
      </c>
      <c r="J491" s="96">
        <f t="shared" si="6150"/>
        <v>0</v>
      </c>
      <c r="K491" s="96">
        <f t="shared" si="6151"/>
        <v>0</v>
      </c>
      <c r="L491" s="96">
        <f t="shared" si="6152"/>
        <v>0</v>
      </c>
      <c r="M491" s="96">
        <f t="shared" si="6153"/>
        <v>0</v>
      </c>
      <c r="N491" s="97">
        <v>15.75</v>
      </c>
      <c r="Q491" s="46">
        <v>378</v>
      </c>
      <c r="R491" s="46">
        <f t="shared" si="6189"/>
        <v>0</v>
      </c>
      <c r="S491" s="46">
        <f t="shared" si="6190"/>
        <v>0</v>
      </c>
      <c r="T491" s="46">
        <f t="shared" si="6191"/>
        <v>0</v>
      </c>
      <c r="U491" s="46">
        <f t="shared" si="6192"/>
        <v>0</v>
      </c>
      <c r="V491" s="46">
        <f t="shared" si="6193"/>
        <v>0</v>
      </c>
      <c r="W491" s="95">
        <f t="shared" si="6154"/>
        <v>15.75</v>
      </c>
      <c r="X491" s="46">
        <f t="shared" si="6142"/>
        <v>0</v>
      </c>
      <c r="Y491" s="96">
        <f t="shared" si="6155"/>
        <v>0</v>
      </c>
      <c r="Z491" s="96">
        <f t="shared" si="6156"/>
        <v>0</v>
      </c>
      <c r="AA491" s="96">
        <f t="shared" si="6157"/>
        <v>0</v>
      </c>
      <c r="AB491" s="96">
        <f t="shared" si="6158"/>
        <v>0</v>
      </c>
      <c r="AC491" s="96">
        <f t="shared" si="6159"/>
        <v>0</v>
      </c>
      <c r="AD491" s="97">
        <v>15.75</v>
      </c>
      <c r="AG491" s="46">
        <v>378</v>
      </c>
      <c r="AH491" s="46">
        <f t="shared" si="6194"/>
        <v>0</v>
      </c>
      <c r="AI491" s="46">
        <f t="shared" si="6195"/>
        <v>0</v>
      </c>
      <c r="AJ491" s="46">
        <f t="shared" si="6196"/>
        <v>0</v>
      </c>
      <c r="AK491" s="46">
        <f t="shared" si="6197"/>
        <v>0</v>
      </c>
      <c r="AL491" s="46">
        <f t="shared" si="6198"/>
        <v>0</v>
      </c>
      <c r="AM491" s="95">
        <f t="shared" si="6160"/>
        <v>15.75</v>
      </c>
      <c r="AN491" s="46">
        <f t="shared" si="6143"/>
        <v>0</v>
      </c>
      <c r="AO491" s="96">
        <f t="shared" si="6161"/>
        <v>0</v>
      </c>
      <c r="AP491" s="96">
        <f t="shared" si="6162"/>
        <v>0</v>
      </c>
      <c r="AQ491" s="96">
        <f t="shared" si="6163"/>
        <v>0</v>
      </c>
      <c r="AR491" s="96">
        <f t="shared" si="6164"/>
        <v>0</v>
      </c>
      <c r="AS491" s="96">
        <f t="shared" si="6165"/>
        <v>0</v>
      </c>
      <c r="AT491" s="97">
        <v>15.75</v>
      </c>
      <c r="AW491" s="46">
        <v>378</v>
      </c>
      <c r="AX491" s="46">
        <f t="shared" si="6199"/>
        <v>0</v>
      </c>
      <c r="AY491" s="46">
        <f t="shared" si="6200"/>
        <v>0</v>
      </c>
      <c r="AZ491" s="46">
        <f t="shared" si="6201"/>
        <v>0</v>
      </c>
      <c r="BA491" s="46">
        <f t="shared" si="6202"/>
        <v>0</v>
      </c>
      <c r="BB491" s="46">
        <f t="shared" si="6203"/>
        <v>0</v>
      </c>
      <c r="BC491" s="95">
        <f t="shared" si="6166"/>
        <v>15.75</v>
      </c>
      <c r="BD491" s="46">
        <f t="shared" si="6144"/>
        <v>0</v>
      </c>
      <c r="BE491" s="96">
        <f t="shared" si="6167"/>
        <v>0</v>
      </c>
      <c r="BF491" s="96">
        <f t="shared" si="6168"/>
        <v>0</v>
      </c>
      <c r="BG491" s="96">
        <f t="shared" si="6169"/>
        <v>0</v>
      </c>
      <c r="BH491" s="96">
        <f t="shared" si="6170"/>
        <v>0</v>
      </c>
      <c r="BI491" s="96">
        <f t="shared" si="6171"/>
        <v>0</v>
      </c>
      <c r="BJ491" s="97">
        <v>15.75</v>
      </c>
      <c r="BM491" s="46">
        <v>378</v>
      </c>
      <c r="BN491" s="46">
        <f t="shared" si="6204"/>
        <v>0</v>
      </c>
      <c r="BO491" s="46">
        <f t="shared" si="6205"/>
        <v>0</v>
      </c>
      <c r="BP491" s="46">
        <f t="shared" si="6206"/>
        <v>0</v>
      </c>
      <c r="BQ491" s="46">
        <f t="shared" si="6207"/>
        <v>0</v>
      </c>
      <c r="BR491" s="46">
        <f t="shared" si="6208"/>
        <v>0</v>
      </c>
      <c r="BS491" s="95">
        <f t="shared" si="6172"/>
        <v>15.75</v>
      </c>
      <c r="BT491" s="46">
        <f t="shared" si="6145"/>
        <v>0</v>
      </c>
      <c r="BU491" s="96">
        <f t="shared" si="6173"/>
        <v>0</v>
      </c>
      <c r="BV491" s="96">
        <f t="shared" si="6174"/>
        <v>0</v>
      </c>
      <c r="BW491" s="96">
        <f t="shared" si="6175"/>
        <v>0</v>
      </c>
      <c r="BX491" s="96">
        <f t="shared" si="6176"/>
        <v>0</v>
      </c>
      <c r="BY491" s="96">
        <f t="shared" si="6177"/>
        <v>0</v>
      </c>
      <c r="BZ491" s="97">
        <v>15.75</v>
      </c>
      <c r="CC491" s="46">
        <v>378</v>
      </c>
      <c r="CD491" s="46">
        <f t="shared" si="6209"/>
        <v>0</v>
      </c>
      <c r="CE491" s="46">
        <f t="shared" si="6210"/>
        <v>0</v>
      </c>
      <c r="CF491" s="46">
        <f t="shared" si="6211"/>
        <v>0</v>
      </c>
      <c r="CG491" s="46">
        <f t="shared" si="6212"/>
        <v>0</v>
      </c>
      <c r="CH491" s="46">
        <f t="shared" si="6213"/>
        <v>0</v>
      </c>
      <c r="CI491" s="95">
        <f t="shared" si="6178"/>
        <v>15.75</v>
      </c>
      <c r="CJ491" s="46">
        <f t="shared" si="6146"/>
        <v>0</v>
      </c>
      <c r="CK491" s="96">
        <f t="shared" si="6179"/>
        <v>0</v>
      </c>
      <c r="CL491" s="96">
        <f t="shared" si="6180"/>
        <v>0</v>
      </c>
      <c r="CM491" s="96">
        <f t="shared" si="6181"/>
        <v>0</v>
      </c>
      <c r="CN491" s="96">
        <f t="shared" si="6182"/>
        <v>0</v>
      </c>
      <c r="CO491" s="96">
        <f t="shared" si="6183"/>
        <v>0</v>
      </c>
      <c r="CP491" s="97">
        <v>15.75</v>
      </c>
    </row>
    <row r="492" spans="1:94" x14ac:dyDescent="0.3">
      <c r="A492" s="46">
        <v>379</v>
      </c>
      <c r="B492" s="46">
        <f t="shared" si="6184"/>
        <v>0</v>
      </c>
      <c r="C492" s="46">
        <f t="shared" si="6185"/>
        <v>0</v>
      </c>
      <c r="D492" s="46">
        <f t="shared" si="6186"/>
        <v>0</v>
      </c>
      <c r="E492" s="46">
        <f t="shared" si="6187"/>
        <v>0</v>
      </c>
      <c r="F492" s="46">
        <f t="shared" si="6188"/>
        <v>0</v>
      </c>
      <c r="G492" s="95">
        <f t="shared" si="6147"/>
        <v>15.791666666666666</v>
      </c>
      <c r="H492" s="46">
        <f t="shared" si="6148"/>
        <v>0</v>
      </c>
      <c r="I492" s="96">
        <f t="shared" si="6149"/>
        <v>0</v>
      </c>
      <c r="J492" s="96">
        <f t="shared" si="6150"/>
        <v>0</v>
      </c>
      <c r="K492" s="96">
        <f t="shared" si="6151"/>
        <v>0</v>
      </c>
      <c r="L492" s="96">
        <f t="shared" si="6152"/>
        <v>0</v>
      </c>
      <c r="M492" s="96">
        <f t="shared" si="6153"/>
        <v>0</v>
      </c>
      <c r="N492" s="97">
        <v>15.791666666666666</v>
      </c>
      <c r="Q492" s="46">
        <v>379</v>
      </c>
      <c r="R492" s="46">
        <f t="shared" si="6189"/>
        <v>0</v>
      </c>
      <c r="S492" s="46">
        <f t="shared" si="6190"/>
        <v>0</v>
      </c>
      <c r="T492" s="46">
        <f t="shared" si="6191"/>
        <v>0</v>
      </c>
      <c r="U492" s="46">
        <f t="shared" si="6192"/>
        <v>0</v>
      </c>
      <c r="V492" s="46">
        <f t="shared" si="6193"/>
        <v>0</v>
      </c>
      <c r="W492" s="95">
        <f t="shared" si="6154"/>
        <v>15.791666666666666</v>
      </c>
      <c r="X492" s="46">
        <f t="shared" si="6142"/>
        <v>0</v>
      </c>
      <c r="Y492" s="96">
        <f t="shared" si="6155"/>
        <v>0</v>
      </c>
      <c r="Z492" s="96">
        <f t="shared" si="6156"/>
        <v>0</v>
      </c>
      <c r="AA492" s="96">
        <f t="shared" si="6157"/>
        <v>0</v>
      </c>
      <c r="AB492" s="96">
        <f t="shared" si="6158"/>
        <v>0</v>
      </c>
      <c r="AC492" s="96">
        <f t="shared" si="6159"/>
        <v>0</v>
      </c>
      <c r="AD492" s="97">
        <v>15.791666666666666</v>
      </c>
      <c r="AG492" s="46">
        <v>379</v>
      </c>
      <c r="AH492" s="46">
        <f t="shared" si="6194"/>
        <v>0</v>
      </c>
      <c r="AI492" s="46">
        <f t="shared" si="6195"/>
        <v>0</v>
      </c>
      <c r="AJ492" s="46">
        <f t="shared" si="6196"/>
        <v>0</v>
      </c>
      <c r="AK492" s="46">
        <f t="shared" si="6197"/>
        <v>0</v>
      </c>
      <c r="AL492" s="46">
        <f t="shared" si="6198"/>
        <v>0</v>
      </c>
      <c r="AM492" s="95">
        <f t="shared" si="6160"/>
        <v>15.791666666666666</v>
      </c>
      <c r="AN492" s="46">
        <f t="shared" si="6143"/>
        <v>0</v>
      </c>
      <c r="AO492" s="96">
        <f t="shared" si="6161"/>
        <v>0</v>
      </c>
      <c r="AP492" s="96">
        <f t="shared" si="6162"/>
        <v>0</v>
      </c>
      <c r="AQ492" s="96">
        <f t="shared" si="6163"/>
        <v>0</v>
      </c>
      <c r="AR492" s="96">
        <f t="shared" si="6164"/>
        <v>0</v>
      </c>
      <c r="AS492" s="96">
        <f t="shared" si="6165"/>
        <v>0</v>
      </c>
      <c r="AT492" s="97">
        <v>15.791666666666666</v>
      </c>
      <c r="AW492" s="46">
        <v>379</v>
      </c>
      <c r="AX492" s="46">
        <f t="shared" si="6199"/>
        <v>0</v>
      </c>
      <c r="AY492" s="46">
        <f t="shared" si="6200"/>
        <v>0</v>
      </c>
      <c r="AZ492" s="46">
        <f t="shared" si="6201"/>
        <v>0</v>
      </c>
      <c r="BA492" s="46">
        <f t="shared" si="6202"/>
        <v>0</v>
      </c>
      <c r="BB492" s="46">
        <f t="shared" si="6203"/>
        <v>0</v>
      </c>
      <c r="BC492" s="95">
        <f t="shared" si="6166"/>
        <v>15.791666666666666</v>
      </c>
      <c r="BD492" s="46">
        <f t="shared" si="6144"/>
        <v>0</v>
      </c>
      <c r="BE492" s="96">
        <f t="shared" si="6167"/>
        <v>0</v>
      </c>
      <c r="BF492" s="96">
        <f t="shared" si="6168"/>
        <v>0</v>
      </c>
      <c r="BG492" s="96">
        <f t="shared" si="6169"/>
        <v>0</v>
      </c>
      <c r="BH492" s="96">
        <f t="shared" si="6170"/>
        <v>0</v>
      </c>
      <c r="BI492" s="96">
        <f t="shared" si="6171"/>
        <v>0</v>
      </c>
      <c r="BJ492" s="97">
        <v>15.791666666666666</v>
      </c>
      <c r="BM492" s="46">
        <v>379</v>
      </c>
      <c r="BN492" s="46">
        <f t="shared" si="6204"/>
        <v>0</v>
      </c>
      <c r="BO492" s="46">
        <f t="shared" si="6205"/>
        <v>0</v>
      </c>
      <c r="BP492" s="46">
        <f t="shared" si="6206"/>
        <v>0</v>
      </c>
      <c r="BQ492" s="46">
        <f t="shared" si="6207"/>
        <v>0</v>
      </c>
      <c r="BR492" s="46">
        <f t="shared" si="6208"/>
        <v>0</v>
      </c>
      <c r="BS492" s="95">
        <f t="shared" si="6172"/>
        <v>15.791666666666666</v>
      </c>
      <c r="BT492" s="46">
        <f t="shared" si="6145"/>
        <v>0</v>
      </c>
      <c r="BU492" s="96">
        <f t="shared" si="6173"/>
        <v>0</v>
      </c>
      <c r="BV492" s="96">
        <f t="shared" si="6174"/>
        <v>0</v>
      </c>
      <c r="BW492" s="96">
        <f t="shared" si="6175"/>
        <v>0</v>
      </c>
      <c r="BX492" s="96">
        <f t="shared" si="6176"/>
        <v>0</v>
      </c>
      <c r="BY492" s="96">
        <f t="shared" si="6177"/>
        <v>0</v>
      </c>
      <c r="BZ492" s="97">
        <v>15.791666666666666</v>
      </c>
      <c r="CC492" s="46">
        <v>379</v>
      </c>
      <c r="CD492" s="46">
        <f t="shared" si="6209"/>
        <v>0</v>
      </c>
      <c r="CE492" s="46">
        <f t="shared" si="6210"/>
        <v>0</v>
      </c>
      <c r="CF492" s="46">
        <f t="shared" si="6211"/>
        <v>0</v>
      </c>
      <c r="CG492" s="46">
        <f t="shared" si="6212"/>
        <v>0</v>
      </c>
      <c r="CH492" s="46">
        <f t="shared" si="6213"/>
        <v>0</v>
      </c>
      <c r="CI492" s="95">
        <f t="shared" si="6178"/>
        <v>15.791666666666666</v>
      </c>
      <c r="CJ492" s="46">
        <f t="shared" si="6146"/>
        <v>0</v>
      </c>
      <c r="CK492" s="96">
        <f t="shared" si="6179"/>
        <v>0</v>
      </c>
      <c r="CL492" s="96">
        <f t="shared" si="6180"/>
        <v>0</v>
      </c>
      <c r="CM492" s="96">
        <f t="shared" si="6181"/>
        <v>0</v>
      </c>
      <c r="CN492" s="96">
        <f t="shared" si="6182"/>
        <v>0</v>
      </c>
      <c r="CO492" s="96">
        <f t="shared" si="6183"/>
        <v>0</v>
      </c>
      <c r="CP492" s="97">
        <v>15.791666666666666</v>
      </c>
    </row>
    <row r="493" spans="1:94" x14ac:dyDescent="0.3">
      <c r="A493" s="46">
        <v>380</v>
      </c>
      <c r="B493" s="46">
        <f t="shared" si="6184"/>
        <v>0</v>
      </c>
      <c r="C493" s="46">
        <f t="shared" si="6185"/>
        <v>0</v>
      </c>
      <c r="D493" s="46">
        <f t="shared" si="6186"/>
        <v>0</v>
      </c>
      <c r="E493" s="46">
        <f t="shared" si="6187"/>
        <v>0</v>
      </c>
      <c r="F493" s="46">
        <f t="shared" si="6188"/>
        <v>0</v>
      </c>
      <c r="G493" s="95">
        <f t="shared" si="6147"/>
        <v>15.833333333333334</v>
      </c>
      <c r="H493" s="46">
        <f t="shared" si="6148"/>
        <v>0</v>
      </c>
      <c r="I493" s="96">
        <f t="shared" si="6149"/>
        <v>0</v>
      </c>
      <c r="J493" s="96">
        <f t="shared" si="6150"/>
        <v>0</v>
      </c>
      <c r="K493" s="96">
        <f t="shared" si="6151"/>
        <v>0</v>
      </c>
      <c r="L493" s="96">
        <f t="shared" si="6152"/>
        <v>0</v>
      </c>
      <c r="M493" s="96">
        <f t="shared" si="6153"/>
        <v>0</v>
      </c>
      <c r="N493" s="97">
        <v>15.833333333333334</v>
      </c>
      <c r="Q493" s="46">
        <v>380</v>
      </c>
      <c r="R493" s="46">
        <f t="shared" si="6189"/>
        <v>0</v>
      </c>
      <c r="S493" s="46">
        <f t="shared" si="6190"/>
        <v>0</v>
      </c>
      <c r="T493" s="46">
        <f t="shared" si="6191"/>
        <v>0</v>
      </c>
      <c r="U493" s="46">
        <f t="shared" si="6192"/>
        <v>0</v>
      </c>
      <c r="V493" s="46">
        <f t="shared" si="6193"/>
        <v>0</v>
      </c>
      <c r="W493" s="95">
        <f t="shared" si="6154"/>
        <v>15.833333333333334</v>
      </c>
      <c r="X493" s="46">
        <f t="shared" si="6142"/>
        <v>0</v>
      </c>
      <c r="Y493" s="96">
        <f t="shared" si="6155"/>
        <v>0</v>
      </c>
      <c r="Z493" s="96">
        <f t="shared" si="6156"/>
        <v>0</v>
      </c>
      <c r="AA493" s="96">
        <f t="shared" si="6157"/>
        <v>0</v>
      </c>
      <c r="AB493" s="96">
        <f t="shared" si="6158"/>
        <v>0</v>
      </c>
      <c r="AC493" s="96">
        <f t="shared" si="6159"/>
        <v>0</v>
      </c>
      <c r="AD493" s="97">
        <v>15.833333333333334</v>
      </c>
      <c r="AG493" s="46">
        <v>380</v>
      </c>
      <c r="AH493" s="46">
        <f t="shared" si="6194"/>
        <v>0</v>
      </c>
      <c r="AI493" s="46">
        <f t="shared" si="6195"/>
        <v>0</v>
      </c>
      <c r="AJ493" s="46">
        <f t="shared" si="6196"/>
        <v>0</v>
      </c>
      <c r="AK493" s="46">
        <f t="shared" si="6197"/>
        <v>0</v>
      </c>
      <c r="AL493" s="46">
        <f t="shared" si="6198"/>
        <v>0</v>
      </c>
      <c r="AM493" s="95">
        <f t="shared" si="6160"/>
        <v>15.833333333333334</v>
      </c>
      <c r="AN493" s="46">
        <f t="shared" si="6143"/>
        <v>0</v>
      </c>
      <c r="AO493" s="96">
        <f t="shared" si="6161"/>
        <v>0</v>
      </c>
      <c r="AP493" s="96">
        <f t="shared" si="6162"/>
        <v>0</v>
      </c>
      <c r="AQ493" s="96">
        <f t="shared" si="6163"/>
        <v>0</v>
      </c>
      <c r="AR493" s="96">
        <f t="shared" si="6164"/>
        <v>0</v>
      </c>
      <c r="AS493" s="96">
        <f t="shared" si="6165"/>
        <v>0</v>
      </c>
      <c r="AT493" s="97">
        <v>15.833333333333334</v>
      </c>
      <c r="AW493" s="46">
        <v>380</v>
      </c>
      <c r="AX493" s="46">
        <f t="shared" si="6199"/>
        <v>0</v>
      </c>
      <c r="AY493" s="46">
        <f t="shared" si="6200"/>
        <v>0</v>
      </c>
      <c r="AZ493" s="46">
        <f t="shared" si="6201"/>
        <v>0</v>
      </c>
      <c r="BA493" s="46">
        <f t="shared" si="6202"/>
        <v>0</v>
      </c>
      <c r="BB493" s="46">
        <f t="shared" si="6203"/>
        <v>0</v>
      </c>
      <c r="BC493" s="95">
        <f t="shared" si="6166"/>
        <v>15.833333333333334</v>
      </c>
      <c r="BD493" s="46">
        <f t="shared" si="6144"/>
        <v>0</v>
      </c>
      <c r="BE493" s="96">
        <f t="shared" si="6167"/>
        <v>0</v>
      </c>
      <c r="BF493" s="96">
        <f t="shared" si="6168"/>
        <v>0</v>
      </c>
      <c r="BG493" s="96">
        <f t="shared" si="6169"/>
        <v>0</v>
      </c>
      <c r="BH493" s="96">
        <f t="shared" si="6170"/>
        <v>0</v>
      </c>
      <c r="BI493" s="96">
        <f t="shared" si="6171"/>
        <v>0</v>
      </c>
      <c r="BJ493" s="97">
        <v>15.833333333333334</v>
      </c>
      <c r="BM493" s="46">
        <v>380</v>
      </c>
      <c r="BN493" s="46">
        <f t="shared" si="6204"/>
        <v>0</v>
      </c>
      <c r="BO493" s="46">
        <f t="shared" si="6205"/>
        <v>0</v>
      </c>
      <c r="BP493" s="46">
        <f t="shared" si="6206"/>
        <v>0</v>
      </c>
      <c r="BQ493" s="46">
        <f t="shared" si="6207"/>
        <v>0</v>
      </c>
      <c r="BR493" s="46">
        <f t="shared" si="6208"/>
        <v>0</v>
      </c>
      <c r="BS493" s="95">
        <f t="shared" si="6172"/>
        <v>15.833333333333334</v>
      </c>
      <c r="BT493" s="46">
        <f t="shared" si="6145"/>
        <v>0</v>
      </c>
      <c r="BU493" s="96">
        <f t="shared" si="6173"/>
        <v>0</v>
      </c>
      <c r="BV493" s="96">
        <f t="shared" si="6174"/>
        <v>0</v>
      </c>
      <c r="BW493" s="96">
        <f t="shared" si="6175"/>
        <v>0</v>
      </c>
      <c r="BX493" s="96">
        <f t="shared" si="6176"/>
        <v>0</v>
      </c>
      <c r="BY493" s="96">
        <f t="shared" si="6177"/>
        <v>0</v>
      </c>
      <c r="BZ493" s="97">
        <v>15.833333333333334</v>
      </c>
      <c r="CC493" s="46">
        <v>380</v>
      </c>
      <c r="CD493" s="46">
        <f t="shared" si="6209"/>
        <v>0</v>
      </c>
      <c r="CE493" s="46">
        <f t="shared" si="6210"/>
        <v>0</v>
      </c>
      <c r="CF493" s="46">
        <f t="shared" si="6211"/>
        <v>0</v>
      </c>
      <c r="CG493" s="46">
        <f t="shared" si="6212"/>
        <v>0</v>
      </c>
      <c r="CH493" s="46">
        <f t="shared" si="6213"/>
        <v>0</v>
      </c>
      <c r="CI493" s="95">
        <f t="shared" si="6178"/>
        <v>15.833333333333334</v>
      </c>
      <c r="CJ493" s="46">
        <f t="shared" si="6146"/>
        <v>0</v>
      </c>
      <c r="CK493" s="96">
        <f t="shared" si="6179"/>
        <v>0</v>
      </c>
      <c r="CL493" s="96">
        <f t="shared" si="6180"/>
        <v>0</v>
      </c>
      <c r="CM493" s="96">
        <f t="shared" si="6181"/>
        <v>0</v>
      </c>
      <c r="CN493" s="96">
        <f t="shared" si="6182"/>
        <v>0</v>
      </c>
      <c r="CO493" s="96">
        <f t="shared" si="6183"/>
        <v>0</v>
      </c>
      <c r="CP493" s="97">
        <v>15.833333333333334</v>
      </c>
    </row>
    <row r="494" spans="1:94" x14ac:dyDescent="0.3">
      <c r="A494" s="46">
        <v>381</v>
      </c>
      <c r="B494" s="46">
        <f t="shared" si="6184"/>
        <v>0</v>
      </c>
      <c r="C494" s="46">
        <f t="shared" si="6185"/>
        <v>0</v>
      </c>
      <c r="D494" s="46">
        <f t="shared" si="6186"/>
        <v>0</v>
      </c>
      <c r="E494" s="46">
        <f t="shared" si="6187"/>
        <v>0</v>
      </c>
      <c r="F494" s="46">
        <f t="shared" si="6188"/>
        <v>0</v>
      </c>
      <c r="G494" s="95">
        <f t="shared" si="6147"/>
        <v>15.875</v>
      </c>
      <c r="H494" s="46">
        <f t="shared" si="6148"/>
        <v>0</v>
      </c>
      <c r="I494" s="96">
        <f t="shared" si="6149"/>
        <v>0</v>
      </c>
      <c r="J494" s="96">
        <f t="shared" si="6150"/>
        <v>0</v>
      </c>
      <c r="K494" s="96">
        <f t="shared" si="6151"/>
        <v>0</v>
      </c>
      <c r="L494" s="96">
        <f t="shared" si="6152"/>
        <v>0</v>
      </c>
      <c r="M494" s="96">
        <f t="shared" si="6153"/>
        <v>0</v>
      </c>
      <c r="N494" s="97">
        <v>15.875</v>
      </c>
      <c r="Q494" s="46">
        <v>381</v>
      </c>
      <c r="R494" s="46">
        <f t="shared" si="6189"/>
        <v>0</v>
      </c>
      <c r="S494" s="46">
        <f t="shared" si="6190"/>
        <v>0</v>
      </c>
      <c r="T494" s="46">
        <f t="shared" si="6191"/>
        <v>0</v>
      </c>
      <c r="U494" s="46">
        <f t="shared" si="6192"/>
        <v>0</v>
      </c>
      <c r="V494" s="46">
        <f t="shared" si="6193"/>
        <v>0</v>
      </c>
      <c r="W494" s="95">
        <f t="shared" si="6154"/>
        <v>15.875</v>
      </c>
      <c r="X494" s="46">
        <f t="shared" si="6142"/>
        <v>0</v>
      </c>
      <c r="Y494" s="96">
        <f t="shared" si="6155"/>
        <v>0</v>
      </c>
      <c r="Z494" s="96">
        <f t="shared" si="6156"/>
        <v>0</v>
      </c>
      <c r="AA494" s="96">
        <f t="shared" si="6157"/>
        <v>0</v>
      </c>
      <c r="AB494" s="96">
        <f t="shared" si="6158"/>
        <v>0</v>
      </c>
      <c r="AC494" s="96">
        <f t="shared" si="6159"/>
        <v>0</v>
      </c>
      <c r="AD494" s="97">
        <v>15.875</v>
      </c>
      <c r="AG494" s="46">
        <v>381</v>
      </c>
      <c r="AH494" s="46">
        <f t="shared" si="6194"/>
        <v>0</v>
      </c>
      <c r="AI494" s="46">
        <f t="shared" si="6195"/>
        <v>0</v>
      </c>
      <c r="AJ494" s="46">
        <f t="shared" si="6196"/>
        <v>0</v>
      </c>
      <c r="AK494" s="46">
        <f t="shared" si="6197"/>
        <v>0</v>
      </c>
      <c r="AL494" s="46">
        <f t="shared" si="6198"/>
        <v>0</v>
      </c>
      <c r="AM494" s="95">
        <f t="shared" si="6160"/>
        <v>15.875</v>
      </c>
      <c r="AN494" s="46">
        <f t="shared" si="6143"/>
        <v>0</v>
      </c>
      <c r="AO494" s="96">
        <f t="shared" si="6161"/>
        <v>0</v>
      </c>
      <c r="AP494" s="96">
        <f t="shared" si="6162"/>
        <v>0</v>
      </c>
      <c r="AQ494" s="96">
        <f t="shared" si="6163"/>
        <v>0</v>
      </c>
      <c r="AR494" s="96">
        <f t="shared" si="6164"/>
        <v>0</v>
      </c>
      <c r="AS494" s="96">
        <f t="shared" si="6165"/>
        <v>0</v>
      </c>
      <c r="AT494" s="97">
        <v>15.875</v>
      </c>
      <c r="AW494" s="46">
        <v>381</v>
      </c>
      <c r="AX494" s="46">
        <f t="shared" si="6199"/>
        <v>0</v>
      </c>
      <c r="AY494" s="46">
        <f t="shared" si="6200"/>
        <v>0</v>
      </c>
      <c r="AZ494" s="46">
        <f t="shared" si="6201"/>
        <v>0</v>
      </c>
      <c r="BA494" s="46">
        <f t="shared" si="6202"/>
        <v>0</v>
      </c>
      <c r="BB494" s="46">
        <f t="shared" si="6203"/>
        <v>0</v>
      </c>
      <c r="BC494" s="95">
        <f t="shared" si="6166"/>
        <v>15.875</v>
      </c>
      <c r="BD494" s="46">
        <f t="shared" si="6144"/>
        <v>0</v>
      </c>
      <c r="BE494" s="96">
        <f t="shared" si="6167"/>
        <v>0</v>
      </c>
      <c r="BF494" s="96">
        <f t="shared" si="6168"/>
        <v>0</v>
      </c>
      <c r="BG494" s="96">
        <f t="shared" si="6169"/>
        <v>0</v>
      </c>
      <c r="BH494" s="96">
        <f t="shared" si="6170"/>
        <v>0</v>
      </c>
      <c r="BI494" s="96">
        <f t="shared" si="6171"/>
        <v>0</v>
      </c>
      <c r="BJ494" s="97">
        <v>15.875</v>
      </c>
      <c r="BM494" s="46">
        <v>381</v>
      </c>
      <c r="BN494" s="46">
        <f t="shared" si="6204"/>
        <v>0</v>
      </c>
      <c r="BO494" s="46">
        <f t="shared" si="6205"/>
        <v>0</v>
      </c>
      <c r="BP494" s="46">
        <f t="shared" si="6206"/>
        <v>0</v>
      </c>
      <c r="BQ494" s="46">
        <f t="shared" si="6207"/>
        <v>0</v>
      </c>
      <c r="BR494" s="46">
        <f t="shared" si="6208"/>
        <v>0</v>
      </c>
      <c r="BS494" s="95">
        <f t="shared" si="6172"/>
        <v>15.875</v>
      </c>
      <c r="BT494" s="46">
        <f t="shared" si="6145"/>
        <v>0</v>
      </c>
      <c r="BU494" s="96">
        <f t="shared" si="6173"/>
        <v>0</v>
      </c>
      <c r="BV494" s="96">
        <f t="shared" si="6174"/>
        <v>0</v>
      </c>
      <c r="BW494" s="96">
        <f t="shared" si="6175"/>
        <v>0</v>
      </c>
      <c r="BX494" s="96">
        <f t="shared" si="6176"/>
        <v>0</v>
      </c>
      <c r="BY494" s="96">
        <f t="shared" si="6177"/>
        <v>0</v>
      </c>
      <c r="BZ494" s="97">
        <v>15.875</v>
      </c>
      <c r="CC494" s="46">
        <v>381</v>
      </c>
      <c r="CD494" s="46">
        <f t="shared" si="6209"/>
        <v>0</v>
      </c>
      <c r="CE494" s="46">
        <f t="shared" si="6210"/>
        <v>0</v>
      </c>
      <c r="CF494" s="46">
        <f t="shared" si="6211"/>
        <v>0</v>
      </c>
      <c r="CG494" s="46">
        <f t="shared" si="6212"/>
        <v>0</v>
      </c>
      <c r="CH494" s="46">
        <f t="shared" si="6213"/>
        <v>0</v>
      </c>
      <c r="CI494" s="95">
        <f t="shared" si="6178"/>
        <v>15.875</v>
      </c>
      <c r="CJ494" s="46">
        <f t="shared" si="6146"/>
        <v>0</v>
      </c>
      <c r="CK494" s="96">
        <f t="shared" si="6179"/>
        <v>0</v>
      </c>
      <c r="CL494" s="96">
        <f t="shared" si="6180"/>
        <v>0</v>
      </c>
      <c r="CM494" s="96">
        <f t="shared" si="6181"/>
        <v>0</v>
      </c>
      <c r="CN494" s="96">
        <f t="shared" si="6182"/>
        <v>0</v>
      </c>
      <c r="CO494" s="96">
        <f t="shared" si="6183"/>
        <v>0</v>
      </c>
      <c r="CP494" s="97">
        <v>15.875</v>
      </c>
    </row>
    <row r="495" spans="1:94" x14ac:dyDescent="0.3">
      <c r="A495" s="46">
        <v>382</v>
      </c>
      <c r="B495" s="46">
        <f t="shared" si="6184"/>
        <v>0</v>
      </c>
      <c r="C495" s="46">
        <f t="shared" si="6185"/>
        <v>0</v>
      </c>
      <c r="D495" s="46">
        <f t="shared" si="6186"/>
        <v>0</v>
      </c>
      <c r="E495" s="46">
        <f t="shared" si="6187"/>
        <v>0</v>
      </c>
      <c r="F495" s="46">
        <f t="shared" si="6188"/>
        <v>0</v>
      </c>
      <c r="G495" s="95">
        <f t="shared" si="6147"/>
        <v>15.916666666666666</v>
      </c>
      <c r="H495" s="46">
        <f t="shared" si="6148"/>
        <v>0</v>
      </c>
      <c r="I495" s="96">
        <f t="shared" si="6149"/>
        <v>0</v>
      </c>
      <c r="J495" s="96">
        <f t="shared" si="6150"/>
        <v>0</v>
      </c>
      <c r="K495" s="96">
        <f t="shared" si="6151"/>
        <v>0</v>
      </c>
      <c r="L495" s="96">
        <f t="shared" si="6152"/>
        <v>0</v>
      </c>
      <c r="M495" s="96">
        <f t="shared" si="6153"/>
        <v>0</v>
      </c>
      <c r="N495" s="97">
        <v>15.916666666666666</v>
      </c>
      <c r="Q495" s="46">
        <v>382</v>
      </c>
      <c r="R495" s="46">
        <f t="shared" si="6189"/>
        <v>0</v>
      </c>
      <c r="S495" s="46">
        <f t="shared" si="6190"/>
        <v>0</v>
      </c>
      <c r="T495" s="46">
        <f t="shared" si="6191"/>
        <v>0</v>
      </c>
      <c r="U495" s="46">
        <f t="shared" si="6192"/>
        <v>0</v>
      </c>
      <c r="V495" s="46">
        <f t="shared" si="6193"/>
        <v>0</v>
      </c>
      <c r="W495" s="95">
        <f t="shared" si="6154"/>
        <v>15.916666666666666</v>
      </c>
      <c r="X495" s="46">
        <f t="shared" si="6142"/>
        <v>0</v>
      </c>
      <c r="Y495" s="96">
        <f t="shared" si="6155"/>
        <v>0</v>
      </c>
      <c r="Z495" s="96">
        <f t="shared" si="6156"/>
        <v>0</v>
      </c>
      <c r="AA495" s="96">
        <f t="shared" si="6157"/>
        <v>0</v>
      </c>
      <c r="AB495" s="96">
        <f t="shared" si="6158"/>
        <v>0</v>
      </c>
      <c r="AC495" s="96">
        <f t="shared" si="6159"/>
        <v>0</v>
      </c>
      <c r="AD495" s="97">
        <v>15.916666666666666</v>
      </c>
      <c r="AG495" s="46">
        <v>382</v>
      </c>
      <c r="AH495" s="46">
        <f t="shared" si="6194"/>
        <v>0</v>
      </c>
      <c r="AI495" s="46">
        <f t="shared" si="6195"/>
        <v>0</v>
      </c>
      <c r="AJ495" s="46">
        <f t="shared" si="6196"/>
        <v>0</v>
      </c>
      <c r="AK495" s="46">
        <f t="shared" si="6197"/>
        <v>0</v>
      </c>
      <c r="AL495" s="46">
        <f t="shared" si="6198"/>
        <v>0</v>
      </c>
      <c r="AM495" s="95">
        <f t="shared" si="6160"/>
        <v>15.916666666666666</v>
      </c>
      <c r="AN495" s="46">
        <f t="shared" si="6143"/>
        <v>0</v>
      </c>
      <c r="AO495" s="96">
        <f t="shared" si="6161"/>
        <v>0</v>
      </c>
      <c r="AP495" s="96">
        <f t="shared" si="6162"/>
        <v>0</v>
      </c>
      <c r="AQ495" s="96">
        <f t="shared" si="6163"/>
        <v>0</v>
      </c>
      <c r="AR495" s="96">
        <f t="shared" si="6164"/>
        <v>0</v>
      </c>
      <c r="AS495" s="96">
        <f t="shared" si="6165"/>
        <v>0</v>
      </c>
      <c r="AT495" s="97">
        <v>15.916666666666666</v>
      </c>
      <c r="AW495" s="46">
        <v>382</v>
      </c>
      <c r="AX495" s="46">
        <f t="shared" si="6199"/>
        <v>0</v>
      </c>
      <c r="AY495" s="46">
        <f t="shared" si="6200"/>
        <v>0</v>
      </c>
      <c r="AZ495" s="46">
        <f t="shared" si="6201"/>
        <v>0</v>
      </c>
      <c r="BA495" s="46">
        <f t="shared" si="6202"/>
        <v>0</v>
      </c>
      <c r="BB495" s="46">
        <f t="shared" si="6203"/>
        <v>0</v>
      </c>
      <c r="BC495" s="95">
        <f t="shared" si="6166"/>
        <v>15.916666666666666</v>
      </c>
      <c r="BD495" s="46">
        <f t="shared" si="6144"/>
        <v>0</v>
      </c>
      <c r="BE495" s="96">
        <f t="shared" si="6167"/>
        <v>0</v>
      </c>
      <c r="BF495" s="96">
        <f t="shared" si="6168"/>
        <v>0</v>
      </c>
      <c r="BG495" s="96">
        <f t="shared" si="6169"/>
        <v>0</v>
      </c>
      <c r="BH495" s="96">
        <f t="shared" si="6170"/>
        <v>0</v>
      </c>
      <c r="BI495" s="96">
        <f t="shared" si="6171"/>
        <v>0</v>
      </c>
      <c r="BJ495" s="97">
        <v>15.916666666666666</v>
      </c>
      <c r="BM495" s="46">
        <v>382</v>
      </c>
      <c r="BN495" s="46">
        <f t="shared" si="6204"/>
        <v>0</v>
      </c>
      <c r="BO495" s="46">
        <f t="shared" si="6205"/>
        <v>0</v>
      </c>
      <c r="BP495" s="46">
        <f t="shared" si="6206"/>
        <v>0</v>
      </c>
      <c r="BQ495" s="46">
        <f t="shared" si="6207"/>
        <v>0</v>
      </c>
      <c r="BR495" s="46">
        <f t="shared" si="6208"/>
        <v>0</v>
      </c>
      <c r="BS495" s="95">
        <f t="shared" si="6172"/>
        <v>15.916666666666666</v>
      </c>
      <c r="BT495" s="46">
        <f t="shared" si="6145"/>
        <v>0</v>
      </c>
      <c r="BU495" s="96">
        <f t="shared" si="6173"/>
        <v>0</v>
      </c>
      <c r="BV495" s="96">
        <f t="shared" si="6174"/>
        <v>0</v>
      </c>
      <c r="BW495" s="96">
        <f t="shared" si="6175"/>
        <v>0</v>
      </c>
      <c r="BX495" s="96">
        <f t="shared" si="6176"/>
        <v>0</v>
      </c>
      <c r="BY495" s="96">
        <f t="shared" si="6177"/>
        <v>0</v>
      </c>
      <c r="BZ495" s="97">
        <v>15.916666666666666</v>
      </c>
      <c r="CC495" s="46">
        <v>382</v>
      </c>
      <c r="CD495" s="46">
        <f t="shared" si="6209"/>
        <v>0</v>
      </c>
      <c r="CE495" s="46">
        <f t="shared" si="6210"/>
        <v>0</v>
      </c>
      <c r="CF495" s="46">
        <f t="shared" si="6211"/>
        <v>0</v>
      </c>
      <c r="CG495" s="46">
        <f t="shared" si="6212"/>
        <v>0</v>
      </c>
      <c r="CH495" s="46">
        <f t="shared" si="6213"/>
        <v>0</v>
      </c>
      <c r="CI495" s="95">
        <f t="shared" si="6178"/>
        <v>15.916666666666666</v>
      </c>
      <c r="CJ495" s="46">
        <f t="shared" si="6146"/>
        <v>0</v>
      </c>
      <c r="CK495" s="96">
        <f t="shared" si="6179"/>
        <v>0</v>
      </c>
      <c r="CL495" s="96">
        <f t="shared" si="6180"/>
        <v>0</v>
      </c>
      <c r="CM495" s="96">
        <f t="shared" si="6181"/>
        <v>0</v>
      </c>
      <c r="CN495" s="96">
        <f t="shared" si="6182"/>
        <v>0</v>
      </c>
      <c r="CO495" s="96">
        <f t="shared" si="6183"/>
        <v>0</v>
      </c>
      <c r="CP495" s="97">
        <v>15.916666666666666</v>
      </c>
    </row>
    <row r="496" spans="1:94" x14ac:dyDescent="0.3">
      <c r="A496" s="47">
        <v>383</v>
      </c>
      <c r="B496" s="47">
        <f t="shared" si="6184"/>
        <v>0</v>
      </c>
      <c r="C496" s="47">
        <f t="shared" si="6185"/>
        <v>0</v>
      </c>
      <c r="D496" s="47">
        <f t="shared" si="6186"/>
        <v>0</v>
      </c>
      <c r="E496" s="47">
        <f t="shared" si="6187"/>
        <v>0</v>
      </c>
      <c r="F496" s="47">
        <f t="shared" si="6188"/>
        <v>0</v>
      </c>
      <c r="G496" s="99">
        <f t="shared" si="6147"/>
        <v>15.958333333333334</v>
      </c>
      <c r="H496" s="47">
        <f t="shared" si="6148"/>
        <v>0</v>
      </c>
      <c r="I496" s="100">
        <f t="shared" si="6149"/>
        <v>0</v>
      </c>
      <c r="J496" s="100">
        <f t="shared" si="6150"/>
        <v>0</v>
      </c>
      <c r="K496" s="100">
        <f t="shared" si="6151"/>
        <v>0</v>
      </c>
      <c r="L496" s="100">
        <f t="shared" si="6152"/>
        <v>0</v>
      </c>
      <c r="M496" s="100">
        <f t="shared" si="6153"/>
        <v>0</v>
      </c>
      <c r="N496" s="101">
        <v>15.958333333333334</v>
      </c>
      <c r="Q496" s="47">
        <v>383</v>
      </c>
      <c r="R496" s="47">
        <f t="shared" si="6189"/>
        <v>0</v>
      </c>
      <c r="S496" s="47">
        <f t="shared" si="6190"/>
        <v>0</v>
      </c>
      <c r="T496" s="47">
        <f t="shared" si="6191"/>
        <v>0</v>
      </c>
      <c r="U496" s="47">
        <f t="shared" si="6192"/>
        <v>0</v>
      </c>
      <c r="V496" s="47">
        <f t="shared" si="6193"/>
        <v>0</v>
      </c>
      <c r="W496" s="99">
        <f t="shared" si="6154"/>
        <v>15.958333333333334</v>
      </c>
      <c r="X496" s="47">
        <f t="shared" si="6142"/>
        <v>0</v>
      </c>
      <c r="Y496" s="100">
        <f t="shared" si="6155"/>
        <v>0</v>
      </c>
      <c r="Z496" s="100">
        <f t="shared" si="6156"/>
        <v>0</v>
      </c>
      <c r="AA496" s="100">
        <f t="shared" si="6157"/>
        <v>0</v>
      </c>
      <c r="AB496" s="100">
        <f t="shared" si="6158"/>
        <v>0</v>
      </c>
      <c r="AC496" s="100">
        <f t="shared" si="6159"/>
        <v>0</v>
      </c>
      <c r="AD496" s="101">
        <v>15.958333333333334</v>
      </c>
      <c r="AG496" s="47">
        <v>383</v>
      </c>
      <c r="AH496" s="47">
        <f t="shared" si="6194"/>
        <v>0</v>
      </c>
      <c r="AI496" s="47">
        <f t="shared" si="6195"/>
        <v>0</v>
      </c>
      <c r="AJ496" s="47">
        <f t="shared" si="6196"/>
        <v>0</v>
      </c>
      <c r="AK496" s="47">
        <f t="shared" si="6197"/>
        <v>0</v>
      </c>
      <c r="AL496" s="47">
        <f t="shared" si="6198"/>
        <v>0</v>
      </c>
      <c r="AM496" s="99">
        <f t="shared" si="6160"/>
        <v>15.958333333333334</v>
      </c>
      <c r="AN496" s="47">
        <f t="shared" si="6143"/>
        <v>0</v>
      </c>
      <c r="AO496" s="100">
        <f t="shared" si="6161"/>
        <v>0</v>
      </c>
      <c r="AP496" s="100">
        <f t="shared" si="6162"/>
        <v>0</v>
      </c>
      <c r="AQ496" s="100">
        <f t="shared" si="6163"/>
        <v>0</v>
      </c>
      <c r="AR496" s="100">
        <f t="shared" si="6164"/>
        <v>0</v>
      </c>
      <c r="AS496" s="100">
        <f t="shared" si="6165"/>
        <v>0</v>
      </c>
      <c r="AT496" s="101">
        <v>15.958333333333334</v>
      </c>
      <c r="AW496" s="47">
        <v>383</v>
      </c>
      <c r="AX496" s="47">
        <f t="shared" si="6199"/>
        <v>0</v>
      </c>
      <c r="AY496" s="47">
        <f t="shared" si="6200"/>
        <v>0</v>
      </c>
      <c r="AZ496" s="47">
        <f t="shared" si="6201"/>
        <v>0</v>
      </c>
      <c r="BA496" s="47">
        <f t="shared" si="6202"/>
        <v>0</v>
      </c>
      <c r="BB496" s="47">
        <f t="shared" si="6203"/>
        <v>0</v>
      </c>
      <c r="BC496" s="99">
        <f t="shared" si="6166"/>
        <v>15.958333333333334</v>
      </c>
      <c r="BD496" s="47">
        <f t="shared" si="6144"/>
        <v>0</v>
      </c>
      <c r="BE496" s="100">
        <f t="shared" si="6167"/>
        <v>0</v>
      </c>
      <c r="BF496" s="100">
        <f t="shared" si="6168"/>
        <v>0</v>
      </c>
      <c r="BG496" s="100">
        <f t="shared" si="6169"/>
        <v>0</v>
      </c>
      <c r="BH496" s="100">
        <f t="shared" si="6170"/>
        <v>0</v>
      </c>
      <c r="BI496" s="100">
        <f t="shared" si="6171"/>
        <v>0</v>
      </c>
      <c r="BJ496" s="101">
        <v>15.958333333333334</v>
      </c>
      <c r="BM496" s="47">
        <v>383</v>
      </c>
      <c r="BN496" s="47">
        <f t="shared" si="6204"/>
        <v>0</v>
      </c>
      <c r="BO496" s="47">
        <f t="shared" si="6205"/>
        <v>0</v>
      </c>
      <c r="BP496" s="47">
        <f t="shared" si="6206"/>
        <v>0</v>
      </c>
      <c r="BQ496" s="47">
        <f t="shared" si="6207"/>
        <v>0</v>
      </c>
      <c r="BR496" s="47">
        <f t="shared" si="6208"/>
        <v>0</v>
      </c>
      <c r="BS496" s="99">
        <f t="shared" si="6172"/>
        <v>15.958333333333334</v>
      </c>
      <c r="BT496" s="47">
        <f t="shared" si="6145"/>
        <v>0</v>
      </c>
      <c r="BU496" s="100">
        <f t="shared" si="6173"/>
        <v>0</v>
      </c>
      <c r="BV496" s="100">
        <f t="shared" si="6174"/>
        <v>0</v>
      </c>
      <c r="BW496" s="100">
        <f t="shared" si="6175"/>
        <v>0</v>
      </c>
      <c r="BX496" s="100">
        <f t="shared" si="6176"/>
        <v>0</v>
      </c>
      <c r="BY496" s="100">
        <f t="shared" si="6177"/>
        <v>0</v>
      </c>
      <c r="BZ496" s="101">
        <v>15.958333333333334</v>
      </c>
      <c r="CC496" s="47">
        <v>383</v>
      </c>
      <c r="CD496" s="46">
        <f t="shared" si="6209"/>
        <v>0</v>
      </c>
      <c r="CE496" s="46">
        <f t="shared" si="6210"/>
        <v>0</v>
      </c>
      <c r="CF496" s="46">
        <f t="shared" si="6211"/>
        <v>0</v>
      </c>
      <c r="CG496" s="46">
        <f t="shared" si="6212"/>
        <v>0</v>
      </c>
      <c r="CH496" s="46">
        <f t="shared" si="6213"/>
        <v>0</v>
      </c>
      <c r="CI496" s="99">
        <f t="shared" si="6178"/>
        <v>15.958333333333334</v>
      </c>
      <c r="CJ496" s="47">
        <f t="shared" si="6146"/>
        <v>0</v>
      </c>
      <c r="CK496" s="100">
        <f t="shared" si="6179"/>
        <v>0</v>
      </c>
      <c r="CL496" s="100">
        <f t="shared" si="6180"/>
        <v>0</v>
      </c>
      <c r="CM496" s="100">
        <f t="shared" si="6181"/>
        <v>0</v>
      </c>
      <c r="CN496" s="100">
        <f t="shared" si="6182"/>
        <v>0</v>
      </c>
      <c r="CO496" s="100">
        <f t="shared" si="6183"/>
        <v>0</v>
      </c>
      <c r="CP496" s="101">
        <v>15.958333333333334</v>
      </c>
    </row>
    <row r="497" spans="1:94" x14ac:dyDescent="0.3">
      <c r="A497" s="46">
        <v>384</v>
      </c>
      <c r="B497" s="46">
        <f t="shared" si="6184"/>
        <v>0</v>
      </c>
      <c r="C497" s="46">
        <f t="shared" si="6185"/>
        <v>0</v>
      </c>
      <c r="D497" s="46">
        <f t="shared" si="6186"/>
        <v>0</v>
      </c>
      <c r="E497" s="46">
        <f t="shared" si="6187"/>
        <v>0</v>
      </c>
      <c r="F497" s="46">
        <f t="shared" si="6188"/>
        <v>0</v>
      </c>
      <c r="G497" s="95">
        <f t="shared" si="6147"/>
        <v>16</v>
      </c>
      <c r="H497" s="46">
        <f t="shared" si="6148"/>
        <v>0</v>
      </c>
      <c r="I497" s="96">
        <f t="shared" si="6149"/>
        <v>0</v>
      </c>
      <c r="J497" s="96">
        <f t="shared" si="6150"/>
        <v>0</v>
      </c>
      <c r="K497" s="96">
        <f t="shared" si="6151"/>
        <v>0</v>
      </c>
      <c r="L497" s="96">
        <f t="shared" si="6152"/>
        <v>0</v>
      </c>
      <c r="M497" s="96">
        <f t="shared" si="6153"/>
        <v>0</v>
      </c>
      <c r="N497" s="97">
        <v>16</v>
      </c>
      <c r="Q497" s="46">
        <v>384</v>
      </c>
      <c r="R497" s="46">
        <f t="shared" si="6189"/>
        <v>0</v>
      </c>
      <c r="S497" s="46">
        <f t="shared" si="6190"/>
        <v>0</v>
      </c>
      <c r="T497" s="46">
        <f t="shared" si="6191"/>
        <v>0</v>
      </c>
      <c r="U497" s="46">
        <f t="shared" si="6192"/>
        <v>0</v>
      </c>
      <c r="V497" s="46">
        <f t="shared" si="6193"/>
        <v>0</v>
      </c>
      <c r="W497" s="95">
        <f t="shared" si="6154"/>
        <v>16</v>
      </c>
      <c r="X497" s="46">
        <f t="shared" si="6142"/>
        <v>0</v>
      </c>
      <c r="Y497" s="96">
        <f t="shared" si="6155"/>
        <v>0</v>
      </c>
      <c r="Z497" s="96">
        <f t="shared" si="6156"/>
        <v>0</v>
      </c>
      <c r="AA497" s="96">
        <f t="shared" si="6157"/>
        <v>0</v>
      </c>
      <c r="AB497" s="96">
        <f t="shared" si="6158"/>
        <v>0</v>
      </c>
      <c r="AC497" s="96">
        <f t="shared" si="6159"/>
        <v>0</v>
      </c>
      <c r="AD497" s="97">
        <v>16</v>
      </c>
      <c r="AG497" s="46">
        <v>384</v>
      </c>
      <c r="AH497" s="46">
        <f t="shared" si="6194"/>
        <v>0</v>
      </c>
      <c r="AI497" s="46">
        <f t="shared" si="6195"/>
        <v>0</v>
      </c>
      <c r="AJ497" s="46">
        <f t="shared" si="6196"/>
        <v>0</v>
      </c>
      <c r="AK497" s="46">
        <f t="shared" si="6197"/>
        <v>0</v>
      </c>
      <c r="AL497" s="46">
        <f t="shared" si="6198"/>
        <v>0</v>
      </c>
      <c r="AM497" s="95">
        <f t="shared" si="6160"/>
        <v>16</v>
      </c>
      <c r="AN497" s="46">
        <f t="shared" si="6143"/>
        <v>0</v>
      </c>
      <c r="AO497" s="96">
        <f t="shared" si="6161"/>
        <v>0</v>
      </c>
      <c r="AP497" s="96">
        <f t="shared" si="6162"/>
        <v>0</v>
      </c>
      <c r="AQ497" s="96">
        <f t="shared" si="6163"/>
        <v>0</v>
      </c>
      <c r="AR497" s="96">
        <f t="shared" si="6164"/>
        <v>0</v>
      </c>
      <c r="AS497" s="96">
        <f t="shared" si="6165"/>
        <v>0</v>
      </c>
      <c r="AT497" s="97">
        <v>16</v>
      </c>
      <c r="AW497" s="46">
        <v>384</v>
      </c>
      <c r="AX497" s="46">
        <f t="shared" si="6199"/>
        <v>0</v>
      </c>
      <c r="AY497" s="46">
        <f t="shared" si="6200"/>
        <v>0</v>
      </c>
      <c r="AZ497" s="46">
        <f t="shared" si="6201"/>
        <v>0</v>
      </c>
      <c r="BA497" s="46">
        <f t="shared" si="6202"/>
        <v>0</v>
      </c>
      <c r="BB497" s="46">
        <f t="shared" si="6203"/>
        <v>0</v>
      </c>
      <c r="BC497" s="95">
        <f t="shared" si="6166"/>
        <v>16</v>
      </c>
      <c r="BD497" s="46">
        <f t="shared" si="6144"/>
        <v>0</v>
      </c>
      <c r="BE497" s="96">
        <f t="shared" si="6167"/>
        <v>0</v>
      </c>
      <c r="BF497" s="96">
        <f t="shared" si="6168"/>
        <v>0</v>
      </c>
      <c r="BG497" s="96">
        <f t="shared" si="6169"/>
        <v>0</v>
      </c>
      <c r="BH497" s="96">
        <f t="shared" si="6170"/>
        <v>0</v>
      </c>
      <c r="BI497" s="96">
        <f t="shared" si="6171"/>
        <v>0</v>
      </c>
      <c r="BJ497" s="97">
        <v>16</v>
      </c>
      <c r="BM497" s="46">
        <v>384</v>
      </c>
      <c r="BN497" s="46">
        <f t="shared" si="6204"/>
        <v>0</v>
      </c>
      <c r="BO497" s="46">
        <f t="shared" si="6205"/>
        <v>0</v>
      </c>
      <c r="BP497" s="46">
        <f t="shared" si="6206"/>
        <v>0</v>
      </c>
      <c r="BQ497" s="46">
        <f t="shared" si="6207"/>
        <v>0</v>
      </c>
      <c r="BR497" s="46">
        <f t="shared" si="6208"/>
        <v>0</v>
      </c>
      <c r="BS497" s="95">
        <f t="shared" si="6172"/>
        <v>16</v>
      </c>
      <c r="BT497" s="46">
        <f t="shared" si="6145"/>
        <v>0</v>
      </c>
      <c r="BU497" s="96">
        <f t="shared" si="6173"/>
        <v>0</v>
      </c>
      <c r="BV497" s="96">
        <f t="shared" si="6174"/>
        <v>0</v>
      </c>
      <c r="BW497" s="96">
        <f t="shared" si="6175"/>
        <v>0</v>
      </c>
      <c r="BX497" s="96">
        <f t="shared" si="6176"/>
        <v>0</v>
      </c>
      <c r="BY497" s="96">
        <f t="shared" si="6177"/>
        <v>0</v>
      </c>
      <c r="BZ497" s="97">
        <v>16</v>
      </c>
      <c r="CC497" s="46">
        <v>384</v>
      </c>
      <c r="CD497" s="46">
        <f t="shared" si="6209"/>
        <v>0</v>
      </c>
      <c r="CE497" s="46">
        <f t="shared" si="6210"/>
        <v>0</v>
      </c>
      <c r="CF497" s="46">
        <f t="shared" si="6211"/>
        <v>0</v>
      </c>
      <c r="CG497" s="46">
        <f t="shared" si="6212"/>
        <v>0</v>
      </c>
      <c r="CH497" s="46">
        <f t="shared" si="6213"/>
        <v>0</v>
      </c>
      <c r="CI497" s="95">
        <f t="shared" si="6178"/>
        <v>16</v>
      </c>
      <c r="CJ497" s="46">
        <f t="shared" si="6146"/>
        <v>0</v>
      </c>
      <c r="CK497" s="96">
        <f t="shared" si="6179"/>
        <v>0</v>
      </c>
      <c r="CL497" s="96">
        <f t="shared" si="6180"/>
        <v>0</v>
      </c>
      <c r="CM497" s="96">
        <f t="shared" si="6181"/>
        <v>0</v>
      </c>
      <c r="CN497" s="96">
        <f t="shared" si="6182"/>
        <v>0</v>
      </c>
      <c r="CO497" s="96">
        <f t="shared" si="6183"/>
        <v>0</v>
      </c>
      <c r="CP497" s="97">
        <v>16</v>
      </c>
    </row>
    <row r="498" spans="1:94" x14ac:dyDescent="0.3">
      <c r="A498" s="46">
        <v>385</v>
      </c>
      <c r="B498" s="46">
        <f t="shared" si="6184"/>
        <v>0</v>
      </c>
      <c r="C498" s="46">
        <f t="shared" si="6185"/>
        <v>0</v>
      </c>
      <c r="D498" s="46">
        <f t="shared" si="6186"/>
        <v>0</v>
      </c>
      <c r="E498" s="46">
        <f t="shared" si="6187"/>
        <v>0</v>
      </c>
      <c r="F498" s="46">
        <f t="shared" si="6188"/>
        <v>0</v>
      </c>
      <c r="G498" s="95">
        <f t="shared" si="6147"/>
        <v>16.041666666666668</v>
      </c>
      <c r="H498" s="46">
        <f t="shared" si="6148"/>
        <v>0</v>
      </c>
      <c r="I498" s="96">
        <f t="shared" si="6149"/>
        <v>0</v>
      </c>
      <c r="J498" s="96">
        <f t="shared" si="6150"/>
        <v>0</v>
      </c>
      <c r="K498" s="96">
        <f t="shared" si="6151"/>
        <v>0</v>
      </c>
      <c r="L498" s="96">
        <f t="shared" si="6152"/>
        <v>0</v>
      </c>
      <c r="M498" s="96">
        <f t="shared" si="6153"/>
        <v>0</v>
      </c>
      <c r="N498" s="97">
        <v>16.041666666666668</v>
      </c>
      <c r="Q498" s="46">
        <v>385</v>
      </c>
      <c r="R498" s="46">
        <f t="shared" si="6189"/>
        <v>0</v>
      </c>
      <c r="S498" s="46">
        <f t="shared" si="6190"/>
        <v>0</v>
      </c>
      <c r="T498" s="46">
        <f t="shared" si="6191"/>
        <v>0</v>
      </c>
      <c r="U498" s="46">
        <f t="shared" si="6192"/>
        <v>0</v>
      </c>
      <c r="V498" s="46">
        <f t="shared" si="6193"/>
        <v>0</v>
      </c>
      <c r="W498" s="95">
        <f t="shared" si="6154"/>
        <v>16.041666666666668</v>
      </c>
      <c r="X498" s="46">
        <f t="shared" si="6142"/>
        <v>0</v>
      </c>
      <c r="Y498" s="96">
        <f t="shared" si="6155"/>
        <v>0</v>
      </c>
      <c r="Z498" s="96">
        <f t="shared" si="6156"/>
        <v>0</v>
      </c>
      <c r="AA498" s="96">
        <f t="shared" si="6157"/>
        <v>0</v>
      </c>
      <c r="AB498" s="96">
        <f t="shared" si="6158"/>
        <v>0</v>
      </c>
      <c r="AC498" s="96">
        <f t="shared" si="6159"/>
        <v>0</v>
      </c>
      <c r="AD498" s="97">
        <v>16.041666666666668</v>
      </c>
      <c r="AG498" s="46">
        <v>385</v>
      </c>
      <c r="AH498" s="46">
        <f t="shared" si="6194"/>
        <v>0</v>
      </c>
      <c r="AI498" s="46">
        <f t="shared" si="6195"/>
        <v>0</v>
      </c>
      <c r="AJ498" s="46">
        <f t="shared" si="6196"/>
        <v>0</v>
      </c>
      <c r="AK498" s="46">
        <f t="shared" si="6197"/>
        <v>0</v>
      </c>
      <c r="AL498" s="46">
        <f t="shared" si="6198"/>
        <v>0</v>
      </c>
      <c r="AM498" s="95">
        <f t="shared" si="6160"/>
        <v>16.041666666666668</v>
      </c>
      <c r="AN498" s="46">
        <f t="shared" si="6143"/>
        <v>0</v>
      </c>
      <c r="AO498" s="96">
        <f t="shared" si="6161"/>
        <v>0</v>
      </c>
      <c r="AP498" s="96">
        <f t="shared" si="6162"/>
        <v>0</v>
      </c>
      <c r="AQ498" s="96">
        <f t="shared" si="6163"/>
        <v>0</v>
      </c>
      <c r="AR498" s="96">
        <f t="shared" si="6164"/>
        <v>0</v>
      </c>
      <c r="AS498" s="96">
        <f t="shared" si="6165"/>
        <v>0</v>
      </c>
      <c r="AT498" s="97">
        <v>16.041666666666668</v>
      </c>
      <c r="AW498" s="46">
        <v>385</v>
      </c>
      <c r="AX498" s="46">
        <f t="shared" si="6199"/>
        <v>0</v>
      </c>
      <c r="AY498" s="46">
        <f t="shared" si="6200"/>
        <v>0</v>
      </c>
      <c r="AZ498" s="46">
        <f t="shared" si="6201"/>
        <v>0</v>
      </c>
      <c r="BA498" s="46">
        <f t="shared" si="6202"/>
        <v>0</v>
      </c>
      <c r="BB498" s="46">
        <f t="shared" si="6203"/>
        <v>0</v>
      </c>
      <c r="BC498" s="95">
        <f t="shared" si="6166"/>
        <v>16.041666666666668</v>
      </c>
      <c r="BD498" s="46">
        <f t="shared" si="6144"/>
        <v>0</v>
      </c>
      <c r="BE498" s="96">
        <f t="shared" si="6167"/>
        <v>0</v>
      </c>
      <c r="BF498" s="96">
        <f t="shared" si="6168"/>
        <v>0</v>
      </c>
      <c r="BG498" s="96">
        <f t="shared" si="6169"/>
        <v>0</v>
      </c>
      <c r="BH498" s="96">
        <f t="shared" si="6170"/>
        <v>0</v>
      </c>
      <c r="BI498" s="96">
        <f t="shared" si="6171"/>
        <v>0</v>
      </c>
      <c r="BJ498" s="97">
        <v>16.041666666666668</v>
      </c>
      <c r="BM498" s="46">
        <v>385</v>
      </c>
      <c r="BN498" s="46">
        <f t="shared" si="6204"/>
        <v>0</v>
      </c>
      <c r="BO498" s="46">
        <f t="shared" si="6205"/>
        <v>0</v>
      </c>
      <c r="BP498" s="46">
        <f t="shared" si="6206"/>
        <v>0</v>
      </c>
      <c r="BQ498" s="46">
        <f t="shared" si="6207"/>
        <v>0</v>
      </c>
      <c r="BR498" s="46">
        <f t="shared" si="6208"/>
        <v>0</v>
      </c>
      <c r="BS498" s="95">
        <f t="shared" si="6172"/>
        <v>16.041666666666668</v>
      </c>
      <c r="BT498" s="46">
        <f t="shared" si="6145"/>
        <v>0</v>
      </c>
      <c r="BU498" s="96">
        <f t="shared" si="6173"/>
        <v>0</v>
      </c>
      <c r="BV498" s="96">
        <f t="shared" si="6174"/>
        <v>0</v>
      </c>
      <c r="BW498" s="96">
        <f t="shared" si="6175"/>
        <v>0</v>
      </c>
      <c r="BX498" s="96">
        <f t="shared" si="6176"/>
        <v>0</v>
      </c>
      <c r="BY498" s="96">
        <f t="shared" si="6177"/>
        <v>0</v>
      </c>
      <c r="BZ498" s="97">
        <v>16.041666666666668</v>
      </c>
      <c r="CC498" s="46">
        <v>385</v>
      </c>
      <c r="CD498" s="46">
        <f t="shared" si="6209"/>
        <v>0</v>
      </c>
      <c r="CE498" s="46">
        <f t="shared" si="6210"/>
        <v>0</v>
      </c>
      <c r="CF498" s="46">
        <f t="shared" si="6211"/>
        <v>0</v>
      </c>
      <c r="CG498" s="46">
        <f t="shared" si="6212"/>
        <v>0</v>
      </c>
      <c r="CH498" s="46">
        <f t="shared" si="6213"/>
        <v>0</v>
      </c>
      <c r="CI498" s="95">
        <f t="shared" si="6178"/>
        <v>16.041666666666668</v>
      </c>
      <c r="CJ498" s="46">
        <f t="shared" si="6146"/>
        <v>0</v>
      </c>
      <c r="CK498" s="96">
        <f t="shared" si="6179"/>
        <v>0</v>
      </c>
      <c r="CL498" s="96">
        <f t="shared" si="6180"/>
        <v>0</v>
      </c>
      <c r="CM498" s="96">
        <f t="shared" si="6181"/>
        <v>0</v>
      </c>
      <c r="CN498" s="96">
        <f t="shared" si="6182"/>
        <v>0</v>
      </c>
      <c r="CO498" s="96">
        <f t="shared" si="6183"/>
        <v>0</v>
      </c>
      <c r="CP498" s="97">
        <v>16.041666666666668</v>
      </c>
    </row>
    <row r="499" spans="1:94" x14ac:dyDescent="0.3">
      <c r="A499" s="46">
        <v>386</v>
      </c>
      <c r="B499" s="46">
        <f t="shared" si="6184"/>
        <v>0</v>
      </c>
      <c r="C499" s="46">
        <f t="shared" si="6185"/>
        <v>0</v>
      </c>
      <c r="D499" s="46">
        <f t="shared" si="6186"/>
        <v>0</v>
      </c>
      <c r="E499" s="46">
        <f t="shared" si="6187"/>
        <v>0</v>
      </c>
      <c r="F499" s="46">
        <f t="shared" si="6188"/>
        <v>0</v>
      </c>
      <c r="G499" s="95">
        <f t="shared" si="6147"/>
        <v>16.083333333333332</v>
      </c>
      <c r="H499" s="46">
        <f t="shared" si="6148"/>
        <v>0</v>
      </c>
      <c r="I499" s="96">
        <f t="shared" si="6149"/>
        <v>0</v>
      </c>
      <c r="J499" s="96">
        <f t="shared" si="6150"/>
        <v>0</v>
      </c>
      <c r="K499" s="96">
        <f t="shared" si="6151"/>
        <v>0</v>
      </c>
      <c r="L499" s="96">
        <f t="shared" si="6152"/>
        <v>0</v>
      </c>
      <c r="M499" s="96">
        <f t="shared" si="6153"/>
        <v>0</v>
      </c>
      <c r="N499" s="97">
        <v>16.083333333333332</v>
      </c>
      <c r="Q499" s="46">
        <v>386</v>
      </c>
      <c r="R499" s="46">
        <f t="shared" si="6189"/>
        <v>0</v>
      </c>
      <c r="S499" s="46">
        <f t="shared" si="6190"/>
        <v>0</v>
      </c>
      <c r="T499" s="46">
        <f t="shared" si="6191"/>
        <v>0</v>
      </c>
      <c r="U499" s="46">
        <f t="shared" si="6192"/>
        <v>0</v>
      </c>
      <c r="V499" s="46">
        <f t="shared" si="6193"/>
        <v>0</v>
      </c>
      <c r="W499" s="95">
        <f t="shared" si="6154"/>
        <v>16.083333333333332</v>
      </c>
      <c r="X499" s="46">
        <f t="shared" si="6142"/>
        <v>0</v>
      </c>
      <c r="Y499" s="96">
        <f t="shared" si="6155"/>
        <v>0</v>
      </c>
      <c r="Z499" s="96">
        <f t="shared" si="6156"/>
        <v>0</v>
      </c>
      <c r="AA499" s="96">
        <f t="shared" si="6157"/>
        <v>0</v>
      </c>
      <c r="AB499" s="96">
        <f t="shared" si="6158"/>
        <v>0</v>
      </c>
      <c r="AC499" s="96">
        <f t="shared" si="6159"/>
        <v>0</v>
      </c>
      <c r="AD499" s="97">
        <v>16.083333333333332</v>
      </c>
      <c r="AG499" s="46">
        <v>386</v>
      </c>
      <c r="AH499" s="46">
        <f t="shared" si="6194"/>
        <v>0</v>
      </c>
      <c r="AI499" s="46">
        <f t="shared" si="6195"/>
        <v>0</v>
      </c>
      <c r="AJ499" s="46">
        <f t="shared" si="6196"/>
        <v>0</v>
      </c>
      <c r="AK499" s="46">
        <f t="shared" si="6197"/>
        <v>0</v>
      </c>
      <c r="AL499" s="46">
        <f t="shared" si="6198"/>
        <v>0</v>
      </c>
      <c r="AM499" s="95">
        <f t="shared" si="6160"/>
        <v>16.083333333333332</v>
      </c>
      <c r="AN499" s="46">
        <f t="shared" si="6143"/>
        <v>0</v>
      </c>
      <c r="AO499" s="96">
        <f t="shared" si="6161"/>
        <v>0</v>
      </c>
      <c r="AP499" s="96">
        <f t="shared" si="6162"/>
        <v>0</v>
      </c>
      <c r="AQ499" s="96">
        <f t="shared" si="6163"/>
        <v>0</v>
      </c>
      <c r="AR499" s="96">
        <f t="shared" si="6164"/>
        <v>0</v>
      </c>
      <c r="AS499" s="96">
        <f t="shared" si="6165"/>
        <v>0</v>
      </c>
      <c r="AT499" s="97">
        <v>16.083333333333332</v>
      </c>
      <c r="AW499" s="46">
        <v>386</v>
      </c>
      <c r="AX499" s="46">
        <f t="shared" si="6199"/>
        <v>0</v>
      </c>
      <c r="AY499" s="46">
        <f t="shared" si="6200"/>
        <v>0</v>
      </c>
      <c r="AZ499" s="46">
        <f t="shared" si="6201"/>
        <v>0</v>
      </c>
      <c r="BA499" s="46">
        <f t="shared" si="6202"/>
        <v>0</v>
      </c>
      <c r="BB499" s="46">
        <f t="shared" si="6203"/>
        <v>0</v>
      </c>
      <c r="BC499" s="95">
        <f t="shared" si="6166"/>
        <v>16.083333333333332</v>
      </c>
      <c r="BD499" s="46">
        <f t="shared" si="6144"/>
        <v>0</v>
      </c>
      <c r="BE499" s="96">
        <f t="shared" si="6167"/>
        <v>0</v>
      </c>
      <c r="BF499" s="96">
        <f t="shared" si="6168"/>
        <v>0</v>
      </c>
      <c r="BG499" s="96">
        <f t="shared" si="6169"/>
        <v>0</v>
      </c>
      <c r="BH499" s="96">
        <f t="shared" si="6170"/>
        <v>0</v>
      </c>
      <c r="BI499" s="96">
        <f t="shared" si="6171"/>
        <v>0</v>
      </c>
      <c r="BJ499" s="97">
        <v>16.083333333333332</v>
      </c>
      <c r="BM499" s="46">
        <v>386</v>
      </c>
      <c r="BN499" s="46">
        <f t="shared" si="6204"/>
        <v>0</v>
      </c>
      <c r="BO499" s="46">
        <f t="shared" si="6205"/>
        <v>0</v>
      </c>
      <c r="BP499" s="46">
        <f t="shared" si="6206"/>
        <v>0</v>
      </c>
      <c r="BQ499" s="46">
        <f t="shared" si="6207"/>
        <v>0</v>
      </c>
      <c r="BR499" s="46">
        <f t="shared" si="6208"/>
        <v>0</v>
      </c>
      <c r="BS499" s="95">
        <f t="shared" si="6172"/>
        <v>16.083333333333332</v>
      </c>
      <c r="BT499" s="46">
        <f t="shared" si="6145"/>
        <v>0</v>
      </c>
      <c r="BU499" s="96">
        <f t="shared" si="6173"/>
        <v>0</v>
      </c>
      <c r="BV499" s="96">
        <f t="shared" si="6174"/>
        <v>0</v>
      </c>
      <c r="BW499" s="96">
        <f t="shared" si="6175"/>
        <v>0</v>
      </c>
      <c r="BX499" s="96">
        <f t="shared" si="6176"/>
        <v>0</v>
      </c>
      <c r="BY499" s="96">
        <f t="shared" si="6177"/>
        <v>0</v>
      </c>
      <c r="BZ499" s="97">
        <v>16.083333333333332</v>
      </c>
      <c r="CC499" s="46">
        <v>386</v>
      </c>
      <c r="CD499" s="46">
        <f t="shared" si="6209"/>
        <v>0</v>
      </c>
      <c r="CE499" s="46">
        <f t="shared" si="6210"/>
        <v>0</v>
      </c>
      <c r="CF499" s="46">
        <f t="shared" si="6211"/>
        <v>0</v>
      </c>
      <c r="CG499" s="46">
        <f t="shared" si="6212"/>
        <v>0</v>
      </c>
      <c r="CH499" s="46">
        <f t="shared" si="6213"/>
        <v>0</v>
      </c>
      <c r="CI499" s="95">
        <f t="shared" si="6178"/>
        <v>16.083333333333332</v>
      </c>
      <c r="CJ499" s="46">
        <f t="shared" si="6146"/>
        <v>0</v>
      </c>
      <c r="CK499" s="96">
        <f t="shared" si="6179"/>
        <v>0</v>
      </c>
      <c r="CL499" s="96">
        <f t="shared" si="6180"/>
        <v>0</v>
      </c>
      <c r="CM499" s="96">
        <f t="shared" si="6181"/>
        <v>0</v>
      </c>
      <c r="CN499" s="96">
        <f t="shared" si="6182"/>
        <v>0</v>
      </c>
      <c r="CO499" s="96">
        <f t="shared" si="6183"/>
        <v>0</v>
      </c>
      <c r="CP499" s="97">
        <v>16.083333333333332</v>
      </c>
    </row>
    <row r="500" spans="1:94" x14ac:dyDescent="0.3">
      <c r="A500" s="46">
        <v>387</v>
      </c>
      <c r="B500" s="46">
        <f t="shared" si="6184"/>
        <v>0</v>
      </c>
      <c r="C500" s="46">
        <f t="shared" si="6185"/>
        <v>0</v>
      </c>
      <c r="D500" s="46">
        <f t="shared" si="6186"/>
        <v>0</v>
      </c>
      <c r="E500" s="46">
        <f t="shared" si="6187"/>
        <v>0</v>
      </c>
      <c r="F500" s="46">
        <f t="shared" si="6188"/>
        <v>0</v>
      </c>
      <c r="G500" s="95">
        <f t="shared" si="6147"/>
        <v>16.125</v>
      </c>
      <c r="H500" s="46">
        <f t="shared" si="6148"/>
        <v>0</v>
      </c>
      <c r="I500" s="96">
        <f t="shared" si="6149"/>
        <v>0</v>
      </c>
      <c r="J500" s="96">
        <f t="shared" si="6150"/>
        <v>0</v>
      </c>
      <c r="K500" s="96">
        <f t="shared" si="6151"/>
        <v>0</v>
      </c>
      <c r="L500" s="96">
        <f t="shared" si="6152"/>
        <v>0</v>
      </c>
      <c r="M500" s="96">
        <f t="shared" si="6153"/>
        <v>0</v>
      </c>
      <c r="N500" s="97">
        <v>16.125</v>
      </c>
      <c r="Q500" s="46">
        <v>387</v>
      </c>
      <c r="R500" s="46">
        <f t="shared" si="6189"/>
        <v>0</v>
      </c>
      <c r="S500" s="46">
        <f t="shared" si="6190"/>
        <v>0</v>
      </c>
      <c r="T500" s="46">
        <f t="shared" si="6191"/>
        <v>0</v>
      </c>
      <c r="U500" s="46">
        <f t="shared" si="6192"/>
        <v>0</v>
      </c>
      <c r="V500" s="46">
        <f t="shared" si="6193"/>
        <v>0</v>
      </c>
      <c r="W500" s="95">
        <f t="shared" si="6154"/>
        <v>16.125</v>
      </c>
      <c r="X500" s="46">
        <f t="shared" si="6142"/>
        <v>0</v>
      </c>
      <c r="Y500" s="96">
        <f t="shared" si="6155"/>
        <v>0</v>
      </c>
      <c r="Z500" s="96">
        <f t="shared" si="6156"/>
        <v>0</v>
      </c>
      <c r="AA500" s="96">
        <f t="shared" si="6157"/>
        <v>0</v>
      </c>
      <c r="AB500" s="96">
        <f t="shared" si="6158"/>
        <v>0</v>
      </c>
      <c r="AC500" s="96">
        <f t="shared" si="6159"/>
        <v>0</v>
      </c>
      <c r="AD500" s="97">
        <v>16.125</v>
      </c>
      <c r="AG500" s="46">
        <v>387</v>
      </c>
      <c r="AH500" s="46">
        <f t="shared" si="6194"/>
        <v>0</v>
      </c>
      <c r="AI500" s="46">
        <f t="shared" si="6195"/>
        <v>0</v>
      </c>
      <c r="AJ500" s="46">
        <f t="shared" si="6196"/>
        <v>0</v>
      </c>
      <c r="AK500" s="46">
        <f t="shared" si="6197"/>
        <v>0</v>
      </c>
      <c r="AL500" s="46">
        <f t="shared" si="6198"/>
        <v>0</v>
      </c>
      <c r="AM500" s="95">
        <f t="shared" si="6160"/>
        <v>16.125</v>
      </c>
      <c r="AN500" s="46">
        <f t="shared" si="6143"/>
        <v>0</v>
      </c>
      <c r="AO500" s="96">
        <f t="shared" si="6161"/>
        <v>0</v>
      </c>
      <c r="AP500" s="96">
        <f t="shared" si="6162"/>
        <v>0</v>
      </c>
      <c r="AQ500" s="96">
        <f t="shared" si="6163"/>
        <v>0</v>
      </c>
      <c r="AR500" s="96">
        <f t="shared" si="6164"/>
        <v>0</v>
      </c>
      <c r="AS500" s="96">
        <f t="shared" si="6165"/>
        <v>0</v>
      </c>
      <c r="AT500" s="97">
        <v>16.125</v>
      </c>
      <c r="AW500" s="46">
        <v>387</v>
      </c>
      <c r="AX500" s="46">
        <f t="shared" si="6199"/>
        <v>0</v>
      </c>
      <c r="AY500" s="46">
        <f t="shared" si="6200"/>
        <v>0</v>
      </c>
      <c r="AZ500" s="46">
        <f t="shared" si="6201"/>
        <v>0</v>
      </c>
      <c r="BA500" s="46">
        <f t="shared" si="6202"/>
        <v>0</v>
      </c>
      <c r="BB500" s="46">
        <f t="shared" si="6203"/>
        <v>0</v>
      </c>
      <c r="BC500" s="95">
        <f t="shared" si="6166"/>
        <v>16.125</v>
      </c>
      <c r="BD500" s="46">
        <f t="shared" si="6144"/>
        <v>0</v>
      </c>
      <c r="BE500" s="96">
        <f t="shared" si="6167"/>
        <v>0</v>
      </c>
      <c r="BF500" s="96">
        <f t="shared" si="6168"/>
        <v>0</v>
      </c>
      <c r="BG500" s="96">
        <f t="shared" si="6169"/>
        <v>0</v>
      </c>
      <c r="BH500" s="96">
        <f t="shared" si="6170"/>
        <v>0</v>
      </c>
      <c r="BI500" s="96">
        <f t="shared" si="6171"/>
        <v>0</v>
      </c>
      <c r="BJ500" s="97">
        <v>16.125</v>
      </c>
      <c r="BM500" s="46">
        <v>387</v>
      </c>
      <c r="BN500" s="46">
        <f t="shared" si="6204"/>
        <v>0</v>
      </c>
      <c r="BO500" s="46">
        <f t="shared" si="6205"/>
        <v>0</v>
      </c>
      <c r="BP500" s="46">
        <f t="shared" si="6206"/>
        <v>0</v>
      </c>
      <c r="BQ500" s="46">
        <f t="shared" si="6207"/>
        <v>0</v>
      </c>
      <c r="BR500" s="46">
        <f t="shared" si="6208"/>
        <v>0</v>
      </c>
      <c r="BS500" s="95">
        <f t="shared" si="6172"/>
        <v>16.125</v>
      </c>
      <c r="BT500" s="46">
        <f t="shared" si="6145"/>
        <v>0</v>
      </c>
      <c r="BU500" s="96">
        <f t="shared" si="6173"/>
        <v>0</v>
      </c>
      <c r="BV500" s="96">
        <f t="shared" si="6174"/>
        <v>0</v>
      </c>
      <c r="BW500" s="96">
        <f t="shared" si="6175"/>
        <v>0</v>
      </c>
      <c r="BX500" s="96">
        <f t="shared" si="6176"/>
        <v>0</v>
      </c>
      <c r="BY500" s="96">
        <f t="shared" si="6177"/>
        <v>0</v>
      </c>
      <c r="BZ500" s="97">
        <v>16.125</v>
      </c>
      <c r="CC500" s="46">
        <v>387</v>
      </c>
      <c r="CD500" s="46">
        <f t="shared" si="6209"/>
        <v>0</v>
      </c>
      <c r="CE500" s="46">
        <f t="shared" si="6210"/>
        <v>0</v>
      </c>
      <c r="CF500" s="46">
        <f t="shared" si="6211"/>
        <v>0</v>
      </c>
      <c r="CG500" s="46">
        <f t="shared" si="6212"/>
        <v>0</v>
      </c>
      <c r="CH500" s="46">
        <f t="shared" si="6213"/>
        <v>0</v>
      </c>
      <c r="CI500" s="95">
        <f t="shared" si="6178"/>
        <v>16.125</v>
      </c>
      <c r="CJ500" s="46">
        <f t="shared" si="6146"/>
        <v>0</v>
      </c>
      <c r="CK500" s="96">
        <f t="shared" si="6179"/>
        <v>0</v>
      </c>
      <c r="CL500" s="96">
        <f t="shared" si="6180"/>
        <v>0</v>
      </c>
      <c r="CM500" s="96">
        <f t="shared" si="6181"/>
        <v>0</v>
      </c>
      <c r="CN500" s="96">
        <f t="shared" si="6182"/>
        <v>0</v>
      </c>
      <c r="CO500" s="96">
        <f t="shared" si="6183"/>
        <v>0</v>
      </c>
      <c r="CP500" s="97">
        <v>16.125</v>
      </c>
    </row>
    <row r="501" spans="1:94" x14ac:dyDescent="0.3">
      <c r="A501" s="46">
        <v>388</v>
      </c>
      <c r="B501" s="46">
        <f t="shared" si="6184"/>
        <v>0</v>
      </c>
      <c r="C501" s="46">
        <f t="shared" si="6185"/>
        <v>0</v>
      </c>
      <c r="D501" s="46">
        <f t="shared" si="6186"/>
        <v>0</v>
      </c>
      <c r="E501" s="46">
        <f t="shared" si="6187"/>
        <v>0</v>
      </c>
      <c r="F501" s="46">
        <f t="shared" si="6188"/>
        <v>0</v>
      </c>
      <c r="G501" s="95">
        <f t="shared" si="6147"/>
        <v>16.166666666666668</v>
      </c>
      <c r="H501" s="46">
        <f t="shared" si="6148"/>
        <v>0</v>
      </c>
      <c r="I501" s="96">
        <f t="shared" si="6149"/>
        <v>0</v>
      </c>
      <c r="J501" s="96">
        <f t="shared" si="6150"/>
        <v>0</v>
      </c>
      <c r="K501" s="96">
        <f t="shared" si="6151"/>
        <v>0</v>
      </c>
      <c r="L501" s="96">
        <f t="shared" si="6152"/>
        <v>0</v>
      </c>
      <c r="M501" s="96">
        <f t="shared" si="6153"/>
        <v>0</v>
      </c>
      <c r="N501" s="97">
        <v>16.166666666666668</v>
      </c>
      <c r="Q501" s="46">
        <v>388</v>
      </c>
      <c r="R501" s="46">
        <f t="shared" si="6189"/>
        <v>0</v>
      </c>
      <c r="S501" s="46">
        <f t="shared" si="6190"/>
        <v>0</v>
      </c>
      <c r="T501" s="46">
        <f t="shared" si="6191"/>
        <v>0</v>
      </c>
      <c r="U501" s="46">
        <f t="shared" si="6192"/>
        <v>0</v>
      </c>
      <c r="V501" s="46">
        <f t="shared" si="6193"/>
        <v>0</v>
      </c>
      <c r="W501" s="95">
        <f t="shared" si="6154"/>
        <v>16.166666666666668</v>
      </c>
      <c r="X501" s="46">
        <f t="shared" si="6142"/>
        <v>0</v>
      </c>
      <c r="Y501" s="96">
        <f t="shared" si="6155"/>
        <v>0</v>
      </c>
      <c r="Z501" s="96">
        <f t="shared" si="6156"/>
        <v>0</v>
      </c>
      <c r="AA501" s="96">
        <f t="shared" si="6157"/>
        <v>0</v>
      </c>
      <c r="AB501" s="96">
        <f t="shared" si="6158"/>
        <v>0</v>
      </c>
      <c r="AC501" s="96">
        <f t="shared" si="6159"/>
        <v>0</v>
      </c>
      <c r="AD501" s="97">
        <v>16.166666666666668</v>
      </c>
      <c r="AG501" s="46">
        <v>388</v>
      </c>
      <c r="AH501" s="46">
        <f t="shared" si="6194"/>
        <v>0</v>
      </c>
      <c r="AI501" s="46">
        <f t="shared" si="6195"/>
        <v>0</v>
      </c>
      <c r="AJ501" s="46">
        <f t="shared" si="6196"/>
        <v>0</v>
      </c>
      <c r="AK501" s="46">
        <f t="shared" si="6197"/>
        <v>0</v>
      </c>
      <c r="AL501" s="46">
        <f t="shared" si="6198"/>
        <v>0</v>
      </c>
      <c r="AM501" s="95">
        <f t="shared" si="6160"/>
        <v>16.166666666666668</v>
      </c>
      <c r="AN501" s="46">
        <f t="shared" si="6143"/>
        <v>0</v>
      </c>
      <c r="AO501" s="96">
        <f t="shared" si="6161"/>
        <v>0</v>
      </c>
      <c r="AP501" s="96">
        <f t="shared" si="6162"/>
        <v>0</v>
      </c>
      <c r="AQ501" s="96">
        <f t="shared" si="6163"/>
        <v>0</v>
      </c>
      <c r="AR501" s="96">
        <f t="shared" si="6164"/>
        <v>0</v>
      </c>
      <c r="AS501" s="96">
        <f t="shared" si="6165"/>
        <v>0</v>
      </c>
      <c r="AT501" s="97">
        <v>16.166666666666668</v>
      </c>
      <c r="AW501" s="46">
        <v>388</v>
      </c>
      <c r="AX501" s="46">
        <f t="shared" si="6199"/>
        <v>0</v>
      </c>
      <c r="AY501" s="46">
        <f t="shared" si="6200"/>
        <v>0</v>
      </c>
      <c r="AZ501" s="46">
        <f t="shared" si="6201"/>
        <v>0</v>
      </c>
      <c r="BA501" s="46">
        <f t="shared" si="6202"/>
        <v>0</v>
      </c>
      <c r="BB501" s="46">
        <f t="shared" si="6203"/>
        <v>0</v>
      </c>
      <c r="BC501" s="95">
        <f t="shared" si="6166"/>
        <v>16.166666666666668</v>
      </c>
      <c r="BD501" s="46">
        <f t="shared" si="6144"/>
        <v>0</v>
      </c>
      <c r="BE501" s="96">
        <f t="shared" si="6167"/>
        <v>0</v>
      </c>
      <c r="BF501" s="96">
        <f t="shared" si="6168"/>
        <v>0</v>
      </c>
      <c r="BG501" s="96">
        <f t="shared" si="6169"/>
        <v>0</v>
      </c>
      <c r="BH501" s="96">
        <f t="shared" si="6170"/>
        <v>0</v>
      </c>
      <c r="BI501" s="96">
        <f t="shared" si="6171"/>
        <v>0</v>
      </c>
      <c r="BJ501" s="97">
        <v>16.166666666666668</v>
      </c>
      <c r="BM501" s="46">
        <v>388</v>
      </c>
      <c r="BN501" s="46">
        <f t="shared" si="6204"/>
        <v>0</v>
      </c>
      <c r="BO501" s="46">
        <f t="shared" si="6205"/>
        <v>0</v>
      </c>
      <c r="BP501" s="46">
        <f t="shared" si="6206"/>
        <v>0</v>
      </c>
      <c r="BQ501" s="46">
        <f t="shared" si="6207"/>
        <v>0</v>
      </c>
      <c r="BR501" s="46">
        <f t="shared" si="6208"/>
        <v>0</v>
      </c>
      <c r="BS501" s="95">
        <f t="shared" si="6172"/>
        <v>16.166666666666668</v>
      </c>
      <c r="BT501" s="46">
        <f t="shared" si="6145"/>
        <v>0</v>
      </c>
      <c r="BU501" s="96">
        <f t="shared" si="6173"/>
        <v>0</v>
      </c>
      <c r="BV501" s="96">
        <f t="shared" si="6174"/>
        <v>0</v>
      </c>
      <c r="BW501" s="96">
        <f t="shared" si="6175"/>
        <v>0</v>
      </c>
      <c r="BX501" s="96">
        <f t="shared" si="6176"/>
        <v>0</v>
      </c>
      <c r="BY501" s="96">
        <f t="shared" si="6177"/>
        <v>0</v>
      </c>
      <c r="BZ501" s="97">
        <v>16.166666666666668</v>
      </c>
      <c r="CC501" s="46">
        <v>388</v>
      </c>
      <c r="CD501" s="46">
        <f t="shared" si="6209"/>
        <v>0</v>
      </c>
      <c r="CE501" s="46">
        <f t="shared" si="6210"/>
        <v>0</v>
      </c>
      <c r="CF501" s="46">
        <f t="shared" si="6211"/>
        <v>0</v>
      </c>
      <c r="CG501" s="46">
        <f t="shared" si="6212"/>
        <v>0</v>
      </c>
      <c r="CH501" s="46">
        <f t="shared" si="6213"/>
        <v>0</v>
      </c>
      <c r="CI501" s="95">
        <f t="shared" si="6178"/>
        <v>16.166666666666668</v>
      </c>
      <c r="CJ501" s="46">
        <f t="shared" si="6146"/>
        <v>0</v>
      </c>
      <c r="CK501" s="96">
        <f t="shared" si="6179"/>
        <v>0</v>
      </c>
      <c r="CL501" s="96">
        <f t="shared" si="6180"/>
        <v>0</v>
      </c>
      <c r="CM501" s="96">
        <f t="shared" si="6181"/>
        <v>0</v>
      </c>
      <c r="CN501" s="96">
        <f t="shared" si="6182"/>
        <v>0</v>
      </c>
      <c r="CO501" s="96">
        <f t="shared" si="6183"/>
        <v>0</v>
      </c>
      <c r="CP501" s="97">
        <v>16.166666666666668</v>
      </c>
    </row>
    <row r="502" spans="1:94" x14ac:dyDescent="0.3">
      <c r="A502" s="46">
        <v>389</v>
      </c>
      <c r="B502" s="46">
        <f t="shared" si="6184"/>
        <v>0</v>
      </c>
      <c r="C502" s="46">
        <f t="shared" si="6185"/>
        <v>0</v>
      </c>
      <c r="D502" s="46">
        <f t="shared" si="6186"/>
        <v>0</v>
      </c>
      <c r="E502" s="46">
        <f t="shared" si="6187"/>
        <v>0</v>
      </c>
      <c r="F502" s="46">
        <f t="shared" si="6188"/>
        <v>0</v>
      </c>
      <c r="G502" s="95">
        <f t="shared" si="6147"/>
        <v>16.208333333333332</v>
      </c>
      <c r="H502" s="46">
        <f t="shared" si="6148"/>
        <v>0</v>
      </c>
      <c r="I502" s="96">
        <f t="shared" si="6149"/>
        <v>0</v>
      </c>
      <c r="J502" s="96">
        <f t="shared" si="6150"/>
        <v>0</v>
      </c>
      <c r="K502" s="96">
        <f t="shared" si="6151"/>
        <v>0</v>
      </c>
      <c r="L502" s="96">
        <f t="shared" si="6152"/>
        <v>0</v>
      </c>
      <c r="M502" s="96">
        <f t="shared" si="6153"/>
        <v>0</v>
      </c>
      <c r="N502" s="97">
        <v>16.208333333333332</v>
      </c>
      <c r="Q502" s="46">
        <v>389</v>
      </c>
      <c r="R502" s="46">
        <f t="shared" si="6189"/>
        <v>0</v>
      </c>
      <c r="S502" s="46">
        <f t="shared" si="6190"/>
        <v>0</v>
      </c>
      <c r="T502" s="46">
        <f t="shared" si="6191"/>
        <v>0</v>
      </c>
      <c r="U502" s="46">
        <f t="shared" si="6192"/>
        <v>0</v>
      </c>
      <c r="V502" s="46">
        <f t="shared" si="6193"/>
        <v>0</v>
      </c>
      <c r="W502" s="95">
        <f t="shared" si="6154"/>
        <v>16.208333333333332</v>
      </c>
      <c r="X502" s="46">
        <f t="shared" si="6142"/>
        <v>0</v>
      </c>
      <c r="Y502" s="96">
        <f t="shared" si="6155"/>
        <v>0</v>
      </c>
      <c r="Z502" s="96">
        <f t="shared" si="6156"/>
        <v>0</v>
      </c>
      <c r="AA502" s="96">
        <f t="shared" si="6157"/>
        <v>0</v>
      </c>
      <c r="AB502" s="96">
        <f t="shared" si="6158"/>
        <v>0</v>
      </c>
      <c r="AC502" s="96">
        <f t="shared" si="6159"/>
        <v>0</v>
      </c>
      <c r="AD502" s="97">
        <v>16.208333333333332</v>
      </c>
      <c r="AG502" s="46">
        <v>389</v>
      </c>
      <c r="AH502" s="46">
        <f t="shared" si="6194"/>
        <v>0</v>
      </c>
      <c r="AI502" s="46">
        <f t="shared" si="6195"/>
        <v>0</v>
      </c>
      <c r="AJ502" s="46">
        <f t="shared" si="6196"/>
        <v>0</v>
      </c>
      <c r="AK502" s="46">
        <f t="shared" si="6197"/>
        <v>0</v>
      </c>
      <c r="AL502" s="46">
        <f t="shared" si="6198"/>
        <v>0</v>
      </c>
      <c r="AM502" s="95">
        <f t="shared" si="6160"/>
        <v>16.208333333333332</v>
      </c>
      <c r="AN502" s="46">
        <f t="shared" si="6143"/>
        <v>0</v>
      </c>
      <c r="AO502" s="96">
        <f t="shared" si="6161"/>
        <v>0</v>
      </c>
      <c r="AP502" s="96">
        <f t="shared" si="6162"/>
        <v>0</v>
      </c>
      <c r="AQ502" s="96">
        <f t="shared" si="6163"/>
        <v>0</v>
      </c>
      <c r="AR502" s="96">
        <f t="shared" si="6164"/>
        <v>0</v>
      </c>
      <c r="AS502" s="96">
        <f t="shared" si="6165"/>
        <v>0</v>
      </c>
      <c r="AT502" s="97">
        <v>16.208333333333332</v>
      </c>
      <c r="AW502" s="46">
        <v>389</v>
      </c>
      <c r="AX502" s="46">
        <f t="shared" si="6199"/>
        <v>0</v>
      </c>
      <c r="AY502" s="46">
        <f t="shared" si="6200"/>
        <v>0</v>
      </c>
      <c r="AZ502" s="46">
        <f t="shared" si="6201"/>
        <v>0</v>
      </c>
      <c r="BA502" s="46">
        <f t="shared" si="6202"/>
        <v>0</v>
      </c>
      <c r="BB502" s="46">
        <f t="shared" si="6203"/>
        <v>0</v>
      </c>
      <c r="BC502" s="95">
        <f t="shared" si="6166"/>
        <v>16.208333333333332</v>
      </c>
      <c r="BD502" s="46">
        <f t="shared" si="6144"/>
        <v>0</v>
      </c>
      <c r="BE502" s="96">
        <f t="shared" si="6167"/>
        <v>0</v>
      </c>
      <c r="BF502" s="96">
        <f t="shared" si="6168"/>
        <v>0</v>
      </c>
      <c r="BG502" s="96">
        <f t="shared" si="6169"/>
        <v>0</v>
      </c>
      <c r="BH502" s="96">
        <f t="shared" si="6170"/>
        <v>0</v>
      </c>
      <c r="BI502" s="96">
        <f t="shared" si="6171"/>
        <v>0</v>
      </c>
      <c r="BJ502" s="97">
        <v>16.208333333333332</v>
      </c>
      <c r="BM502" s="46">
        <v>389</v>
      </c>
      <c r="BN502" s="46">
        <f t="shared" si="6204"/>
        <v>0</v>
      </c>
      <c r="BO502" s="46">
        <f t="shared" si="6205"/>
        <v>0</v>
      </c>
      <c r="BP502" s="46">
        <f t="shared" si="6206"/>
        <v>0</v>
      </c>
      <c r="BQ502" s="46">
        <f t="shared" si="6207"/>
        <v>0</v>
      </c>
      <c r="BR502" s="46">
        <f t="shared" si="6208"/>
        <v>0</v>
      </c>
      <c r="BS502" s="95">
        <f t="shared" si="6172"/>
        <v>16.208333333333332</v>
      </c>
      <c r="BT502" s="46">
        <f t="shared" si="6145"/>
        <v>0</v>
      </c>
      <c r="BU502" s="96">
        <f t="shared" si="6173"/>
        <v>0</v>
      </c>
      <c r="BV502" s="96">
        <f t="shared" si="6174"/>
        <v>0</v>
      </c>
      <c r="BW502" s="96">
        <f t="shared" si="6175"/>
        <v>0</v>
      </c>
      <c r="BX502" s="96">
        <f t="shared" si="6176"/>
        <v>0</v>
      </c>
      <c r="BY502" s="96">
        <f t="shared" si="6177"/>
        <v>0</v>
      </c>
      <c r="BZ502" s="97">
        <v>16.208333333333332</v>
      </c>
      <c r="CC502" s="46">
        <v>389</v>
      </c>
      <c r="CD502" s="46">
        <f t="shared" si="6209"/>
        <v>0</v>
      </c>
      <c r="CE502" s="46">
        <f t="shared" si="6210"/>
        <v>0</v>
      </c>
      <c r="CF502" s="46">
        <f t="shared" si="6211"/>
        <v>0</v>
      </c>
      <c r="CG502" s="46">
        <f t="shared" si="6212"/>
        <v>0</v>
      </c>
      <c r="CH502" s="46">
        <f t="shared" si="6213"/>
        <v>0</v>
      </c>
      <c r="CI502" s="95">
        <f t="shared" si="6178"/>
        <v>16.208333333333332</v>
      </c>
      <c r="CJ502" s="46">
        <f t="shared" si="6146"/>
        <v>0</v>
      </c>
      <c r="CK502" s="96">
        <f t="shared" si="6179"/>
        <v>0</v>
      </c>
      <c r="CL502" s="96">
        <f t="shared" si="6180"/>
        <v>0</v>
      </c>
      <c r="CM502" s="96">
        <f t="shared" si="6181"/>
        <v>0</v>
      </c>
      <c r="CN502" s="96">
        <f t="shared" si="6182"/>
        <v>0</v>
      </c>
      <c r="CO502" s="96">
        <f t="shared" si="6183"/>
        <v>0</v>
      </c>
      <c r="CP502" s="97">
        <v>16.208333333333332</v>
      </c>
    </row>
    <row r="503" spans="1:94" x14ac:dyDescent="0.3">
      <c r="A503" s="46">
        <v>390</v>
      </c>
      <c r="B503" s="46">
        <f t="shared" si="6184"/>
        <v>0</v>
      </c>
      <c r="C503" s="46">
        <f t="shared" si="6185"/>
        <v>0</v>
      </c>
      <c r="D503" s="46">
        <f t="shared" si="6186"/>
        <v>0</v>
      </c>
      <c r="E503" s="46">
        <f t="shared" si="6187"/>
        <v>0</v>
      </c>
      <c r="F503" s="46">
        <f t="shared" si="6188"/>
        <v>0</v>
      </c>
      <c r="G503" s="95">
        <f t="shared" si="6147"/>
        <v>16.25</v>
      </c>
      <c r="H503" s="46">
        <f t="shared" si="6148"/>
        <v>0</v>
      </c>
      <c r="I503" s="96">
        <f t="shared" si="6149"/>
        <v>0</v>
      </c>
      <c r="J503" s="96">
        <f t="shared" si="6150"/>
        <v>0</v>
      </c>
      <c r="K503" s="96">
        <f t="shared" si="6151"/>
        <v>0</v>
      </c>
      <c r="L503" s="96">
        <f t="shared" si="6152"/>
        <v>0</v>
      </c>
      <c r="M503" s="96">
        <f t="shared" si="6153"/>
        <v>0</v>
      </c>
      <c r="N503" s="97">
        <v>16.25</v>
      </c>
      <c r="Q503" s="46">
        <v>390</v>
      </c>
      <c r="R503" s="46">
        <f t="shared" si="6189"/>
        <v>0</v>
      </c>
      <c r="S503" s="46">
        <f t="shared" si="6190"/>
        <v>0</v>
      </c>
      <c r="T503" s="46">
        <f t="shared" si="6191"/>
        <v>0</v>
      </c>
      <c r="U503" s="46">
        <f t="shared" si="6192"/>
        <v>0</v>
      </c>
      <c r="V503" s="46">
        <f t="shared" si="6193"/>
        <v>0</v>
      </c>
      <c r="W503" s="95">
        <f t="shared" si="6154"/>
        <v>16.25</v>
      </c>
      <c r="X503" s="46">
        <f t="shared" si="6142"/>
        <v>0</v>
      </c>
      <c r="Y503" s="96">
        <f t="shared" si="6155"/>
        <v>0</v>
      </c>
      <c r="Z503" s="96">
        <f t="shared" si="6156"/>
        <v>0</v>
      </c>
      <c r="AA503" s="96">
        <f t="shared" si="6157"/>
        <v>0</v>
      </c>
      <c r="AB503" s="96">
        <f t="shared" si="6158"/>
        <v>0</v>
      </c>
      <c r="AC503" s="96">
        <f t="shared" si="6159"/>
        <v>0</v>
      </c>
      <c r="AD503" s="97">
        <v>16.25</v>
      </c>
      <c r="AG503" s="46">
        <v>390</v>
      </c>
      <c r="AH503" s="46">
        <f t="shared" si="6194"/>
        <v>0</v>
      </c>
      <c r="AI503" s="46">
        <f t="shared" si="6195"/>
        <v>0</v>
      </c>
      <c r="AJ503" s="46">
        <f t="shared" si="6196"/>
        <v>0</v>
      </c>
      <c r="AK503" s="46">
        <f t="shared" si="6197"/>
        <v>0</v>
      </c>
      <c r="AL503" s="46">
        <f t="shared" si="6198"/>
        <v>0</v>
      </c>
      <c r="AM503" s="95">
        <f t="shared" si="6160"/>
        <v>16.25</v>
      </c>
      <c r="AN503" s="46">
        <f t="shared" si="6143"/>
        <v>0</v>
      </c>
      <c r="AO503" s="96">
        <f t="shared" si="6161"/>
        <v>0</v>
      </c>
      <c r="AP503" s="96">
        <f t="shared" si="6162"/>
        <v>0</v>
      </c>
      <c r="AQ503" s="96">
        <f t="shared" si="6163"/>
        <v>0</v>
      </c>
      <c r="AR503" s="96">
        <f t="shared" si="6164"/>
        <v>0</v>
      </c>
      <c r="AS503" s="96">
        <f t="shared" si="6165"/>
        <v>0</v>
      </c>
      <c r="AT503" s="97">
        <v>16.25</v>
      </c>
      <c r="AW503" s="46">
        <v>390</v>
      </c>
      <c r="AX503" s="46">
        <f t="shared" si="6199"/>
        <v>0</v>
      </c>
      <c r="AY503" s="46">
        <f t="shared" si="6200"/>
        <v>0</v>
      </c>
      <c r="AZ503" s="46">
        <f t="shared" si="6201"/>
        <v>0</v>
      </c>
      <c r="BA503" s="46">
        <f t="shared" si="6202"/>
        <v>0</v>
      </c>
      <c r="BB503" s="46">
        <f t="shared" si="6203"/>
        <v>0</v>
      </c>
      <c r="BC503" s="95">
        <f t="shared" si="6166"/>
        <v>16.25</v>
      </c>
      <c r="BD503" s="46">
        <f t="shared" si="6144"/>
        <v>0</v>
      </c>
      <c r="BE503" s="96">
        <f t="shared" si="6167"/>
        <v>0</v>
      </c>
      <c r="BF503" s="96">
        <f t="shared" si="6168"/>
        <v>0</v>
      </c>
      <c r="BG503" s="96">
        <f t="shared" si="6169"/>
        <v>0</v>
      </c>
      <c r="BH503" s="96">
        <f t="shared" si="6170"/>
        <v>0</v>
      </c>
      <c r="BI503" s="96">
        <f t="shared" si="6171"/>
        <v>0</v>
      </c>
      <c r="BJ503" s="97">
        <v>16.25</v>
      </c>
      <c r="BM503" s="46">
        <v>390</v>
      </c>
      <c r="BN503" s="46">
        <f t="shared" si="6204"/>
        <v>0</v>
      </c>
      <c r="BO503" s="46">
        <f t="shared" si="6205"/>
        <v>0</v>
      </c>
      <c r="BP503" s="46">
        <f t="shared" si="6206"/>
        <v>0</v>
      </c>
      <c r="BQ503" s="46">
        <f t="shared" si="6207"/>
        <v>0</v>
      </c>
      <c r="BR503" s="46">
        <f t="shared" si="6208"/>
        <v>0</v>
      </c>
      <c r="BS503" s="95">
        <f t="shared" si="6172"/>
        <v>16.25</v>
      </c>
      <c r="BT503" s="46">
        <f t="shared" si="6145"/>
        <v>0</v>
      </c>
      <c r="BU503" s="96">
        <f t="shared" si="6173"/>
        <v>0</v>
      </c>
      <c r="BV503" s="96">
        <f t="shared" si="6174"/>
        <v>0</v>
      </c>
      <c r="BW503" s="96">
        <f t="shared" si="6175"/>
        <v>0</v>
      </c>
      <c r="BX503" s="96">
        <f t="shared" si="6176"/>
        <v>0</v>
      </c>
      <c r="BY503" s="96">
        <f t="shared" si="6177"/>
        <v>0</v>
      </c>
      <c r="BZ503" s="97">
        <v>16.25</v>
      </c>
      <c r="CC503" s="46">
        <v>390</v>
      </c>
      <c r="CD503" s="46">
        <f t="shared" si="6209"/>
        <v>0</v>
      </c>
      <c r="CE503" s="46">
        <f t="shared" si="6210"/>
        <v>0</v>
      </c>
      <c r="CF503" s="46">
        <f t="shared" si="6211"/>
        <v>0</v>
      </c>
      <c r="CG503" s="46">
        <f t="shared" si="6212"/>
        <v>0</v>
      </c>
      <c r="CH503" s="46">
        <f t="shared" si="6213"/>
        <v>0</v>
      </c>
      <c r="CI503" s="95">
        <f t="shared" si="6178"/>
        <v>16.25</v>
      </c>
      <c r="CJ503" s="46">
        <f t="shared" si="6146"/>
        <v>0</v>
      </c>
      <c r="CK503" s="96">
        <f t="shared" si="6179"/>
        <v>0</v>
      </c>
      <c r="CL503" s="96">
        <f t="shared" si="6180"/>
        <v>0</v>
      </c>
      <c r="CM503" s="96">
        <f t="shared" si="6181"/>
        <v>0</v>
      </c>
      <c r="CN503" s="96">
        <f t="shared" si="6182"/>
        <v>0</v>
      </c>
      <c r="CO503" s="96">
        <f t="shared" si="6183"/>
        <v>0</v>
      </c>
      <c r="CP503" s="97">
        <v>16.25</v>
      </c>
    </row>
    <row r="504" spans="1:94" x14ac:dyDescent="0.3">
      <c r="A504" s="46">
        <v>391</v>
      </c>
      <c r="B504" s="46">
        <f t="shared" si="6184"/>
        <v>0</v>
      </c>
      <c r="C504" s="46">
        <f t="shared" si="6185"/>
        <v>0</v>
      </c>
      <c r="D504" s="46">
        <f t="shared" si="6186"/>
        <v>0</v>
      </c>
      <c r="E504" s="46">
        <f t="shared" si="6187"/>
        <v>0</v>
      </c>
      <c r="F504" s="46">
        <f t="shared" si="6188"/>
        <v>0</v>
      </c>
      <c r="G504" s="95">
        <f t="shared" si="6147"/>
        <v>16.291666666666668</v>
      </c>
      <c r="H504" s="46">
        <f t="shared" si="6148"/>
        <v>0</v>
      </c>
      <c r="I504" s="96">
        <f t="shared" si="6149"/>
        <v>0</v>
      </c>
      <c r="J504" s="96">
        <f t="shared" si="6150"/>
        <v>0</v>
      </c>
      <c r="K504" s="96">
        <f t="shared" si="6151"/>
        <v>0</v>
      </c>
      <c r="L504" s="96">
        <f t="shared" si="6152"/>
        <v>0</v>
      </c>
      <c r="M504" s="96">
        <f t="shared" si="6153"/>
        <v>0</v>
      </c>
      <c r="N504" s="97">
        <v>16.291666666666668</v>
      </c>
      <c r="Q504" s="46">
        <v>391</v>
      </c>
      <c r="R504" s="46">
        <f t="shared" si="6189"/>
        <v>0</v>
      </c>
      <c r="S504" s="46">
        <f t="shared" si="6190"/>
        <v>0</v>
      </c>
      <c r="T504" s="46">
        <f t="shared" si="6191"/>
        <v>0</v>
      </c>
      <c r="U504" s="46">
        <f t="shared" si="6192"/>
        <v>0</v>
      </c>
      <c r="V504" s="46">
        <f t="shared" si="6193"/>
        <v>0</v>
      </c>
      <c r="W504" s="95">
        <f t="shared" si="6154"/>
        <v>16.291666666666668</v>
      </c>
      <c r="X504" s="46">
        <f t="shared" si="6142"/>
        <v>0</v>
      </c>
      <c r="Y504" s="96">
        <f t="shared" si="6155"/>
        <v>0</v>
      </c>
      <c r="Z504" s="96">
        <f t="shared" si="6156"/>
        <v>0</v>
      </c>
      <c r="AA504" s="96">
        <f t="shared" si="6157"/>
        <v>0</v>
      </c>
      <c r="AB504" s="96">
        <f t="shared" si="6158"/>
        <v>0</v>
      </c>
      <c r="AC504" s="96">
        <f t="shared" si="6159"/>
        <v>0</v>
      </c>
      <c r="AD504" s="97">
        <v>16.291666666666668</v>
      </c>
      <c r="AG504" s="46">
        <v>391</v>
      </c>
      <c r="AH504" s="46">
        <f t="shared" si="6194"/>
        <v>0</v>
      </c>
      <c r="AI504" s="46">
        <f t="shared" si="6195"/>
        <v>0</v>
      </c>
      <c r="AJ504" s="46">
        <f t="shared" si="6196"/>
        <v>0</v>
      </c>
      <c r="AK504" s="46">
        <f t="shared" si="6197"/>
        <v>0</v>
      </c>
      <c r="AL504" s="46">
        <f t="shared" si="6198"/>
        <v>0</v>
      </c>
      <c r="AM504" s="95">
        <f t="shared" si="6160"/>
        <v>16.291666666666668</v>
      </c>
      <c r="AN504" s="46">
        <f t="shared" si="6143"/>
        <v>0</v>
      </c>
      <c r="AO504" s="96">
        <f t="shared" si="6161"/>
        <v>0</v>
      </c>
      <c r="AP504" s="96">
        <f t="shared" si="6162"/>
        <v>0</v>
      </c>
      <c r="AQ504" s="96">
        <f t="shared" si="6163"/>
        <v>0</v>
      </c>
      <c r="AR504" s="96">
        <f t="shared" si="6164"/>
        <v>0</v>
      </c>
      <c r="AS504" s="96">
        <f t="shared" si="6165"/>
        <v>0</v>
      </c>
      <c r="AT504" s="97">
        <v>16.291666666666668</v>
      </c>
      <c r="AW504" s="46">
        <v>391</v>
      </c>
      <c r="AX504" s="46">
        <f t="shared" si="6199"/>
        <v>0</v>
      </c>
      <c r="AY504" s="46">
        <f t="shared" si="6200"/>
        <v>0</v>
      </c>
      <c r="AZ504" s="46">
        <f t="shared" si="6201"/>
        <v>0</v>
      </c>
      <c r="BA504" s="46">
        <f t="shared" si="6202"/>
        <v>0</v>
      </c>
      <c r="BB504" s="46">
        <f t="shared" si="6203"/>
        <v>0</v>
      </c>
      <c r="BC504" s="95">
        <f t="shared" si="6166"/>
        <v>16.291666666666668</v>
      </c>
      <c r="BD504" s="46">
        <f t="shared" si="6144"/>
        <v>0</v>
      </c>
      <c r="BE504" s="96">
        <f t="shared" si="6167"/>
        <v>0</v>
      </c>
      <c r="BF504" s="96">
        <f t="shared" si="6168"/>
        <v>0</v>
      </c>
      <c r="BG504" s="96">
        <f t="shared" si="6169"/>
        <v>0</v>
      </c>
      <c r="BH504" s="96">
        <f t="shared" si="6170"/>
        <v>0</v>
      </c>
      <c r="BI504" s="96">
        <f t="shared" si="6171"/>
        <v>0</v>
      </c>
      <c r="BJ504" s="97">
        <v>16.291666666666668</v>
      </c>
      <c r="BM504" s="46">
        <v>391</v>
      </c>
      <c r="BN504" s="46">
        <f t="shared" si="6204"/>
        <v>0</v>
      </c>
      <c r="BO504" s="46">
        <f t="shared" si="6205"/>
        <v>0</v>
      </c>
      <c r="BP504" s="46">
        <f t="shared" si="6206"/>
        <v>0</v>
      </c>
      <c r="BQ504" s="46">
        <f t="shared" si="6207"/>
        <v>0</v>
      </c>
      <c r="BR504" s="46">
        <f t="shared" si="6208"/>
        <v>0</v>
      </c>
      <c r="BS504" s="95">
        <f t="shared" si="6172"/>
        <v>16.291666666666668</v>
      </c>
      <c r="BT504" s="46">
        <f t="shared" si="6145"/>
        <v>0</v>
      </c>
      <c r="BU504" s="96">
        <f t="shared" si="6173"/>
        <v>0</v>
      </c>
      <c r="BV504" s="96">
        <f t="shared" si="6174"/>
        <v>0</v>
      </c>
      <c r="BW504" s="96">
        <f t="shared" si="6175"/>
        <v>0</v>
      </c>
      <c r="BX504" s="96">
        <f t="shared" si="6176"/>
        <v>0</v>
      </c>
      <c r="BY504" s="96">
        <f t="shared" si="6177"/>
        <v>0</v>
      </c>
      <c r="BZ504" s="97">
        <v>16.291666666666668</v>
      </c>
      <c r="CC504" s="46">
        <v>391</v>
      </c>
      <c r="CD504" s="46">
        <f t="shared" si="6209"/>
        <v>0</v>
      </c>
      <c r="CE504" s="46">
        <f t="shared" si="6210"/>
        <v>0</v>
      </c>
      <c r="CF504" s="46">
        <f t="shared" si="6211"/>
        <v>0</v>
      </c>
      <c r="CG504" s="46">
        <f t="shared" si="6212"/>
        <v>0</v>
      </c>
      <c r="CH504" s="46">
        <f t="shared" si="6213"/>
        <v>0</v>
      </c>
      <c r="CI504" s="95">
        <f t="shared" si="6178"/>
        <v>16.291666666666668</v>
      </c>
      <c r="CJ504" s="46">
        <f t="shared" si="6146"/>
        <v>0</v>
      </c>
      <c r="CK504" s="96">
        <f t="shared" si="6179"/>
        <v>0</v>
      </c>
      <c r="CL504" s="96">
        <f t="shared" si="6180"/>
        <v>0</v>
      </c>
      <c r="CM504" s="96">
        <f t="shared" si="6181"/>
        <v>0</v>
      </c>
      <c r="CN504" s="96">
        <f t="shared" si="6182"/>
        <v>0</v>
      </c>
      <c r="CO504" s="96">
        <f t="shared" si="6183"/>
        <v>0</v>
      </c>
      <c r="CP504" s="97">
        <v>16.291666666666668</v>
      </c>
    </row>
    <row r="505" spans="1:94" x14ac:dyDescent="0.3">
      <c r="A505" s="46">
        <v>392</v>
      </c>
      <c r="B505" s="46">
        <f t="shared" si="6184"/>
        <v>0</v>
      </c>
      <c r="C505" s="46">
        <f t="shared" si="6185"/>
        <v>0</v>
      </c>
      <c r="D505" s="46">
        <f t="shared" si="6186"/>
        <v>0</v>
      </c>
      <c r="E505" s="46">
        <f t="shared" si="6187"/>
        <v>0</v>
      </c>
      <c r="F505" s="46">
        <f t="shared" si="6188"/>
        <v>0</v>
      </c>
      <c r="G505" s="95">
        <f t="shared" si="6147"/>
        <v>16.333333333333332</v>
      </c>
      <c r="H505" s="46">
        <f t="shared" si="6148"/>
        <v>0</v>
      </c>
      <c r="I505" s="96">
        <f t="shared" si="6149"/>
        <v>0</v>
      </c>
      <c r="J505" s="96">
        <f t="shared" si="6150"/>
        <v>0</v>
      </c>
      <c r="K505" s="96">
        <f t="shared" si="6151"/>
        <v>0</v>
      </c>
      <c r="L505" s="96">
        <f t="shared" si="6152"/>
        <v>0</v>
      </c>
      <c r="M505" s="96">
        <f t="shared" si="6153"/>
        <v>0</v>
      </c>
      <c r="N505" s="97">
        <v>16.333333333333332</v>
      </c>
      <c r="Q505" s="46">
        <v>392</v>
      </c>
      <c r="R505" s="46">
        <f t="shared" si="6189"/>
        <v>0</v>
      </c>
      <c r="S505" s="46">
        <f t="shared" si="6190"/>
        <v>0</v>
      </c>
      <c r="T505" s="46">
        <f t="shared" si="6191"/>
        <v>0</v>
      </c>
      <c r="U505" s="46">
        <f t="shared" si="6192"/>
        <v>0</v>
      </c>
      <c r="V505" s="46">
        <f t="shared" si="6193"/>
        <v>0</v>
      </c>
      <c r="W505" s="95">
        <f t="shared" si="6154"/>
        <v>16.333333333333332</v>
      </c>
      <c r="X505" s="46">
        <f t="shared" si="6142"/>
        <v>0</v>
      </c>
      <c r="Y505" s="96">
        <f t="shared" si="6155"/>
        <v>0</v>
      </c>
      <c r="Z505" s="96">
        <f t="shared" si="6156"/>
        <v>0</v>
      </c>
      <c r="AA505" s="96">
        <f t="shared" si="6157"/>
        <v>0</v>
      </c>
      <c r="AB505" s="96">
        <f t="shared" si="6158"/>
        <v>0</v>
      </c>
      <c r="AC505" s="96">
        <f t="shared" si="6159"/>
        <v>0</v>
      </c>
      <c r="AD505" s="97">
        <v>16.333333333333332</v>
      </c>
      <c r="AG505" s="46">
        <v>392</v>
      </c>
      <c r="AH505" s="46">
        <f t="shared" si="6194"/>
        <v>0</v>
      </c>
      <c r="AI505" s="46">
        <f t="shared" si="6195"/>
        <v>0</v>
      </c>
      <c r="AJ505" s="46">
        <f t="shared" si="6196"/>
        <v>0</v>
      </c>
      <c r="AK505" s="46">
        <f t="shared" si="6197"/>
        <v>0</v>
      </c>
      <c r="AL505" s="46">
        <f t="shared" si="6198"/>
        <v>0</v>
      </c>
      <c r="AM505" s="95">
        <f t="shared" si="6160"/>
        <v>16.333333333333332</v>
      </c>
      <c r="AN505" s="46">
        <f t="shared" si="6143"/>
        <v>0</v>
      </c>
      <c r="AO505" s="96">
        <f t="shared" si="6161"/>
        <v>0</v>
      </c>
      <c r="AP505" s="96">
        <f t="shared" si="6162"/>
        <v>0</v>
      </c>
      <c r="AQ505" s="96">
        <f t="shared" si="6163"/>
        <v>0</v>
      </c>
      <c r="AR505" s="96">
        <f t="shared" si="6164"/>
        <v>0</v>
      </c>
      <c r="AS505" s="96">
        <f t="shared" si="6165"/>
        <v>0</v>
      </c>
      <c r="AT505" s="97">
        <v>16.333333333333332</v>
      </c>
      <c r="AW505" s="46">
        <v>392</v>
      </c>
      <c r="AX505" s="46">
        <f t="shared" si="6199"/>
        <v>0</v>
      </c>
      <c r="AY505" s="46">
        <f t="shared" si="6200"/>
        <v>0</v>
      </c>
      <c r="AZ505" s="46">
        <f t="shared" si="6201"/>
        <v>0</v>
      </c>
      <c r="BA505" s="46">
        <f t="shared" si="6202"/>
        <v>0</v>
      </c>
      <c r="BB505" s="46">
        <f t="shared" si="6203"/>
        <v>0</v>
      </c>
      <c r="BC505" s="95">
        <f t="shared" si="6166"/>
        <v>16.333333333333332</v>
      </c>
      <c r="BD505" s="46">
        <f t="shared" si="6144"/>
        <v>0</v>
      </c>
      <c r="BE505" s="96">
        <f t="shared" si="6167"/>
        <v>0</v>
      </c>
      <c r="BF505" s="96">
        <f t="shared" si="6168"/>
        <v>0</v>
      </c>
      <c r="BG505" s="96">
        <f t="shared" si="6169"/>
        <v>0</v>
      </c>
      <c r="BH505" s="96">
        <f t="shared" si="6170"/>
        <v>0</v>
      </c>
      <c r="BI505" s="96">
        <f t="shared" si="6171"/>
        <v>0</v>
      </c>
      <c r="BJ505" s="97">
        <v>16.333333333333332</v>
      </c>
      <c r="BM505" s="46">
        <v>392</v>
      </c>
      <c r="BN505" s="46">
        <f t="shared" si="6204"/>
        <v>0</v>
      </c>
      <c r="BO505" s="46">
        <f t="shared" si="6205"/>
        <v>0</v>
      </c>
      <c r="BP505" s="46">
        <f t="shared" si="6206"/>
        <v>0</v>
      </c>
      <c r="BQ505" s="46">
        <f t="shared" si="6207"/>
        <v>0</v>
      </c>
      <c r="BR505" s="46">
        <f t="shared" si="6208"/>
        <v>0</v>
      </c>
      <c r="BS505" s="95">
        <f t="shared" si="6172"/>
        <v>16.333333333333332</v>
      </c>
      <c r="BT505" s="46">
        <f t="shared" si="6145"/>
        <v>0</v>
      </c>
      <c r="BU505" s="96">
        <f t="shared" si="6173"/>
        <v>0</v>
      </c>
      <c r="BV505" s="96">
        <f t="shared" si="6174"/>
        <v>0</v>
      </c>
      <c r="BW505" s="96">
        <f t="shared" si="6175"/>
        <v>0</v>
      </c>
      <c r="BX505" s="96">
        <f t="shared" si="6176"/>
        <v>0</v>
      </c>
      <c r="BY505" s="96">
        <f t="shared" si="6177"/>
        <v>0</v>
      </c>
      <c r="BZ505" s="97">
        <v>16.333333333333332</v>
      </c>
      <c r="CC505" s="46">
        <v>392</v>
      </c>
      <c r="CD505" s="46">
        <f t="shared" si="6209"/>
        <v>0</v>
      </c>
      <c r="CE505" s="46">
        <f t="shared" si="6210"/>
        <v>0</v>
      </c>
      <c r="CF505" s="46">
        <f t="shared" si="6211"/>
        <v>0</v>
      </c>
      <c r="CG505" s="46">
        <f t="shared" si="6212"/>
        <v>0</v>
      </c>
      <c r="CH505" s="46">
        <f t="shared" si="6213"/>
        <v>0</v>
      </c>
      <c r="CI505" s="95">
        <f t="shared" si="6178"/>
        <v>16.333333333333332</v>
      </c>
      <c r="CJ505" s="46">
        <f t="shared" si="6146"/>
        <v>0</v>
      </c>
      <c r="CK505" s="96">
        <f t="shared" si="6179"/>
        <v>0</v>
      </c>
      <c r="CL505" s="96">
        <f t="shared" si="6180"/>
        <v>0</v>
      </c>
      <c r="CM505" s="96">
        <f t="shared" si="6181"/>
        <v>0</v>
      </c>
      <c r="CN505" s="96">
        <f t="shared" si="6182"/>
        <v>0</v>
      </c>
      <c r="CO505" s="96">
        <f t="shared" si="6183"/>
        <v>0</v>
      </c>
      <c r="CP505" s="97">
        <v>16.333333333333332</v>
      </c>
    </row>
    <row r="506" spans="1:94" x14ac:dyDescent="0.3">
      <c r="A506" s="46">
        <v>393</v>
      </c>
      <c r="B506" s="46">
        <f t="shared" si="6184"/>
        <v>0</v>
      </c>
      <c r="C506" s="46">
        <f t="shared" si="6185"/>
        <v>0</v>
      </c>
      <c r="D506" s="46">
        <f t="shared" si="6186"/>
        <v>0</v>
      </c>
      <c r="E506" s="46">
        <f t="shared" si="6187"/>
        <v>0</v>
      </c>
      <c r="F506" s="46">
        <f t="shared" si="6188"/>
        <v>0</v>
      </c>
      <c r="G506" s="95">
        <f t="shared" si="6147"/>
        <v>16.375</v>
      </c>
      <c r="H506" s="46">
        <f t="shared" si="6148"/>
        <v>0</v>
      </c>
      <c r="I506" s="96">
        <f t="shared" si="6149"/>
        <v>0</v>
      </c>
      <c r="J506" s="96">
        <f t="shared" si="6150"/>
        <v>0</v>
      </c>
      <c r="K506" s="96">
        <f t="shared" si="6151"/>
        <v>0</v>
      </c>
      <c r="L506" s="96">
        <f t="shared" si="6152"/>
        <v>0</v>
      </c>
      <c r="M506" s="96">
        <f t="shared" si="6153"/>
        <v>0</v>
      </c>
      <c r="N506" s="97">
        <v>16.375</v>
      </c>
      <c r="Q506" s="46">
        <v>393</v>
      </c>
      <c r="R506" s="46">
        <f t="shared" si="6189"/>
        <v>0</v>
      </c>
      <c r="S506" s="46">
        <f t="shared" si="6190"/>
        <v>0</v>
      </c>
      <c r="T506" s="46">
        <f t="shared" si="6191"/>
        <v>0</v>
      </c>
      <c r="U506" s="46">
        <f t="shared" si="6192"/>
        <v>0</v>
      </c>
      <c r="V506" s="46">
        <f t="shared" si="6193"/>
        <v>0</v>
      </c>
      <c r="W506" s="95">
        <f t="shared" si="6154"/>
        <v>16.375</v>
      </c>
      <c r="X506" s="46">
        <f t="shared" ref="X506:X557" si="6214">SUM(R506:V506)</f>
        <v>0</v>
      </c>
      <c r="Y506" s="96">
        <f t="shared" si="6155"/>
        <v>0</v>
      </c>
      <c r="Z506" s="96">
        <f t="shared" si="6156"/>
        <v>0</v>
      </c>
      <c r="AA506" s="96">
        <f t="shared" si="6157"/>
        <v>0</v>
      </c>
      <c r="AB506" s="96">
        <f t="shared" si="6158"/>
        <v>0</v>
      </c>
      <c r="AC506" s="96">
        <f t="shared" si="6159"/>
        <v>0</v>
      </c>
      <c r="AD506" s="97">
        <v>16.375</v>
      </c>
      <c r="AG506" s="46">
        <v>393</v>
      </c>
      <c r="AH506" s="46">
        <f t="shared" si="6194"/>
        <v>0</v>
      </c>
      <c r="AI506" s="46">
        <f t="shared" si="6195"/>
        <v>0</v>
      </c>
      <c r="AJ506" s="46">
        <f t="shared" si="6196"/>
        <v>0</v>
      </c>
      <c r="AK506" s="46">
        <f t="shared" si="6197"/>
        <v>0</v>
      </c>
      <c r="AL506" s="46">
        <f t="shared" si="6198"/>
        <v>0</v>
      </c>
      <c r="AM506" s="95">
        <f t="shared" si="6160"/>
        <v>16.375</v>
      </c>
      <c r="AN506" s="46">
        <f t="shared" ref="AN506:AN557" si="6215">SUM(AH506:AL506)</f>
        <v>0</v>
      </c>
      <c r="AO506" s="96">
        <f t="shared" si="6161"/>
        <v>0</v>
      </c>
      <c r="AP506" s="96">
        <f t="shared" si="6162"/>
        <v>0</v>
      </c>
      <c r="AQ506" s="96">
        <f t="shared" si="6163"/>
        <v>0</v>
      </c>
      <c r="AR506" s="96">
        <f t="shared" si="6164"/>
        <v>0</v>
      </c>
      <c r="AS506" s="96">
        <f t="shared" si="6165"/>
        <v>0</v>
      </c>
      <c r="AT506" s="97">
        <v>16.375</v>
      </c>
      <c r="AW506" s="46">
        <v>393</v>
      </c>
      <c r="AX506" s="46">
        <f t="shared" si="6199"/>
        <v>0</v>
      </c>
      <c r="AY506" s="46">
        <f t="shared" si="6200"/>
        <v>0</v>
      </c>
      <c r="AZ506" s="46">
        <f t="shared" si="6201"/>
        <v>0</v>
      </c>
      <c r="BA506" s="46">
        <f t="shared" si="6202"/>
        <v>0</v>
      </c>
      <c r="BB506" s="46">
        <f t="shared" si="6203"/>
        <v>0</v>
      </c>
      <c r="BC506" s="95">
        <f t="shared" si="6166"/>
        <v>16.375</v>
      </c>
      <c r="BD506" s="46">
        <f t="shared" ref="BD506:BD557" si="6216">SUM(AX506:BB506)</f>
        <v>0</v>
      </c>
      <c r="BE506" s="96">
        <f t="shared" si="6167"/>
        <v>0</v>
      </c>
      <c r="BF506" s="96">
        <f t="shared" si="6168"/>
        <v>0</v>
      </c>
      <c r="BG506" s="96">
        <f t="shared" si="6169"/>
        <v>0</v>
      </c>
      <c r="BH506" s="96">
        <f t="shared" si="6170"/>
        <v>0</v>
      </c>
      <c r="BI506" s="96">
        <f t="shared" si="6171"/>
        <v>0</v>
      </c>
      <c r="BJ506" s="97">
        <v>16.375</v>
      </c>
      <c r="BM506" s="46">
        <v>393</v>
      </c>
      <c r="BN506" s="46">
        <f t="shared" si="6204"/>
        <v>0</v>
      </c>
      <c r="BO506" s="46">
        <f t="shared" si="6205"/>
        <v>0</v>
      </c>
      <c r="BP506" s="46">
        <f t="shared" si="6206"/>
        <v>0</v>
      </c>
      <c r="BQ506" s="46">
        <f t="shared" si="6207"/>
        <v>0</v>
      </c>
      <c r="BR506" s="46">
        <f t="shared" si="6208"/>
        <v>0</v>
      </c>
      <c r="BS506" s="95">
        <f t="shared" si="6172"/>
        <v>16.375</v>
      </c>
      <c r="BT506" s="46">
        <f t="shared" ref="BT506:BT557" si="6217">SUM(BN506:BR506)</f>
        <v>0</v>
      </c>
      <c r="BU506" s="96">
        <f t="shared" si="6173"/>
        <v>0</v>
      </c>
      <c r="BV506" s="96">
        <f t="shared" si="6174"/>
        <v>0</v>
      </c>
      <c r="BW506" s="96">
        <f t="shared" si="6175"/>
        <v>0</v>
      </c>
      <c r="BX506" s="96">
        <f t="shared" si="6176"/>
        <v>0</v>
      </c>
      <c r="BY506" s="96">
        <f t="shared" si="6177"/>
        <v>0</v>
      </c>
      <c r="BZ506" s="97">
        <v>16.375</v>
      </c>
      <c r="CC506" s="46">
        <v>393</v>
      </c>
      <c r="CD506" s="46">
        <f t="shared" si="6209"/>
        <v>0</v>
      </c>
      <c r="CE506" s="46">
        <f t="shared" si="6210"/>
        <v>0</v>
      </c>
      <c r="CF506" s="46">
        <f t="shared" si="6211"/>
        <v>0</v>
      </c>
      <c r="CG506" s="46">
        <f t="shared" si="6212"/>
        <v>0</v>
      </c>
      <c r="CH506" s="46">
        <f t="shared" si="6213"/>
        <v>0</v>
      </c>
      <c r="CI506" s="95">
        <f t="shared" si="6178"/>
        <v>16.375</v>
      </c>
      <c r="CJ506" s="46">
        <f t="shared" ref="CJ506:CJ557" si="6218">SUM(CD506:CH506)</f>
        <v>0</v>
      </c>
      <c r="CK506" s="96">
        <f t="shared" si="6179"/>
        <v>0</v>
      </c>
      <c r="CL506" s="96">
        <f t="shared" si="6180"/>
        <v>0</v>
      </c>
      <c r="CM506" s="96">
        <f t="shared" si="6181"/>
        <v>0</v>
      </c>
      <c r="CN506" s="96">
        <f t="shared" si="6182"/>
        <v>0</v>
      </c>
      <c r="CO506" s="96">
        <f t="shared" si="6183"/>
        <v>0</v>
      </c>
      <c r="CP506" s="97">
        <v>16.375</v>
      </c>
    </row>
    <row r="507" spans="1:94" x14ac:dyDescent="0.3">
      <c r="A507" s="46">
        <v>394</v>
      </c>
      <c r="B507" s="46">
        <f t="shared" si="6184"/>
        <v>0</v>
      </c>
      <c r="C507" s="46">
        <f t="shared" si="6185"/>
        <v>0</v>
      </c>
      <c r="D507" s="46">
        <f t="shared" si="6186"/>
        <v>0</v>
      </c>
      <c r="E507" s="46">
        <f t="shared" si="6187"/>
        <v>0</v>
      </c>
      <c r="F507" s="46">
        <f t="shared" si="6188"/>
        <v>0</v>
      </c>
      <c r="G507" s="95">
        <f t="shared" si="6147"/>
        <v>16.416666666666668</v>
      </c>
      <c r="H507" s="46">
        <f t="shared" si="6148"/>
        <v>0</v>
      </c>
      <c r="I507" s="96">
        <f t="shared" si="6149"/>
        <v>0</v>
      </c>
      <c r="J507" s="96">
        <f t="shared" si="6150"/>
        <v>0</v>
      </c>
      <c r="K507" s="96">
        <f t="shared" si="6151"/>
        <v>0</v>
      </c>
      <c r="L507" s="96">
        <f t="shared" si="6152"/>
        <v>0</v>
      </c>
      <c r="M507" s="96">
        <f t="shared" si="6153"/>
        <v>0</v>
      </c>
      <c r="N507" s="97">
        <v>16.416666666666668</v>
      </c>
      <c r="Q507" s="46">
        <v>394</v>
      </c>
      <c r="R507" s="46">
        <f t="shared" si="6189"/>
        <v>0</v>
      </c>
      <c r="S507" s="46">
        <f t="shared" si="6190"/>
        <v>0</v>
      </c>
      <c r="T507" s="46">
        <f t="shared" si="6191"/>
        <v>0</v>
      </c>
      <c r="U507" s="46">
        <f t="shared" si="6192"/>
        <v>0</v>
      </c>
      <c r="V507" s="46">
        <f t="shared" si="6193"/>
        <v>0</v>
      </c>
      <c r="W507" s="95">
        <f t="shared" si="6154"/>
        <v>16.416666666666668</v>
      </c>
      <c r="X507" s="46">
        <f t="shared" si="6214"/>
        <v>0</v>
      </c>
      <c r="Y507" s="96">
        <f t="shared" si="6155"/>
        <v>0</v>
      </c>
      <c r="Z507" s="96">
        <f t="shared" si="6156"/>
        <v>0</v>
      </c>
      <c r="AA507" s="96">
        <f t="shared" si="6157"/>
        <v>0</v>
      </c>
      <c r="AB507" s="96">
        <f t="shared" si="6158"/>
        <v>0</v>
      </c>
      <c r="AC507" s="96">
        <f t="shared" si="6159"/>
        <v>0</v>
      </c>
      <c r="AD507" s="97">
        <v>16.416666666666668</v>
      </c>
      <c r="AG507" s="46">
        <v>394</v>
      </c>
      <c r="AH507" s="46">
        <f t="shared" si="6194"/>
        <v>0</v>
      </c>
      <c r="AI507" s="46">
        <f t="shared" si="6195"/>
        <v>0</v>
      </c>
      <c r="AJ507" s="46">
        <f t="shared" si="6196"/>
        <v>0</v>
      </c>
      <c r="AK507" s="46">
        <f t="shared" si="6197"/>
        <v>0</v>
      </c>
      <c r="AL507" s="46">
        <f t="shared" si="6198"/>
        <v>0</v>
      </c>
      <c r="AM507" s="95">
        <f t="shared" si="6160"/>
        <v>16.416666666666668</v>
      </c>
      <c r="AN507" s="46">
        <f t="shared" si="6215"/>
        <v>0</v>
      </c>
      <c r="AO507" s="96">
        <f t="shared" si="6161"/>
        <v>0</v>
      </c>
      <c r="AP507" s="96">
        <f t="shared" si="6162"/>
        <v>0</v>
      </c>
      <c r="AQ507" s="96">
        <f t="shared" si="6163"/>
        <v>0</v>
      </c>
      <c r="AR507" s="96">
        <f t="shared" si="6164"/>
        <v>0</v>
      </c>
      <c r="AS507" s="96">
        <f t="shared" si="6165"/>
        <v>0</v>
      </c>
      <c r="AT507" s="97">
        <v>16.416666666666668</v>
      </c>
      <c r="AW507" s="46">
        <v>394</v>
      </c>
      <c r="AX507" s="46">
        <f t="shared" si="6199"/>
        <v>0</v>
      </c>
      <c r="AY507" s="46">
        <f t="shared" si="6200"/>
        <v>0</v>
      </c>
      <c r="AZ507" s="46">
        <f t="shared" si="6201"/>
        <v>0</v>
      </c>
      <c r="BA507" s="46">
        <f t="shared" si="6202"/>
        <v>0</v>
      </c>
      <c r="BB507" s="46">
        <f t="shared" si="6203"/>
        <v>0</v>
      </c>
      <c r="BC507" s="95">
        <f t="shared" si="6166"/>
        <v>16.416666666666668</v>
      </c>
      <c r="BD507" s="46">
        <f t="shared" si="6216"/>
        <v>0</v>
      </c>
      <c r="BE507" s="96">
        <f t="shared" si="6167"/>
        <v>0</v>
      </c>
      <c r="BF507" s="96">
        <f t="shared" si="6168"/>
        <v>0</v>
      </c>
      <c r="BG507" s="96">
        <f t="shared" si="6169"/>
        <v>0</v>
      </c>
      <c r="BH507" s="96">
        <f t="shared" si="6170"/>
        <v>0</v>
      </c>
      <c r="BI507" s="96">
        <f t="shared" si="6171"/>
        <v>0</v>
      </c>
      <c r="BJ507" s="97">
        <v>16.416666666666668</v>
      </c>
      <c r="BM507" s="46">
        <v>394</v>
      </c>
      <c r="BN507" s="46">
        <f t="shared" si="6204"/>
        <v>0</v>
      </c>
      <c r="BO507" s="46">
        <f t="shared" si="6205"/>
        <v>0</v>
      </c>
      <c r="BP507" s="46">
        <f t="shared" si="6206"/>
        <v>0</v>
      </c>
      <c r="BQ507" s="46">
        <f t="shared" si="6207"/>
        <v>0</v>
      </c>
      <c r="BR507" s="46">
        <f t="shared" si="6208"/>
        <v>0</v>
      </c>
      <c r="BS507" s="95">
        <f t="shared" si="6172"/>
        <v>16.416666666666668</v>
      </c>
      <c r="BT507" s="46">
        <f t="shared" si="6217"/>
        <v>0</v>
      </c>
      <c r="BU507" s="96">
        <f t="shared" si="6173"/>
        <v>0</v>
      </c>
      <c r="BV507" s="96">
        <f t="shared" si="6174"/>
        <v>0</v>
      </c>
      <c r="BW507" s="96">
        <f t="shared" si="6175"/>
        <v>0</v>
      </c>
      <c r="BX507" s="96">
        <f t="shared" si="6176"/>
        <v>0</v>
      </c>
      <c r="BY507" s="96">
        <f t="shared" si="6177"/>
        <v>0</v>
      </c>
      <c r="BZ507" s="97">
        <v>16.416666666666668</v>
      </c>
      <c r="CC507" s="46">
        <v>394</v>
      </c>
      <c r="CD507" s="46">
        <f t="shared" si="6209"/>
        <v>0</v>
      </c>
      <c r="CE507" s="46">
        <f t="shared" si="6210"/>
        <v>0</v>
      </c>
      <c r="CF507" s="46">
        <f t="shared" si="6211"/>
        <v>0</v>
      </c>
      <c r="CG507" s="46">
        <f t="shared" si="6212"/>
        <v>0</v>
      </c>
      <c r="CH507" s="46">
        <f t="shared" si="6213"/>
        <v>0</v>
      </c>
      <c r="CI507" s="95">
        <f t="shared" si="6178"/>
        <v>16.416666666666668</v>
      </c>
      <c r="CJ507" s="46">
        <f t="shared" si="6218"/>
        <v>0</v>
      </c>
      <c r="CK507" s="96">
        <f t="shared" si="6179"/>
        <v>0</v>
      </c>
      <c r="CL507" s="96">
        <f t="shared" si="6180"/>
        <v>0</v>
      </c>
      <c r="CM507" s="96">
        <f t="shared" si="6181"/>
        <v>0</v>
      </c>
      <c r="CN507" s="96">
        <f t="shared" si="6182"/>
        <v>0</v>
      </c>
      <c r="CO507" s="96">
        <f t="shared" si="6183"/>
        <v>0</v>
      </c>
      <c r="CP507" s="97">
        <v>16.416666666666668</v>
      </c>
    </row>
    <row r="508" spans="1:94" x14ac:dyDescent="0.3">
      <c r="A508" s="46">
        <v>395</v>
      </c>
      <c r="B508" s="46">
        <f t="shared" si="6184"/>
        <v>0</v>
      </c>
      <c r="C508" s="46">
        <f t="shared" si="6185"/>
        <v>0</v>
      </c>
      <c r="D508" s="46">
        <f t="shared" si="6186"/>
        <v>0</v>
      </c>
      <c r="E508" s="46">
        <f t="shared" si="6187"/>
        <v>0</v>
      </c>
      <c r="F508" s="46">
        <f t="shared" si="6188"/>
        <v>0</v>
      </c>
      <c r="G508" s="95">
        <f t="shared" si="6147"/>
        <v>16.458333333333332</v>
      </c>
      <c r="H508" s="46">
        <f t="shared" si="6148"/>
        <v>0</v>
      </c>
      <c r="I508" s="96">
        <f t="shared" si="6149"/>
        <v>0</v>
      </c>
      <c r="J508" s="96">
        <f t="shared" si="6150"/>
        <v>0</v>
      </c>
      <c r="K508" s="96">
        <f t="shared" si="6151"/>
        <v>0</v>
      </c>
      <c r="L508" s="96">
        <f t="shared" si="6152"/>
        <v>0</v>
      </c>
      <c r="M508" s="96">
        <f t="shared" si="6153"/>
        <v>0</v>
      </c>
      <c r="N508" s="97">
        <v>16.458333333333332</v>
      </c>
      <c r="Q508" s="46">
        <v>395</v>
      </c>
      <c r="R508" s="46">
        <f t="shared" si="6189"/>
        <v>0</v>
      </c>
      <c r="S508" s="46">
        <f t="shared" si="6190"/>
        <v>0</v>
      </c>
      <c r="T508" s="46">
        <f t="shared" si="6191"/>
        <v>0</v>
      </c>
      <c r="U508" s="46">
        <f t="shared" si="6192"/>
        <v>0</v>
      </c>
      <c r="V508" s="46">
        <f t="shared" si="6193"/>
        <v>0</v>
      </c>
      <c r="W508" s="95">
        <f t="shared" si="6154"/>
        <v>16.458333333333332</v>
      </c>
      <c r="X508" s="46">
        <f t="shared" si="6214"/>
        <v>0</v>
      </c>
      <c r="Y508" s="96">
        <f t="shared" si="6155"/>
        <v>0</v>
      </c>
      <c r="Z508" s="96">
        <f t="shared" si="6156"/>
        <v>0</v>
      </c>
      <c r="AA508" s="96">
        <f t="shared" si="6157"/>
        <v>0</v>
      </c>
      <c r="AB508" s="96">
        <f t="shared" si="6158"/>
        <v>0</v>
      </c>
      <c r="AC508" s="96">
        <f t="shared" si="6159"/>
        <v>0</v>
      </c>
      <c r="AD508" s="97">
        <v>16.458333333333332</v>
      </c>
      <c r="AG508" s="46">
        <v>395</v>
      </c>
      <c r="AH508" s="46">
        <f t="shared" si="6194"/>
        <v>0</v>
      </c>
      <c r="AI508" s="46">
        <f t="shared" si="6195"/>
        <v>0</v>
      </c>
      <c r="AJ508" s="46">
        <f t="shared" si="6196"/>
        <v>0</v>
      </c>
      <c r="AK508" s="46">
        <f t="shared" si="6197"/>
        <v>0</v>
      </c>
      <c r="AL508" s="46">
        <f t="shared" si="6198"/>
        <v>0</v>
      </c>
      <c r="AM508" s="95">
        <f t="shared" si="6160"/>
        <v>16.458333333333332</v>
      </c>
      <c r="AN508" s="46">
        <f t="shared" si="6215"/>
        <v>0</v>
      </c>
      <c r="AO508" s="96">
        <f t="shared" si="6161"/>
        <v>0</v>
      </c>
      <c r="AP508" s="96">
        <f t="shared" si="6162"/>
        <v>0</v>
      </c>
      <c r="AQ508" s="96">
        <f t="shared" si="6163"/>
        <v>0</v>
      </c>
      <c r="AR508" s="96">
        <f t="shared" si="6164"/>
        <v>0</v>
      </c>
      <c r="AS508" s="96">
        <f t="shared" si="6165"/>
        <v>0</v>
      </c>
      <c r="AT508" s="97">
        <v>16.458333333333332</v>
      </c>
      <c r="AW508" s="46">
        <v>395</v>
      </c>
      <c r="AX508" s="46">
        <f t="shared" si="6199"/>
        <v>0</v>
      </c>
      <c r="AY508" s="46">
        <f t="shared" si="6200"/>
        <v>0</v>
      </c>
      <c r="AZ508" s="46">
        <f t="shared" si="6201"/>
        <v>0</v>
      </c>
      <c r="BA508" s="46">
        <f t="shared" si="6202"/>
        <v>0</v>
      </c>
      <c r="BB508" s="46">
        <f t="shared" si="6203"/>
        <v>0</v>
      </c>
      <c r="BC508" s="95">
        <f t="shared" si="6166"/>
        <v>16.458333333333332</v>
      </c>
      <c r="BD508" s="46">
        <f t="shared" si="6216"/>
        <v>0</v>
      </c>
      <c r="BE508" s="96">
        <f t="shared" si="6167"/>
        <v>0</v>
      </c>
      <c r="BF508" s="96">
        <f t="shared" si="6168"/>
        <v>0</v>
      </c>
      <c r="BG508" s="96">
        <f t="shared" si="6169"/>
        <v>0</v>
      </c>
      <c r="BH508" s="96">
        <f t="shared" si="6170"/>
        <v>0</v>
      </c>
      <c r="BI508" s="96">
        <f t="shared" si="6171"/>
        <v>0</v>
      </c>
      <c r="BJ508" s="97">
        <v>16.458333333333332</v>
      </c>
      <c r="BM508" s="46">
        <v>395</v>
      </c>
      <c r="BN508" s="46">
        <f t="shared" si="6204"/>
        <v>0</v>
      </c>
      <c r="BO508" s="46">
        <f t="shared" si="6205"/>
        <v>0</v>
      </c>
      <c r="BP508" s="46">
        <f t="shared" si="6206"/>
        <v>0</v>
      </c>
      <c r="BQ508" s="46">
        <f t="shared" si="6207"/>
        <v>0</v>
      </c>
      <c r="BR508" s="46">
        <f t="shared" si="6208"/>
        <v>0</v>
      </c>
      <c r="BS508" s="95">
        <f t="shared" si="6172"/>
        <v>16.458333333333332</v>
      </c>
      <c r="BT508" s="46">
        <f t="shared" si="6217"/>
        <v>0</v>
      </c>
      <c r="BU508" s="96">
        <f t="shared" si="6173"/>
        <v>0</v>
      </c>
      <c r="BV508" s="96">
        <f t="shared" si="6174"/>
        <v>0</v>
      </c>
      <c r="BW508" s="96">
        <f t="shared" si="6175"/>
        <v>0</v>
      </c>
      <c r="BX508" s="96">
        <f t="shared" si="6176"/>
        <v>0</v>
      </c>
      <c r="BY508" s="96">
        <f t="shared" si="6177"/>
        <v>0</v>
      </c>
      <c r="BZ508" s="97">
        <v>16.458333333333332</v>
      </c>
      <c r="CC508" s="46">
        <v>395</v>
      </c>
      <c r="CD508" s="46">
        <f t="shared" si="6209"/>
        <v>0</v>
      </c>
      <c r="CE508" s="46">
        <f t="shared" si="6210"/>
        <v>0</v>
      </c>
      <c r="CF508" s="46">
        <f t="shared" si="6211"/>
        <v>0</v>
      </c>
      <c r="CG508" s="46">
        <f t="shared" si="6212"/>
        <v>0</v>
      </c>
      <c r="CH508" s="46">
        <f t="shared" si="6213"/>
        <v>0</v>
      </c>
      <c r="CI508" s="95">
        <f t="shared" si="6178"/>
        <v>16.458333333333332</v>
      </c>
      <c r="CJ508" s="46">
        <f t="shared" si="6218"/>
        <v>0</v>
      </c>
      <c r="CK508" s="96">
        <f t="shared" si="6179"/>
        <v>0</v>
      </c>
      <c r="CL508" s="96">
        <f t="shared" si="6180"/>
        <v>0</v>
      </c>
      <c r="CM508" s="96">
        <f t="shared" si="6181"/>
        <v>0</v>
      </c>
      <c r="CN508" s="96">
        <f t="shared" si="6182"/>
        <v>0</v>
      </c>
      <c r="CO508" s="96">
        <f t="shared" si="6183"/>
        <v>0</v>
      </c>
      <c r="CP508" s="97">
        <v>16.458333333333332</v>
      </c>
    </row>
    <row r="509" spans="1:94" x14ac:dyDescent="0.3">
      <c r="A509" s="46">
        <v>396</v>
      </c>
      <c r="B509" s="46">
        <f t="shared" si="6184"/>
        <v>0</v>
      </c>
      <c r="C509" s="46">
        <f t="shared" si="6185"/>
        <v>0</v>
      </c>
      <c r="D509" s="46">
        <f t="shared" si="6186"/>
        <v>0</v>
      </c>
      <c r="E509" s="46">
        <f t="shared" si="6187"/>
        <v>0</v>
      </c>
      <c r="F509" s="46">
        <f t="shared" si="6188"/>
        <v>0</v>
      </c>
      <c r="G509" s="95">
        <f t="shared" si="6147"/>
        <v>16.5</v>
      </c>
      <c r="H509" s="46">
        <f t="shared" si="6148"/>
        <v>0</v>
      </c>
      <c r="I509" s="96">
        <f t="shared" si="6149"/>
        <v>0</v>
      </c>
      <c r="J509" s="96">
        <f t="shared" si="6150"/>
        <v>0</v>
      </c>
      <c r="K509" s="96">
        <f t="shared" si="6151"/>
        <v>0</v>
      </c>
      <c r="L509" s="96">
        <f t="shared" si="6152"/>
        <v>0</v>
      </c>
      <c r="M509" s="96">
        <f t="shared" si="6153"/>
        <v>0</v>
      </c>
      <c r="N509" s="97">
        <v>16.5</v>
      </c>
      <c r="Q509" s="46">
        <v>396</v>
      </c>
      <c r="R509" s="46">
        <f t="shared" si="6189"/>
        <v>0</v>
      </c>
      <c r="S509" s="46">
        <f t="shared" si="6190"/>
        <v>0</v>
      </c>
      <c r="T509" s="46">
        <f t="shared" si="6191"/>
        <v>0</v>
      </c>
      <c r="U509" s="46">
        <f t="shared" si="6192"/>
        <v>0</v>
      </c>
      <c r="V509" s="46">
        <f t="shared" si="6193"/>
        <v>0</v>
      </c>
      <c r="W509" s="95">
        <f t="shared" si="6154"/>
        <v>16.5</v>
      </c>
      <c r="X509" s="46">
        <f t="shared" si="6214"/>
        <v>0</v>
      </c>
      <c r="Y509" s="96">
        <f t="shared" si="6155"/>
        <v>0</v>
      </c>
      <c r="Z509" s="96">
        <f t="shared" si="6156"/>
        <v>0</v>
      </c>
      <c r="AA509" s="96">
        <f t="shared" si="6157"/>
        <v>0</v>
      </c>
      <c r="AB509" s="96">
        <f t="shared" si="6158"/>
        <v>0</v>
      </c>
      <c r="AC509" s="96">
        <f t="shared" si="6159"/>
        <v>0</v>
      </c>
      <c r="AD509" s="97">
        <v>16.5</v>
      </c>
      <c r="AG509" s="46">
        <v>396</v>
      </c>
      <c r="AH509" s="46">
        <f t="shared" si="6194"/>
        <v>0</v>
      </c>
      <c r="AI509" s="46">
        <f t="shared" si="6195"/>
        <v>0</v>
      </c>
      <c r="AJ509" s="46">
        <f t="shared" si="6196"/>
        <v>0</v>
      </c>
      <c r="AK509" s="46">
        <f t="shared" si="6197"/>
        <v>0</v>
      </c>
      <c r="AL509" s="46">
        <f t="shared" si="6198"/>
        <v>0</v>
      </c>
      <c r="AM509" s="95">
        <f t="shared" si="6160"/>
        <v>16.5</v>
      </c>
      <c r="AN509" s="46">
        <f t="shared" si="6215"/>
        <v>0</v>
      </c>
      <c r="AO509" s="96">
        <f t="shared" si="6161"/>
        <v>0</v>
      </c>
      <c r="AP509" s="96">
        <f t="shared" si="6162"/>
        <v>0</v>
      </c>
      <c r="AQ509" s="96">
        <f t="shared" si="6163"/>
        <v>0</v>
      </c>
      <c r="AR509" s="96">
        <f t="shared" si="6164"/>
        <v>0</v>
      </c>
      <c r="AS509" s="96">
        <f t="shared" si="6165"/>
        <v>0</v>
      </c>
      <c r="AT509" s="97">
        <v>16.5</v>
      </c>
      <c r="AW509" s="46">
        <v>396</v>
      </c>
      <c r="AX509" s="46">
        <f t="shared" si="6199"/>
        <v>0</v>
      </c>
      <c r="AY509" s="46">
        <f t="shared" si="6200"/>
        <v>0</v>
      </c>
      <c r="AZ509" s="46">
        <f t="shared" si="6201"/>
        <v>0</v>
      </c>
      <c r="BA509" s="46">
        <f t="shared" si="6202"/>
        <v>0</v>
      </c>
      <c r="BB509" s="46">
        <f t="shared" si="6203"/>
        <v>0</v>
      </c>
      <c r="BC509" s="95">
        <f t="shared" si="6166"/>
        <v>16.5</v>
      </c>
      <c r="BD509" s="46">
        <f t="shared" si="6216"/>
        <v>0</v>
      </c>
      <c r="BE509" s="96">
        <f t="shared" si="6167"/>
        <v>0</v>
      </c>
      <c r="BF509" s="96">
        <f t="shared" si="6168"/>
        <v>0</v>
      </c>
      <c r="BG509" s="96">
        <f t="shared" si="6169"/>
        <v>0</v>
      </c>
      <c r="BH509" s="96">
        <f t="shared" si="6170"/>
        <v>0</v>
      </c>
      <c r="BI509" s="96">
        <f t="shared" si="6171"/>
        <v>0</v>
      </c>
      <c r="BJ509" s="97">
        <v>16.5</v>
      </c>
      <c r="BM509" s="46">
        <v>396</v>
      </c>
      <c r="BN509" s="46">
        <f t="shared" si="6204"/>
        <v>0</v>
      </c>
      <c r="BO509" s="46">
        <f t="shared" si="6205"/>
        <v>0</v>
      </c>
      <c r="BP509" s="46">
        <f t="shared" si="6206"/>
        <v>0</v>
      </c>
      <c r="BQ509" s="46">
        <f t="shared" si="6207"/>
        <v>0</v>
      </c>
      <c r="BR509" s="46">
        <f t="shared" si="6208"/>
        <v>0</v>
      </c>
      <c r="BS509" s="95">
        <f t="shared" si="6172"/>
        <v>16.5</v>
      </c>
      <c r="BT509" s="46">
        <f t="shared" si="6217"/>
        <v>0</v>
      </c>
      <c r="BU509" s="96">
        <f t="shared" si="6173"/>
        <v>0</v>
      </c>
      <c r="BV509" s="96">
        <f t="shared" si="6174"/>
        <v>0</v>
      </c>
      <c r="BW509" s="96">
        <f t="shared" si="6175"/>
        <v>0</v>
      </c>
      <c r="BX509" s="96">
        <f t="shared" si="6176"/>
        <v>0</v>
      </c>
      <c r="BY509" s="96">
        <f t="shared" si="6177"/>
        <v>0</v>
      </c>
      <c r="BZ509" s="97">
        <v>16.5</v>
      </c>
      <c r="CC509" s="46">
        <v>396</v>
      </c>
      <c r="CD509" s="46">
        <f t="shared" si="6209"/>
        <v>0</v>
      </c>
      <c r="CE509" s="46">
        <f t="shared" si="6210"/>
        <v>0</v>
      </c>
      <c r="CF509" s="46">
        <f t="shared" si="6211"/>
        <v>0</v>
      </c>
      <c r="CG509" s="46">
        <f t="shared" si="6212"/>
        <v>0</v>
      </c>
      <c r="CH509" s="46">
        <f t="shared" si="6213"/>
        <v>0</v>
      </c>
      <c r="CI509" s="95">
        <f t="shared" si="6178"/>
        <v>16.5</v>
      </c>
      <c r="CJ509" s="46">
        <f t="shared" si="6218"/>
        <v>0</v>
      </c>
      <c r="CK509" s="96">
        <f t="shared" si="6179"/>
        <v>0</v>
      </c>
      <c r="CL509" s="96">
        <f t="shared" si="6180"/>
        <v>0</v>
      </c>
      <c r="CM509" s="96">
        <f t="shared" si="6181"/>
        <v>0</v>
      </c>
      <c r="CN509" s="96">
        <f t="shared" si="6182"/>
        <v>0</v>
      </c>
      <c r="CO509" s="96">
        <f t="shared" si="6183"/>
        <v>0</v>
      </c>
      <c r="CP509" s="97">
        <v>16.5</v>
      </c>
    </row>
    <row r="510" spans="1:94" x14ac:dyDescent="0.3">
      <c r="A510" s="46">
        <v>397</v>
      </c>
      <c r="B510" s="46">
        <f t="shared" si="6184"/>
        <v>0</v>
      </c>
      <c r="C510" s="46">
        <f t="shared" si="6185"/>
        <v>0</v>
      </c>
      <c r="D510" s="46">
        <f t="shared" si="6186"/>
        <v>0</v>
      </c>
      <c r="E510" s="46">
        <f t="shared" si="6187"/>
        <v>0</v>
      </c>
      <c r="F510" s="46">
        <f t="shared" si="6188"/>
        <v>0</v>
      </c>
      <c r="G510" s="95">
        <f t="shared" si="6147"/>
        <v>16.541666666666668</v>
      </c>
      <c r="H510" s="46">
        <f t="shared" si="6148"/>
        <v>0</v>
      </c>
      <c r="I510" s="96">
        <f t="shared" si="6149"/>
        <v>0</v>
      </c>
      <c r="J510" s="96">
        <f t="shared" si="6150"/>
        <v>0</v>
      </c>
      <c r="K510" s="96">
        <f t="shared" si="6151"/>
        <v>0</v>
      </c>
      <c r="L510" s="96">
        <f t="shared" si="6152"/>
        <v>0</v>
      </c>
      <c r="M510" s="96">
        <f t="shared" si="6153"/>
        <v>0</v>
      </c>
      <c r="N510" s="97">
        <v>16.541666666666668</v>
      </c>
      <c r="Q510" s="46">
        <v>397</v>
      </c>
      <c r="R510" s="46">
        <f t="shared" si="6189"/>
        <v>0</v>
      </c>
      <c r="S510" s="46">
        <f t="shared" si="6190"/>
        <v>0</v>
      </c>
      <c r="T510" s="46">
        <f t="shared" si="6191"/>
        <v>0</v>
      </c>
      <c r="U510" s="46">
        <f t="shared" si="6192"/>
        <v>0</v>
      </c>
      <c r="V510" s="46">
        <f t="shared" si="6193"/>
        <v>0</v>
      </c>
      <c r="W510" s="95">
        <f t="shared" si="6154"/>
        <v>16.541666666666668</v>
      </c>
      <c r="X510" s="46">
        <f t="shared" si="6214"/>
        <v>0</v>
      </c>
      <c r="Y510" s="96">
        <f t="shared" si="6155"/>
        <v>0</v>
      </c>
      <c r="Z510" s="96">
        <f t="shared" si="6156"/>
        <v>0</v>
      </c>
      <c r="AA510" s="96">
        <f t="shared" si="6157"/>
        <v>0</v>
      </c>
      <c r="AB510" s="96">
        <f t="shared" si="6158"/>
        <v>0</v>
      </c>
      <c r="AC510" s="96">
        <f t="shared" si="6159"/>
        <v>0</v>
      </c>
      <c r="AD510" s="97">
        <v>16.541666666666668</v>
      </c>
      <c r="AG510" s="46">
        <v>397</v>
      </c>
      <c r="AH510" s="46">
        <f t="shared" si="6194"/>
        <v>0</v>
      </c>
      <c r="AI510" s="46">
        <f t="shared" si="6195"/>
        <v>0</v>
      </c>
      <c r="AJ510" s="46">
        <f t="shared" si="6196"/>
        <v>0</v>
      </c>
      <c r="AK510" s="46">
        <f t="shared" si="6197"/>
        <v>0</v>
      </c>
      <c r="AL510" s="46">
        <f t="shared" si="6198"/>
        <v>0</v>
      </c>
      <c r="AM510" s="95">
        <f t="shared" si="6160"/>
        <v>16.541666666666668</v>
      </c>
      <c r="AN510" s="46">
        <f t="shared" si="6215"/>
        <v>0</v>
      </c>
      <c r="AO510" s="96">
        <f t="shared" si="6161"/>
        <v>0</v>
      </c>
      <c r="AP510" s="96">
        <f t="shared" si="6162"/>
        <v>0</v>
      </c>
      <c r="AQ510" s="96">
        <f t="shared" si="6163"/>
        <v>0</v>
      </c>
      <c r="AR510" s="96">
        <f t="shared" si="6164"/>
        <v>0</v>
      </c>
      <c r="AS510" s="96">
        <f t="shared" si="6165"/>
        <v>0</v>
      </c>
      <c r="AT510" s="97">
        <v>16.541666666666668</v>
      </c>
      <c r="AW510" s="46">
        <v>397</v>
      </c>
      <c r="AX510" s="46">
        <f t="shared" si="6199"/>
        <v>0</v>
      </c>
      <c r="AY510" s="46">
        <f t="shared" si="6200"/>
        <v>0</v>
      </c>
      <c r="AZ510" s="46">
        <f t="shared" si="6201"/>
        <v>0</v>
      </c>
      <c r="BA510" s="46">
        <f t="shared" si="6202"/>
        <v>0</v>
      </c>
      <c r="BB510" s="46">
        <f t="shared" si="6203"/>
        <v>0</v>
      </c>
      <c r="BC510" s="95">
        <f t="shared" si="6166"/>
        <v>16.541666666666668</v>
      </c>
      <c r="BD510" s="46">
        <f t="shared" si="6216"/>
        <v>0</v>
      </c>
      <c r="BE510" s="96">
        <f t="shared" si="6167"/>
        <v>0</v>
      </c>
      <c r="BF510" s="96">
        <f t="shared" si="6168"/>
        <v>0</v>
      </c>
      <c r="BG510" s="96">
        <f t="shared" si="6169"/>
        <v>0</v>
      </c>
      <c r="BH510" s="96">
        <f t="shared" si="6170"/>
        <v>0</v>
      </c>
      <c r="BI510" s="96">
        <f t="shared" si="6171"/>
        <v>0</v>
      </c>
      <c r="BJ510" s="97">
        <v>16.541666666666668</v>
      </c>
      <c r="BM510" s="46">
        <v>397</v>
      </c>
      <c r="BN510" s="46">
        <f t="shared" si="6204"/>
        <v>0</v>
      </c>
      <c r="BO510" s="46">
        <f t="shared" si="6205"/>
        <v>0</v>
      </c>
      <c r="BP510" s="46">
        <f t="shared" si="6206"/>
        <v>0</v>
      </c>
      <c r="BQ510" s="46">
        <f t="shared" si="6207"/>
        <v>0</v>
      </c>
      <c r="BR510" s="46">
        <f t="shared" si="6208"/>
        <v>0</v>
      </c>
      <c r="BS510" s="95">
        <f t="shared" si="6172"/>
        <v>16.541666666666668</v>
      </c>
      <c r="BT510" s="46">
        <f t="shared" si="6217"/>
        <v>0</v>
      </c>
      <c r="BU510" s="96">
        <f t="shared" si="6173"/>
        <v>0</v>
      </c>
      <c r="BV510" s="96">
        <f t="shared" si="6174"/>
        <v>0</v>
      </c>
      <c r="BW510" s="96">
        <f t="shared" si="6175"/>
        <v>0</v>
      </c>
      <c r="BX510" s="96">
        <f t="shared" si="6176"/>
        <v>0</v>
      </c>
      <c r="BY510" s="96">
        <f t="shared" si="6177"/>
        <v>0</v>
      </c>
      <c r="BZ510" s="97">
        <v>16.541666666666668</v>
      </c>
      <c r="CC510" s="46">
        <v>397</v>
      </c>
      <c r="CD510" s="46">
        <f t="shared" si="6209"/>
        <v>0</v>
      </c>
      <c r="CE510" s="46">
        <f t="shared" si="6210"/>
        <v>0</v>
      </c>
      <c r="CF510" s="46">
        <f t="shared" si="6211"/>
        <v>0</v>
      </c>
      <c r="CG510" s="46">
        <f t="shared" si="6212"/>
        <v>0</v>
      </c>
      <c r="CH510" s="46">
        <f t="shared" si="6213"/>
        <v>0</v>
      </c>
      <c r="CI510" s="95">
        <f t="shared" si="6178"/>
        <v>16.541666666666668</v>
      </c>
      <c r="CJ510" s="46">
        <f t="shared" si="6218"/>
        <v>0</v>
      </c>
      <c r="CK510" s="96">
        <f t="shared" si="6179"/>
        <v>0</v>
      </c>
      <c r="CL510" s="96">
        <f t="shared" si="6180"/>
        <v>0</v>
      </c>
      <c r="CM510" s="96">
        <f t="shared" si="6181"/>
        <v>0</v>
      </c>
      <c r="CN510" s="96">
        <f t="shared" si="6182"/>
        <v>0</v>
      </c>
      <c r="CO510" s="96">
        <f t="shared" si="6183"/>
        <v>0</v>
      </c>
      <c r="CP510" s="97">
        <v>16.541666666666668</v>
      </c>
    </row>
    <row r="511" spans="1:94" x14ac:dyDescent="0.3">
      <c r="A511" s="46">
        <v>398</v>
      </c>
      <c r="B511" s="46">
        <f t="shared" si="6184"/>
        <v>0</v>
      </c>
      <c r="C511" s="46">
        <f t="shared" si="6185"/>
        <v>0</v>
      </c>
      <c r="D511" s="46">
        <f t="shared" si="6186"/>
        <v>0</v>
      </c>
      <c r="E511" s="46">
        <f t="shared" si="6187"/>
        <v>0</v>
      </c>
      <c r="F511" s="46">
        <f t="shared" si="6188"/>
        <v>0</v>
      </c>
      <c r="G511" s="95">
        <f t="shared" ref="G511:G557" si="6219">A511/24</f>
        <v>16.583333333333332</v>
      </c>
      <c r="H511" s="46">
        <f t="shared" ref="H511:H557" si="6220">SUM(B511:F511)</f>
        <v>0</v>
      </c>
      <c r="I511" s="96">
        <f t="shared" ref="I511:I557" si="6221">IF(H511=0,0,B511/H511)</f>
        <v>0</v>
      </c>
      <c r="J511" s="96">
        <f t="shared" ref="J511:J557" si="6222">IF(H511=0,0,C511/H511)</f>
        <v>0</v>
      </c>
      <c r="K511" s="96">
        <f t="shared" ref="K511:K557" si="6223">IF(H511=0,0,D511/H511)</f>
        <v>0</v>
      </c>
      <c r="L511" s="96">
        <f t="shared" ref="L511:L557" si="6224">IF(H511=0,0,E511/H511)</f>
        <v>0</v>
      </c>
      <c r="M511" s="96">
        <f t="shared" ref="M511:M557" si="6225">IF(H511=0,0,F511/H511)</f>
        <v>0</v>
      </c>
      <c r="N511" s="97">
        <v>16.583333333333332</v>
      </c>
      <c r="Q511" s="46">
        <v>398</v>
      </c>
      <c r="R511" s="46">
        <f t="shared" si="6189"/>
        <v>0</v>
      </c>
      <c r="S511" s="46">
        <f t="shared" si="6190"/>
        <v>0</v>
      </c>
      <c r="T511" s="46">
        <f t="shared" si="6191"/>
        <v>0</v>
      </c>
      <c r="U511" s="46">
        <f t="shared" si="6192"/>
        <v>0</v>
      </c>
      <c r="V511" s="46">
        <f t="shared" si="6193"/>
        <v>0</v>
      </c>
      <c r="W511" s="95">
        <f t="shared" ref="W511:W557" si="6226">Q511/24</f>
        <v>16.583333333333332</v>
      </c>
      <c r="X511" s="46">
        <f t="shared" si="6214"/>
        <v>0</v>
      </c>
      <c r="Y511" s="96">
        <f t="shared" ref="Y511:Y557" si="6227">IF(X511=0,0,R511/X511)</f>
        <v>0</v>
      </c>
      <c r="Z511" s="96">
        <f t="shared" ref="Z511:Z557" si="6228">IF(X511=0,0,S511/X511)</f>
        <v>0</v>
      </c>
      <c r="AA511" s="96">
        <f t="shared" ref="AA511:AA557" si="6229">IF(X511=0,0,T511/X511)</f>
        <v>0</v>
      </c>
      <c r="AB511" s="96">
        <f t="shared" ref="AB511:AB557" si="6230">IF(X511=0,0,U511/X511)</f>
        <v>0</v>
      </c>
      <c r="AC511" s="96">
        <f t="shared" ref="AC511:AC557" si="6231">IF(X511=0,0,V511/X511)</f>
        <v>0</v>
      </c>
      <c r="AD511" s="97">
        <v>16.583333333333332</v>
      </c>
      <c r="AG511" s="46">
        <v>398</v>
      </c>
      <c r="AH511" s="46">
        <f t="shared" si="6194"/>
        <v>0</v>
      </c>
      <c r="AI511" s="46">
        <f t="shared" si="6195"/>
        <v>0</v>
      </c>
      <c r="AJ511" s="46">
        <f t="shared" si="6196"/>
        <v>0</v>
      </c>
      <c r="AK511" s="46">
        <f t="shared" si="6197"/>
        <v>0</v>
      </c>
      <c r="AL511" s="46">
        <f t="shared" si="6198"/>
        <v>0</v>
      </c>
      <c r="AM511" s="95">
        <f t="shared" ref="AM511:AM557" si="6232">AG511/24</f>
        <v>16.583333333333332</v>
      </c>
      <c r="AN511" s="46">
        <f t="shared" si="6215"/>
        <v>0</v>
      </c>
      <c r="AO511" s="96">
        <f t="shared" ref="AO511:AO557" si="6233">IF(AN511=0,0,AH511/AN511)</f>
        <v>0</v>
      </c>
      <c r="AP511" s="96">
        <f t="shared" ref="AP511:AP557" si="6234">IF(AN511=0,0,AI511/AN511)</f>
        <v>0</v>
      </c>
      <c r="AQ511" s="96">
        <f t="shared" ref="AQ511:AQ557" si="6235">IF(AN511=0,0,AJ511/AN511)</f>
        <v>0</v>
      </c>
      <c r="AR511" s="96">
        <f t="shared" ref="AR511:AR557" si="6236">IF(AN511=0,0,AK511/AN511)</f>
        <v>0</v>
      </c>
      <c r="AS511" s="96">
        <f t="shared" ref="AS511:AS557" si="6237">IF(AN511=0,0,AL511/AN511)</f>
        <v>0</v>
      </c>
      <c r="AT511" s="97">
        <v>16.583333333333332</v>
      </c>
      <c r="AW511" s="46">
        <v>398</v>
      </c>
      <c r="AX511" s="46">
        <f t="shared" si="6199"/>
        <v>0</v>
      </c>
      <c r="AY511" s="46">
        <f t="shared" si="6200"/>
        <v>0</v>
      </c>
      <c r="AZ511" s="46">
        <f t="shared" si="6201"/>
        <v>0</v>
      </c>
      <c r="BA511" s="46">
        <f t="shared" si="6202"/>
        <v>0</v>
      </c>
      <c r="BB511" s="46">
        <f t="shared" si="6203"/>
        <v>0</v>
      </c>
      <c r="BC511" s="95">
        <f t="shared" ref="BC511:BC557" si="6238">AW511/24</f>
        <v>16.583333333333332</v>
      </c>
      <c r="BD511" s="46">
        <f t="shared" si="6216"/>
        <v>0</v>
      </c>
      <c r="BE511" s="96">
        <f t="shared" ref="BE511:BE557" si="6239">IF(BD511=0,0,AX511/BD511)</f>
        <v>0</v>
      </c>
      <c r="BF511" s="96">
        <f t="shared" ref="BF511:BF557" si="6240">IF(BD511=0,0,AY511/BD511)</f>
        <v>0</v>
      </c>
      <c r="BG511" s="96">
        <f t="shared" ref="BG511:BG557" si="6241">IF(BD511=0,0,AZ511/BD511)</f>
        <v>0</v>
      </c>
      <c r="BH511" s="96">
        <f t="shared" ref="BH511:BH557" si="6242">IF(BD511=0,0,BA511/BD511)</f>
        <v>0</v>
      </c>
      <c r="BI511" s="96">
        <f t="shared" ref="BI511:BI557" si="6243">IF(BD511=0,0,BB511/BD511)</f>
        <v>0</v>
      </c>
      <c r="BJ511" s="97">
        <v>16.583333333333332</v>
      </c>
      <c r="BM511" s="46">
        <v>398</v>
      </c>
      <c r="BN511" s="46">
        <f t="shared" si="6204"/>
        <v>0</v>
      </c>
      <c r="BO511" s="46">
        <f t="shared" si="6205"/>
        <v>0</v>
      </c>
      <c r="BP511" s="46">
        <f t="shared" si="6206"/>
        <v>0</v>
      </c>
      <c r="BQ511" s="46">
        <f t="shared" si="6207"/>
        <v>0</v>
      </c>
      <c r="BR511" s="46">
        <f t="shared" si="6208"/>
        <v>0</v>
      </c>
      <c r="BS511" s="95">
        <f t="shared" ref="BS511:BS557" si="6244">BM511/24</f>
        <v>16.583333333333332</v>
      </c>
      <c r="BT511" s="46">
        <f t="shared" si="6217"/>
        <v>0</v>
      </c>
      <c r="BU511" s="96">
        <f t="shared" ref="BU511:BU557" si="6245">IF(BT511=0,0,BN511/BT511)</f>
        <v>0</v>
      </c>
      <c r="BV511" s="96">
        <f t="shared" ref="BV511:BV557" si="6246">IF(BT511=0,0,BO511/BT511)</f>
        <v>0</v>
      </c>
      <c r="BW511" s="96">
        <f t="shared" ref="BW511:BW557" si="6247">IF(BT511=0,0,BP511/BT511)</f>
        <v>0</v>
      </c>
      <c r="BX511" s="96">
        <f t="shared" ref="BX511:BX557" si="6248">IF(BT511=0,0,BQ511/BT511)</f>
        <v>0</v>
      </c>
      <c r="BY511" s="96">
        <f t="shared" ref="BY511:BY557" si="6249">IF(BT511=0,0,BR511/BT511)</f>
        <v>0</v>
      </c>
      <c r="BZ511" s="97">
        <v>16.583333333333332</v>
      </c>
      <c r="CC511" s="46">
        <v>398</v>
      </c>
      <c r="CD511" s="46">
        <f t="shared" si="6209"/>
        <v>0</v>
      </c>
      <c r="CE511" s="46">
        <f t="shared" si="6210"/>
        <v>0</v>
      </c>
      <c r="CF511" s="46">
        <f t="shared" si="6211"/>
        <v>0</v>
      </c>
      <c r="CG511" s="46">
        <f t="shared" si="6212"/>
        <v>0</v>
      </c>
      <c r="CH511" s="46">
        <f t="shared" si="6213"/>
        <v>0</v>
      </c>
      <c r="CI511" s="95">
        <f t="shared" ref="CI511:CI557" si="6250">CC511/24</f>
        <v>16.583333333333332</v>
      </c>
      <c r="CJ511" s="46">
        <f t="shared" si="6218"/>
        <v>0</v>
      </c>
      <c r="CK511" s="96">
        <f t="shared" ref="CK511:CK557" si="6251">IF(CJ511=0,0,CD511/CJ511)</f>
        <v>0</v>
      </c>
      <c r="CL511" s="96">
        <f t="shared" ref="CL511:CL557" si="6252">IF(CJ511=0,0,CE511/CJ511)</f>
        <v>0</v>
      </c>
      <c r="CM511" s="96">
        <f t="shared" ref="CM511:CM557" si="6253">IF(CJ511=0,0,CF511/CJ511)</f>
        <v>0</v>
      </c>
      <c r="CN511" s="96">
        <f t="shared" ref="CN511:CN557" si="6254">IF(CJ511=0,0,CG511/CJ511)</f>
        <v>0</v>
      </c>
      <c r="CO511" s="96">
        <f t="shared" ref="CO511:CO557" si="6255">IF(CJ511=0,0,CH511/CJ511)</f>
        <v>0</v>
      </c>
      <c r="CP511" s="97">
        <v>16.583333333333332</v>
      </c>
    </row>
    <row r="512" spans="1:94" x14ac:dyDescent="0.3">
      <c r="A512" s="46">
        <v>399</v>
      </c>
      <c r="B512" s="46">
        <f t="shared" si="6184"/>
        <v>0</v>
      </c>
      <c r="C512" s="46">
        <f t="shared" si="6185"/>
        <v>0</v>
      </c>
      <c r="D512" s="46">
        <f t="shared" si="6186"/>
        <v>0</v>
      </c>
      <c r="E512" s="46">
        <f t="shared" si="6187"/>
        <v>0</v>
      </c>
      <c r="F512" s="46">
        <f t="shared" si="6188"/>
        <v>0</v>
      </c>
      <c r="G512" s="95">
        <f t="shared" si="6219"/>
        <v>16.625</v>
      </c>
      <c r="H512" s="46">
        <f t="shared" si="6220"/>
        <v>0</v>
      </c>
      <c r="I512" s="96">
        <f t="shared" si="6221"/>
        <v>0</v>
      </c>
      <c r="J512" s="96">
        <f t="shared" si="6222"/>
        <v>0</v>
      </c>
      <c r="K512" s="96">
        <f t="shared" si="6223"/>
        <v>0</v>
      </c>
      <c r="L512" s="96">
        <f t="shared" si="6224"/>
        <v>0</v>
      </c>
      <c r="M512" s="96">
        <f t="shared" si="6225"/>
        <v>0</v>
      </c>
      <c r="N512" s="97">
        <v>16.625</v>
      </c>
      <c r="Q512" s="46">
        <v>399</v>
      </c>
      <c r="R512" s="46">
        <f t="shared" si="6189"/>
        <v>0</v>
      </c>
      <c r="S512" s="46">
        <f t="shared" si="6190"/>
        <v>0</v>
      </c>
      <c r="T512" s="46">
        <f t="shared" si="6191"/>
        <v>0</v>
      </c>
      <c r="U512" s="46">
        <f t="shared" si="6192"/>
        <v>0</v>
      </c>
      <c r="V512" s="46">
        <f t="shared" si="6193"/>
        <v>0</v>
      </c>
      <c r="W512" s="95">
        <f t="shared" si="6226"/>
        <v>16.625</v>
      </c>
      <c r="X512" s="46">
        <f t="shared" si="6214"/>
        <v>0</v>
      </c>
      <c r="Y512" s="96">
        <f t="shared" si="6227"/>
        <v>0</v>
      </c>
      <c r="Z512" s="96">
        <f t="shared" si="6228"/>
        <v>0</v>
      </c>
      <c r="AA512" s="96">
        <f t="shared" si="6229"/>
        <v>0</v>
      </c>
      <c r="AB512" s="96">
        <f t="shared" si="6230"/>
        <v>0</v>
      </c>
      <c r="AC512" s="96">
        <f t="shared" si="6231"/>
        <v>0</v>
      </c>
      <c r="AD512" s="97">
        <v>16.625</v>
      </c>
      <c r="AG512" s="46">
        <v>399</v>
      </c>
      <c r="AH512" s="46">
        <f t="shared" si="6194"/>
        <v>0</v>
      </c>
      <c r="AI512" s="46">
        <f t="shared" si="6195"/>
        <v>0</v>
      </c>
      <c r="AJ512" s="46">
        <f t="shared" si="6196"/>
        <v>0</v>
      </c>
      <c r="AK512" s="46">
        <f t="shared" si="6197"/>
        <v>0</v>
      </c>
      <c r="AL512" s="46">
        <f t="shared" si="6198"/>
        <v>0</v>
      </c>
      <c r="AM512" s="95">
        <f t="shared" si="6232"/>
        <v>16.625</v>
      </c>
      <c r="AN512" s="46">
        <f t="shared" si="6215"/>
        <v>0</v>
      </c>
      <c r="AO512" s="96">
        <f t="shared" si="6233"/>
        <v>0</v>
      </c>
      <c r="AP512" s="96">
        <f t="shared" si="6234"/>
        <v>0</v>
      </c>
      <c r="AQ512" s="96">
        <f t="shared" si="6235"/>
        <v>0</v>
      </c>
      <c r="AR512" s="96">
        <f t="shared" si="6236"/>
        <v>0</v>
      </c>
      <c r="AS512" s="96">
        <f t="shared" si="6237"/>
        <v>0</v>
      </c>
      <c r="AT512" s="97">
        <v>16.625</v>
      </c>
      <c r="AW512" s="46">
        <v>399</v>
      </c>
      <c r="AX512" s="46">
        <f t="shared" si="6199"/>
        <v>0</v>
      </c>
      <c r="AY512" s="46">
        <f t="shared" si="6200"/>
        <v>0</v>
      </c>
      <c r="AZ512" s="46">
        <f t="shared" si="6201"/>
        <v>0</v>
      </c>
      <c r="BA512" s="46">
        <f t="shared" si="6202"/>
        <v>0</v>
      </c>
      <c r="BB512" s="46">
        <f t="shared" si="6203"/>
        <v>0</v>
      </c>
      <c r="BC512" s="95">
        <f t="shared" si="6238"/>
        <v>16.625</v>
      </c>
      <c r="BD512" s="46">
        <f t="shared" si="6216"/>
        <v>0</v>
      </c>
      <c r="BE512" s="96">
        <f t="shared" si="6239"/>
        <v>0</v>
      </c>
      <c r="BF512" s="96">
        <f t="shared" si="6240"/>
        <v>0</v>
      </c>
      <c r="BG512" s="96">
        <f t="shared" si="6241"/>
        <v>0</v>
      </c>
      <c r="BH512" s="96">
        <f t="shared" si="6242"/>
        <v>0</v>
      </c>
      <c r="BI512" s="96">
        <f t="shared" si="6243"/>
        <v>0</v>
      </c>
      <c r="BJ512" s="97">
        <v>16.625</v>
      </c>
      <c r="BM512" s="46">
        <v>399</v>
      </c>
      <c r="BN512" s="46">
        <f t="shared" si="6204"/>
        <v>0</v>
      </c>
      <c r="BO512" s="46">
        <f t="shared" si="6205"/>
        <v>0</v>
      </c>
      <c r="BP512" s="46">
        <f t="shared" si="6206"/>
        <v>0</v>
      </c>
      <c r="BQ512" s="46">
        <f t="shared" si="6207"/>
        <v>0</v>
      </c>
      <c r="BR512" s="46">
        <f t="shared" si="6208"/>
        <v>0</v>
      </c>
      <c r="BS512" s="95">
        <f t="shared" si="6244"/>
        <v>16.625</v>
      </c>
      <c r="BT512" s="46">
        <f t="shared" si="6217"/>
        <v>0</v>
      </c>
      <c r="BU512" s="96">
        <f t="shared" si="6245"/>
        <v>0</v>
      </c>
      <c r="BV512" s="96">
        <f t="shared" si="6246"/>
        <v>0</v>
      </c>
      <c r="BW512" s="96">
        <f t="shared" si="6247"/>
        <v>0</v>
      </c>
      <c r="BX512" s="96">
        <f t="shared" si="6248"/>
        <v>0</v>
      </c>
      <c r="BY512" s="96">
        <f t="shared" si="6249"/>
        <v>0</v>
      </c>
      <c r="BZ512" s="97">
        <v>16.625</v>
      </c>
      <c r="CC512" s="46">
        <v>399</v>
      </c>
      <c r="CD512" s="46">
        <f t="shared" si="6209"/>
        <v>0</v>
      </c>
      <c r="CE512" s="46">
        <f t="shared" si="6210"/>
        <v>0</v>
      </c>
      <c r="CF512" s="46">
        <f t="shared" si="6211"/>
        <v>0</v>
      </c>
      <c r="CG512" s="46">
        <f t="shared" si="6212"/>
        <v>0</v>
      </c>
      <c r="CH512" s="46">
        <f t="shared" si="6213"/>
        <v>0</v>
      </c>
      <c r="CI512" s="95">
        <f t="shared" si="6250"/>
        <v>16.625</v>
      </c>
      <c r="CJ512" s="46">
        <f t="shared" si="6218"/>
        <v>0</v>
      </c>
      <c r="CK512" s="96">
        <f t="shared" si="6251"/>
        <v>0</v>
      </c>
      <c r="CL512" s="96">
        <f t="shared" si="6252"/>
        <v>0</v>
      </c>
      <c r="CM512" s="96">
        <f t="shared" si="6253"/>
        <v>0</v>
      </c>
      <c r="CN512" s="96">
        <f t="shared" si="6254"/>
        <v>0</v>
      </c>
      <c r="CO512" s="96">
        <f t="shared" si="6255"/>
        <v>0</v>
      </c>
      <c r="CP512" s="97">
        <v>16.625</v>
      </c>
    </row>
    <row r="513" spans="1:94" x14ac:dyDescent="0.3">
      <c r="A513" s="46">
        <v>400</v>
      </c>
      <c r="B513" s="46">
        <f t="shared" si="6184"/>
        <v>0</v>
      </c>
      <c r="C513" s="46">
        <f t="shared" si="6185"/>
        <v>0</v>
      </c>
      <c r="D513" s="46">
        <f t="shared" si="6186"/>
        <v>0</v>
      </c>
      <c r="E513" s="46">
        <f t="shared" si="6187"/>
        <v>0</v>
      </c>
      <c r="F513" s="46">
        <f t="shared" si="6188"/>
        <v>0</v>
      </c>
      <c r="G513" s="95">
        <f t="shared" si="6219"/>
        <v>16.666666666666668</v>
      </c>
      <c r="H513" s="46">
        <f t="shared" si="6220"/>
        <v>0</v>
      </c>
      <c r="I513" s="96">
        <f t="shared" si="6221"/>
        <v>0</v>
      </c>
      <c r="J513" s="96">
        <f t="shared" si="6222"/>
        <v>0</v>
      </c>
      <c r="K513" s="96">
        <f t="shared" si="6223"/>
        <v>0</v>
      </c>
      <c r="L513" s="96">
        <f t="shared" si="6224"/>
        <v>0</v>
      </c>
      <c r="M513" s="96">
        <f t="shared" si="6225"/>
        <v>0</v>
      </c>
      <c r="N513" s="97">
        <v>16.666666666666668</v>
      </c>
      <c r="Q513" s="46">
        <v>400</v>
      </c>
      <c r="R513" s="46">
        <f t="shared" si="6189"/>
        <v>0</v>
      </c>
      <c r="S513" s="46">
        <f t="shared" si="6190"/>
        <v>0</v>
      </c>
      <c r="T513" s="46">
        <f t="shared" si="6191"/>
        <v>0</v>
      </c>
      <c r="U513" s="46">
        <f t="shared" si="6192"/>
        <v>0</v>
      </c>
      <c r="V513" s="46">
        <f t="shared" si="6193"/>
        <v>0</v>
      </c>
      <c r="W513" s="95">
        <f t="shared" si="6226"/>
        <v>16.666666666666668</v>
      </c>
      <c r="X513" s="46">
        <f t="shared" si="6214"/>
        <v>0</v>
      </c>
      <c r="Y513" s="96">
        <f t="shared" si="6227"/>
        <v>0</v>
      </c>
      <c r="Z513" s="96">
        <f t="shared" si="6228"/>
        <v>0</v>
      </c>
      <c r="AA513" s="96">
        <f t="shared" si="6229"/>
        <v>0</v>
      </c>
      <c r="AB513" s="96">
        <f t="shared" si="6230"/>
        <v>0</v>
      </c>
      <c r="AC513" s="96">
        <f t="shared" si="6231"/>
        <v>0</v>
      </c>
      <c r="AD513" s="97">
        <v>16.666666666666668</v>
      </c>
      <c r="AG513" s="46">
        <v>400</v>
      </c>
      <c r="AH513" s="46">
        <f t="shared" si="6194"/>
        <v>0</v>
      </c>
      <c r="AI513" s="46">
        <f t="shared" si="6195"/>
        <v>0</v>
      </c>
      <c r="AJ513" s="46">
        <f t="shared" si="6196"/>
        <v>0</v>
      </c>
      <c r="AK513" s="46">
        <f t="shared" si="6197"/>
        <v>0</v>
      </c>
      <c r="AL513" s="46">
        <f t="shared" si="6198"/>
        <v>0</v>
      </c>
      <c r="AM513" s="95">
        <f t="shared" si="6232"/>
        <v>16.666666666666668</v>
      </c>
      <c r="AN513" s="46">
        <f t="shared" si="6215"/>
        <v>0</v>
      </c>
      <c r="AO513" s="96">
        <f t="shared" si="6233"/>
        <v>0</v>
      </c>
      <c r="AP513" s="96">
        <f t="shared" si="6234"/>
        <v>0</v>
      </c>
      <c r="AQ513" s="96">
        <f t="shared" si="6235"/>
        <v>0</v>
      </c>
      <c r="AR513" s="96">
        <f t="shared" si="6236"/>
        <v>0</v>
      </c>
      <c r="AS513" s="96">
        <f t="shared" si="6237"/>
        <v>0</v>
      </c>
      <c r="AT513" s="97">
        <v>16.666666666666668</v>
      </c>
      <c r="AW513" s="46">
        <v>400</v>
      </c>
      <c r="AX513" s="46">
        <f t="shared" si="6199"/>
        <v>0</v>
      </c>
      <c r="AY513" s="46">
        <f t="shared" si="6200"/>
        <v>0</v>
      </c>
      <c r="AZ513" s="46">
        <f t="shared" si="6201"/>
        <v>0</v>
      </c>
      <c r="BA513" s="46">
        <f t="shared" si="6202"/>
        <v>0</v>
      </c>
      <c r="BB513" s="46">
        <f t="shared" si="6203"/>
        <v>0</v>
      </c>
      <c r="BC513" s="95">
        <f t="shared" si="6238"/>
        <v>16.666666666666668</v>
      </c>
      <c r="BD513" s="46">
        <f t="shared" si="6216"/>
        <v>0</v>
      </c>
      <c r="BE513" s="96">
        <f t="shared" si="6239"/>
        <v>0</v>
      </c>
      <c r="BF513" s="96">
        <f t="shared" si="6240"/>
        <v>0</v>
      </c>
      <c r="BG513" s="96">
        <f t="shared" si="6241"/>
        <v>0</v>
      </c>
      <c r="BH513" s="96">
        <f t="shared" si="6242"/>
        <v>0</v>
      </c>
      <c r="BI513" s="96">
        <f t="shared" si="6243"/>
        <v>0</v>
      </c>
      <c r="BJ513" s="97">
        <v>16.666666666666668</v>
      </c>
      <c r="BM513" s="46">
        <v>400</v>
      </c>
      <c r="BN513" s="46">
        <f t="shared" si="6204"/>
        <v>0</v>
      </c>
      <c r="BO513" s="46">
        <f t="shared" si="6205"/>
        <v>0</v>
      </c>
      <c r="BP513" s="46">
        <f t="shared" si="6206"/>
        <v>0</v>
      </c>
      <c r="BQ513" s="46">
        <f t="shared" si="6207"/>
        <v>0</v>
      </c>
      <c r="BR513" s="46">
        <f t="shared" si="6208"/>
        <v>0</v>
      </c>
      <c r="BS513" s="95">
        <f t="shared" si="6244"/>
        <v>16.666666666666668</v>
      </c>
      <c r="BT513" s="46">
        <f t="shared" si="6217"/>
        <v>0</v>
      </c>
      <c r="BU513" s="96">
        <f t="shared" si="6245"/>
        <v>0</v>
      </c>
      <c r="BV513" s="96">
        <f t="shared" si="6246"/>
        <v>0</v>
      </c>
      <c r="BW513" s="96">
        <f t="shared" si="6247"/>
        <v>0</v>
      </c>
      <c r="BX513" s="96">
        <f t="shared" si="6248"/>
        <v>0</v>
      </c>
      <c r="BY513" s="96">
        <f t="shared" si="6249"/>
        <v>0</v>
      </c>
      <c r="BZ513" s="97">
        <v>16.666666666666668</v>
      </c>
      <c r="CC513" s="46">
        <v>400</v>
      </c>
      <c r="CD513" s="46">
        <f t="shared" si="6209"/>
        <v>0</v>
      </c>
      <c r="CE513" s="46">
        <f t="shared" si="6210"/>
        <v>0</v>
      </c>
      <c r="CF513" s="46">
        <f t="shared" si="6211"/>
        <v>0</v>
      </c>
      <c r="CG513" s="46">
        <f t="shared" si="6212"/>
        <v>0</v>
      </c>
      <c r="CH513" s="46">
        <f t="shared" si="6213"/>
        <v>0</v>
      </c>
      <c r="CI513" s="95">
        <f t="shared" si="6250"/>
        <v>16.666666666666668</v>
      </c>
      <c r="CJ513" s="46">
        <f t="shared" si="6218"/>
        <v>0</v>
      </c>
      <c r="CK513" s="96">
        <f t="shared" si="6251"/>
        <v>0</v>
      </c>
      <c r="CL513" s="96">
        <f t="shared" si="6252"/>
        <v>0</v>
      </c>
      <c r="CM513" s="96">
        <f t="shared" si="6253"/>
        <v>0</v>
      </c>
      <c r="CN513" s="96">
        <f t="shared" si="6254"/>
        <v>0</v>
      </c>
      <c r="CO513" s="96">
        <f t="shared" si="6255"/>
        <v>0</v>
      </c>
      <c r="CP513" s="97">
        <v>16.666666666666668</v>
      </c>
    </row>
    <row r="514" spans="1:94" x14ac:dyDescent="0.3">
      <c r="A514" s="46">
        <v>401</v>
      </c>
      <c r="B514" s="46">
        <f t="shared" si="6184"/>
        <v>0</v>
      </c>
      <c r="C514" s="46">
        <f t="shared" si="6185"/>
        <v>0</v>
      </c>
      <c r="D514" s="46">
        <f t="shared" si="6186"/>
        <v>0</v>
      </c>
      <c r="E514" s="46">
        <f t="shared" si="6187"/>
        <v>0</v>
      </c>
      <c r="F514" s="46">
        <f t="shared" si="6188"/>
        <v>0</v>
      </c>
      <c r="G514" s="95">
        <f t="shared" si="6219"/>
        <v>16.708333333333332</v>
      </c>
      <c r="H514" s="46">
        <f t="shared" si="6220"/>
        <v>0</v>
      </c>
      <c r="I514" s="96">
        <f t="shared" si="6221"/>
        <v>0</v>
      </c>
      <c r="J514" s="96">
        <f t="shared" si="6222"/>
        <v>0</v>
      </c>
      <c r="K514" s="96">
        <f t="shared" si="6223"/>
        <v>0</v>
      </c>
      <c r="L514" s="96">
        <f t="shared" si="6224"/>
        <v>0</v>
      </c>
      <c r="M514" s="96">
        <f t="shared" si="6225"/>
        <v>0</v>
      </c>
      <c r="N514" s="97">
        <v>16.708333333333332</v>
      </c>
      <c r="Q514" s="46">
        <v>401</v>
      </c>
      <c r="R514" s="46">
        <f t="shared" si="6189"/>
        <v>0</v>
      </c>
      <c r="S514" s="46">
        <f t="shared" si="6190"/>
        <v>0</v>
      </c>
      <c r="T514" s="46">
        <f t="shared" si="6191"/>
        <v>0</v>
      </c>
      <c r="U514" s="46">
        <f t="shared" si="6192"/>
        <v>0</v>
      </c>
      <c r="V514" s="46">
        <f t="shared" si="6193"/>
        <v>0</v>
      </c>
      <c r="W514" s="95">
        <f t="shared" si="6226"/>
        <v>16.708333333333332</v>
      </c>
      <c r="X514" s="46">
        <f t="shared" si="6214"/>
        <v>0</v>
      </c>
      <c r="Y514" s="96">
        <f t="shared" si="6227"/>
        <v>0</v>
      </c>
      <c r="Z514" s="96">
        <f t="shared" si="6228"/>
        <v>0</v>
      </c>
      <c r="AA514" s="96">
        <f t="shared" si="6229"/>
        <v>0</v>
      </c>
      <c r="AB514" s="96">
        <f t="shared" si="6230"/>
        <v>0</v>
      </c>
      <c r="AC514" s="96">
        <f t="shared" si="6231"/>
        <v>0</v>
      </c>
      <c r="AD514" s="97">
        <v>16.708333333333332</v>
      </c>
      <c r="AG514" s="46">
        <v>401</v>
      </c>
      <c r="AH514" s="46">
        <f t="shared" si="6194"/>
        <v>0</v>
      </c>
      <c r="AI514" s="46">
        <f t="shared" si="6195"/>
        <v>0</v>
      </c>
      <c r="AJ514" s="46">
        <f t="shared" si="6196"/>
        <v>0</v>
      </c>
      <c r="AK514" s="46">
        <f t="shared" si="6197"/>
        <v>0</v>
      </c>
      <c r="AL514" s="46">
        <f t="shared" si="6198"/>
        <v>0</v>
      </c>
      <c r="AM514" s="95">
        <f t="shared" si="6232"/>
        <v>16.708333333333332</v>
      </c>
      <c r="AN514" s="46">
        <f t="shared" si="6215"/>
        <v>0</v>
      </c>
      <c r="AO514" s="96">
        <f t="shared" si="6233"/>
        <v>0</v>
      </c>
      <c r="AP514" s="96">
        <f t="shared" si="6234"/>
        <v>0</v>
      </c>
      <c r="AQ514" s="96">
        <f t="shared" si="6235"/>
        <v>0</v>
      </c>
      <c r="AR514" s="96">
        <f t="shared" si="6236"/>
        <v>0</v>
      </c>
      <c r="AS514" s="96">
        <f t="shared" si="6237"/>
        <v>0</v>
      </c>
      <c r="AT514" s="97">
        <v>16.708333333333332</v>
      </c>
      <c r="AW514" s="46">
        <v>401</v>
      </c>
      <c r="AX514" s="46">
        <f t="shared" si="6199"/>
        <v>0</v>
      </c>
      <c r="AY514" s="46">
        <f t="shared" si="6200"/>
        <v>0</v>
      </c>
      <c r="AZ514" s="46">
        <f t="shared" si="6201"/>
        <v>0</v>
      </c>
      <c r="BA514" s="46">
        <f t="shared" si="6202"/>
        <v>0</v>
      </c>
      <c r="BB514" s="46">
        <f t="shared" si="6203"/>
        <v>0</v>
      </c>
      <c r="BC514" s="95">
        <f t="shared" si="6238"/>
        <v>16.708333333333332</v>
      </c>
      <c r="BD514" s="46">
        <f t="shared" si="6216"/>
        <v>0</v>
      </c>
      <c r="BE514" s="96">
        <f t="shared" si="6239"/>
        <v>0</v>
      </c>
      <c r="BF514" s="96">
        <f t="shared" si="6240"/>
        <v>0</v>
      </c>
      <c r="BG514" s="96">
        <f t="shared" si="6241"/>
        <v>0</v>
      </c>
      <c r="BH514" s="96">
        <f t="shared" si="6242"/>
        <v>0</v>
      </c>
      <c r="BI514" s="96">
        <f t="shared" si="6243"/>
        <v>0</v>
      </c>
      <c r="BJ514" s="97">
        <v>16.708333333333332</v>
      </c>
      <c r="BM514" s="46">
        <v>401</v>
      </c>
      <c r="BN514" s="46">
        <f t="shared" si="6204"/>
        <v>0</v>
      </c>
      <c r="BO514" s="46">
        <f t="shared" si="6205"/>
        <v>0</v>
      </c>
      <c r="BP514" s="46">
        <f t="shared" si="6206"/>
        <v>0</v>
      </c>
      <c r="BQ514" s="46">
        <f t="shared" si="6207"/>
        <v>0</v>
      </c>
      <c r="BR514" s="46">
        <f t="shared" si="6208"/>
        <v>0</v>
      </c>
      <c r="BS514" s="95">
        <f t="shared" si="6244"/>
        <v>16.708333333333332</v>
      </c>
      <c r="BT514" s="46">
        <f t="shared" si="6217"/>
        <v>0</v>
      </c>
      <c r="BU514" s="96">
        <f t="shared" si="6245"/>
        <v>0</v>
      </c>
      <c r="BV514" s="96">
        <f t="shared" si="6246"/>
        <v>0</v>
      </c>
      <c r="BW514" s="96">
        <f t="shared" si="6247"/>
        <v>0</v>
      </c>
      <c r="BX514" s="96">
        <f t="shared" si="6248"/>
        <v>0</v>
      </c>
      <c r="BY514" s="96">
        <f t="shared" si="6249"/>
        <v>0</v>
      </c>
      <c r="BZ514" s="97">
        <v>16.708333333333332</v>
      </c>
      <c r="CC514" s="46">
        <v>401</v>
      </c>
      <c r="CD514" s="46">
        <f t="shared" si="6209"/>
        <v>0</v>
      </c>
      <c r="CE514" s="46">
        <f t="shared" si="6210"/>
        <v>0</v>
      </c>
      <c r="CF514" s="46">
        <f t="shared" si="6211"/>
        <v>0</v>
      </c>
      <c r="CG514" s="46">
        <f t="shared" si="6212"/>
        <v>0</v>
      </c>
      <c r="CH514" s="46">
        <f t="shared" si="6213"/>
        <v>0</v>
      </c>
      <c r="CI514" s="95">
        <f t="shared" si="6250"/>
        <v>16.708333333333332</v>
      </c>
      <c r="CJ514" s="46">
        <f t="shared" si="6218"/>
        <v>0</v>
      </c>
      <c r="CK514" s="96">
        <f t="shared" si="6251"/>
        <v>0</v>
      </c>
      <c r="CL514" s="96">
        <f t="shared" si="6252"/>
        <v>0</v>
      </c>
      <c r="CM514" s="96">
        <f t="shared" si="6253"/>
        <v>0</v>
      </c>
      <c r="CN514" s="96">
        <f t="shared" si="6254"/>
        <v>0</v>
      </c>
      <c r="CO514" s="96">
        <f t="shared" si="6255"/>
        <v>0</v>
      </c>
      <c r="CP514" s="97">
        <v>16.708333333333332</v>
      </c>
    </row>
    <row r="515" spans="1:94" x14ac:dyDescent="0.3">
      <c r="A515" s="46">
        <v>402</v>
      </c>
      <c r="B515" s="46">
        <f t="shared" si="6184"/>
        <v>0</v>
      </c>
      <c r="C515" s="46">
        <f t="shared" si="6185"/>
        <v>0</v>
      </c>
      <c r="D515" s="46">
        <f t="shared" si="6186"/>
        <v>0</v>
      </c>
      <c r="E515" s="46">
        <f t="shared" si="6187"/>
        <v>0</v>
      </c>
      <c r="F515" s="46">
        <f t="shared" si="6188"/>
        <v>0</v>
      </c>
      <c r="G515" s="95">
        <f t="shared" si="6219"/>
        <v>16.75</v>
      </c>
      <c r="H515" s="46">
        <f t="shared" si="6220"/>
        <v>0</v>
      </c>
      <c r="I515" s="96">
        <f t="shared" si="6221"/>
        <v>0</v>
      </c>
      <c r="J515" s="96">
        <f t="shared" si="6222"/>
        <v>0</v>
      </c>
      <c r="K515" s="96">
        <f t="shared" si="6223"/>
        <v>0</v>
      </c>
      <c r="L515" s="96">
        <f t="shared" si="6224"/>
        <v>0</v>
      </c>
      <c r="M515" s="96">
        <f t="shared" si="6225"/>
        <v>0</v>
      </c>
      <c r="N515" s="97">
        <v>16.75</v>
      </c>
      <c r="Q515" s="46">
        <v>402</v>
      </c>
      <c r="R515" s="46">
        <f t="shared" si="6189"/>
        <v>0</v>
      </c>
      <c r="S515" s="46">
        <f t="shared" si="6190"/>
        <v>0</v>
      </c>
      <c r="T515" s="46">
        <f t="shared" si="6191"/>
        <v>0</v>
      </c>
      <c r="U515" s="46">
        <f t="shared" si="6192"/>
        <v>0</v>
      </c>
      <c r="V515" s="46">
        <f t="shared" si="6193"/>
        <v>0</v>
      </c>
      <c r="W515" s="95">
        <f t="shared" si="6226"/>
        <v>16.75</v>
      </c>
      <c r="X515" s="46">
        <f t="shared" si="6214"/>
        <v>0</v>
      </c>
      <c r="Y515" s="96">
        <f t="shared" si="6227"/>
        <v>0</v>
      </c>
      <c r="Z515" s="96">
        <f t="shared" si="6228"/>
        <v>0</v>
      </c>
      <c r="AA515" s="96">
        <f t="shared" si="6229"/>
        <v>0</v>
      </c>
      <c r="AB515" s="96">
        <f t="shared" si="6230"/>
        <v>0</v>
      </c>
      <c r="AC515" s="96">
        <f t="shared" si="6231"/>
        <v>0</v>
      </c>
      <c r="AD515" s="97">
        <v>16.75</v>
      </c>
      <c r="AG515" s="46">
        <v>402</v>
      </c>
      <c r="AH515" s="46">
        <f t="shared" si="6194"/>
        <v>0</v>
      </c>
      <c r="AI515" s="46">
        <f t="shared" si="6195"/>
        <v>0</v>
      </c>
      <c r="AJ515" s="46">
        <f t="shared" si="6196"/>
        <v>0</v>
      </c>
      <c r="AK515" s="46">
        <f t="shared" si="6197"/>
        <v>0</v>
      </c>
      <c r="AL515" s="46">
        <f t="shared" si="6198"/>
        <v>0</v>
      </c>
      <c r="AM515" s="95">
        <f t="shared" si="6232"/>
        <v>16.75</v>
      </c>
      <c r="AN515" s="46">
        <f t="shared" si="6215"/>
        <v>0</v>
      </c>
      <c r="AO515" s="96">
        <f t="shared" si="6233"/>
        <v>0</v>
      </c>
      <c r="AP515" s="96">
        <f t="shared" si="6234"/>
        <v>0</v>
      </c>
      <c r="AQ515" s="96">
        <f t="shared" si="6235"/>
        <v>0</v>
      </c>
      <c r="AR515" s="96">
        <f t="shared" si="6236"/>
        <v>0</v>
      </c>
      <c r="AS515" s="96">
        <f t="shared" si="6237"/>
        <v>0</v>
      </c>
      <c r="AT515" s="97">
        <v>16.75</v>
      </c>
      <c r="AW515" s="46">
        <v>402</v>
      </c>
      <c r="AX515" s="46">
        <f t="shared" si="6199"/>
        <v>0</v>
      </c>
      <c r="AY515" s="46">
        <f t="shared" si="6200"/>
        <v>0</v>
      </c>
      <c r="AZ515" s="46">
        <f t="shared" si="6201"/>
        <v>0</v>
      </c>
      <c r="BA515" s="46">
        <f t="shared" si="6202"/>
        <v>0</v>
      </c>
      <c r="BB515" s="46">
        <f t="shared" si="6203"/>
        <v>0</v>
      </c>
      <c r="BC515" s="95">
        <f t="shared" si="6238"/>
        <v>16.75</v>
      </c>
      <c r="BD515" s="46">
        <f t="shared" si="6216"/>
        <v>0</v>
      </c>
      <c r="BE515" s="96">
        <f t="shared" si="6239"/>
        <v>0</v>
      </c>
      <c r="BF515" s="96">
        <f t="shared" si="6240"/>
        <v>0</v>
      </c>
      <c r="BG515" s="96">
        <f t="shared" si="6241"/>
        <v>0</v>
      </c>
      <c r="BH515" s="96">
        <f t="shared" si="6242"/>
        <v>0</v>
      </c>
      <c r="BI515" s="96">
        <f t="shared" si="6243"/>
        <v>0</v>
      </c>
      <c r="BJ515" s="97">
        <v>16.75</v>
      </c>
      <c r="BM515" s="46">
        <v>402</v>
      </c>
      <c r="BN515" s="46">
        <f t="shared" si="6204"/>
        <v>0</v>
      </c>
      <c r="BO515" s="46">
        <f t="shared" si="6205"/>
        <v>0</v>
      </c>
      <c r="BP515" s="46">
        <f t="shared" si="6206"/>
        <v>0</v>
      </c>
      <c r="BQ515" s="46">
        <f t="shared" si="6207"/>
        <v>0</v>
      </c>
      <c r="BR515" s="46">
        <f t="shared" si="6208"/>
        <v>0</v>
      </c>
      <c r="BS515" s="95">
        <f t="shared" si="6244"/>
        <v>16.75</v>
      </c>
      <c r="BT515" s="46">
        <f t="shared" si="6217"/>
        <v>0</v>
      </c>
      <c r="BU515" s="96">
        <f t="shared" si="6245"/>
        <v>0</v>
      </c>
      <c r="BV515" s="96">
        <f t="shared" si="6246"/>
        <v>0</v>
      </c>
      <c r="BW515" s="96">
        <f t="shared" si="6247"/>
        <v>0</v>
      </c>
      <c r="BX515" s="96">
        <f t="shared" si="6248"/>
        <v>0</v>
      </c>
      <c r="BY515" s="96">
        <f t="shared" si="6249"/>
        <v>0</v>
      </c>
      <c r="BZ515" s="97">
        <v>16.75</v>
      </c>
      <c r="CC515" s="46">
        <v>402</v>
      </c>
      <c r="CD515" s="46">
        <f t="shared" si="6209"/>
        <v>0</v>
      </c>
      <c r="CE515" s="46">
        <f t="shared" si="6210"/>
        <v>0</v>
      </c>
      <c r="CF515" s="46">
        <f t="shared" si="6211"/>
        <v>0</v>
      </c>
      <c r="CG515" s="46">
        <f t="shared" si="6212"/>
        <v>0</v>
      </c>
      <c r="CH515" s="46">
        <f t="shared" si="6213"/>
        <v>0</v>
      </c>
      <c r="CI515" s="95">
        <f t="shared" si="6250"/>
        <v>16.75</v>
      </c>
      <c r="CJ515" s="46">
        <f t="shared" si="6218"/>
        <v>0</v>
      </c>
      <c r="CK515" s="96">
        <f t="shared" si="6251"/>
        <v>0</v>
      </c>
      <c r="CL515" s="96">
        <f t="shared" si="6252"/>
        <v>0</v>
      </c>
      <c r="CM515" s="96">
        <f t="shared" si="6253"/>
        <v>0</v>
      </c>
      <c r="CN515" s="96">
        <f t="shared" si="6254"/>
        <v>0</v>
      </c>
      <c r="CO515" s="96">
        <f t="shared" si="6255"/>
        <v>0</v>
      </c>
      <c r="CP515" s="97">
        <v>16.75</v>
      </c>
    </row>
    <row r="516" spans="1:94" x14ac:dyDescent="0.3">
      <c r="A516" s="46">
        <v>403</v>
      </c>
      <c r="B516" s="46">
        <f t="shared" si="6184"/>
        <v>0</v>
      </c>
      <c r="C516" s="46">
        <f t="shared" si="6185"/>
        <v>0</v>
      </c>
      <c r="D516" s="46">
        <f t="shared" si="6186"/>
        <v>0</v>
      </c>
      <c r="E516" s="46">
        <f t="shared" si="6187"/>
        <v>0</v>
      </c>
      <c r="F516" s="46">
        <f t="shared" si="6188"/>
        <v>0</v>
      </c>
      <c r="G516" s="95">
        <f t="shared" si="6219"/>
        <v>16.791666666666668</v>
      </c>
      <c r="H516" s="46">
        <f t="shared" si="6220"/>
        <v>0</v>
      </c>
      <c r="I516" s="96">
        <f t="shared" si="6221"/>
        <v>0</v>
      </c>
      <c r="J516" s="96">
        <f t="shared" si="6222"/>
        <v>0</v>
      </c>
      <c r="K516" s="96">
        <f t="shared" si="6223"/>
        <v>0</v>
      </c>
      <c r="L516" s="96">
        <f t="shared" si="6224"/>
        <v>0</v>
      </c>
      <c r="M516" s="96">
        <f t="shared" si="6225"/>
        <v>0</v>
      </c>
      <c r="N516" s="97">
        <v>16.791666666666668</v>
      </c>
      <c r="Q516" s="46">
        <v>403</v>
      </c>
      <c r="R516" s="46">
        <f t="shared" si="6189"/>
        <v>0</v>
      </c>
      <c r="S516" s="46">
        <f t="shared" si="6190"/>
        <v>0</v>
      </c>
      <c r="T516" s="46">
        <f t="shared" si="6191"/>
        <v>0</v>
      </c>
      <c r="U516" s="46">
        <f t="shared" si="6192"/>
        <v>0</v>
      </c>
      <c r="V516" s="46">
        <f t="shared" si="6193"/>
        <v>0</v>
      </c>
      <c r="W516" s="95">
        <f t="shared" si="6226"/>
        <v>16.791666666666668</v>
      </c>
      <c r="X516" s="46">
        <f t="shared" si="6214"/>
        <v>0</v>
      </c>
      <c r="Y516" s="96">
        <f t="shared" si="6227"/>
        <v>0</v>
      </c>
      <c r="Z516" s="96">
        <f t="shared" si="6228"/>
        <v>0</v>
      </c>
      <c r="AA516" s="96">
        <f t="shared" si="6229"/>
        <v>0</v>
      </c>
      <c r="AB516" s="96">
        <f t="shared" si="6230"/>
        <v>0</v>
      </c>
      <c r="AC516" s="96">
        <f t="shared" si="6231"/>
        <v>0</v>
      </c>
      <c r="AD516" s="97">
        <v>16.791666666666668</v>
      </c>
      <c r="AG516" s="46">
        <v>403</v>
      </c>
      <c r="AH516" s="46">
        <f t="shared" si="6194"/>
        <v>0</v>
      </c>
      <c r="AI516" s="46">
        <f t="shared" si="6195"/>
        <v>0</v>
      </c>
      <c r="AJ516" s="46">
        <f t="shared" si="6196"/>
        <v>0</v>
      </c>
      <c r="AK516" s="46">
        <f t="shared" si="6197"/>
        <v>0</v>
      </c>
      <c r="AL516" s="46">
        <f t="shared" si="6198"/>
        <v>0</v>
      </c>
      <c r="AM516" s="95">
        <f t="shared" si="6232"/>
        <v>16.791666666666668</v>
      </c>
      <c r="AN516" s="46">
        <f t="shared" si="6215"/>
        <v>0</v>
      </c>
      <c r="AO516" s="96">
        <f t="shared" si="6233"/>
        <v>0</v>
      </c>
      <c r="AP516" s="96">
        <f t="shared" si="6234"/>
        <v>0</v>
      </c>
      <c r="AQ516" s="96">
        <f t="shared" si="6235"/>
        <v>0</v>
      </c>
      <c r="AR516" s="96">
        <f t="shared" si="6236"/>
        <v>0</v>
      </c>
      <c r="AS516" s="96">
        <f t="shared" si="6237"/>
        <v>0</v>
      </c>
      <c r="AT516" s="97">
        <v>16.791666666666668</v>
      </c>
      <c r="AW516" s="46">
        <v>403</v>
      </c>
      <c r="AX516" s="46">
        <f t="shared" si="6199"/>
        <v>0</v>
      </c>
      <c r="AY516" s="46">
        <f t="shared" si="6200"/>
        <v>0</v>
      </c>
      <c r="AZ516" s="46">
        <f t="shared" si="6201"/>
        <v>0</v>
      </c>
      <c r="BA516" s="46">
        <f t="shared" si="6202"/>
        <v>0</v>
      </c>
      <c r="BB516" s="46">
        <f t="shared" si="6203"/>
        <v>0</v>
      </c>
      <c r="BC516" s="95">
        <f t="shared" si="6238"/>
        <v>16.791666666666668</v>
      </c>
      <c r="BD516" s="46">
        <f t="shared" si="6216"/>
        <v>0</v>
      </c>
      <c r="BE516" s="96">
        <f t="shared" si="6239"/>
        <v>0</v>
      </c>
      <c r="BF516" s="96">
        <f t="shared" si="6240"/>
        <v>0</v>
      </c>
      <c r="BG516" s="96">
        <f t="shared" si="6241"/>
        <v>0</v>
      </c>
      <c r="BH516" s="96">
        <f t="shared" si="6242"/>
        <v>0</v>
      </c>
      <c r="BI516" s="96">
        <f t="shared" si="6243"/>
        <v>0</v>
      </c>
      <c r="BJ516" s="97">
        <v>16.791666666666668</v>
      </c>
      <c r="BM516" s="46">
        <v>403</v>
      </c>
      <c r="BN516" s="46">
        <f t="shared" si="6204"/>
        <v>0</v>
      </c>
      <c r="BO516" s="46">
        <f t="shared" si="6205"/>
        <v>0</v>
      </c>
      <c r="BP516" s="46">
        <f t="shared" si="6206"/>
        <v>0</v>
      </c>
      <c r="BQ516" s="46">
        <f t="shared" si="6207"/>
        <v>0</v>
      </c>
      <c r="BR516" s="46">
        <f t="shared" si="6208"/>
        <v>0</v>
      </c>
      <c r="BS516" s="95">
        <f t="shared" si="6244"/>
        <v>16.791666666666668</v>
      </c>
      <c r="BT516" s="46">
        <f t="shared" si="6217"/>
        <v>0</v>
      </c>
      <c r="BU516" s="96">
        <f t="shared" si="6245"/>
        <v>0</v>
      </c>
      <c r="BV516" s="96">
        <f t="shared" si="6246"/>
        <v>0</v>
      </c>
      <c r="BW516" s="96">
        <f t="shared" si="6247"/>
        <v>0</v>
      </c>
      <c r="BX516" s="96">
        <f t="shared" si="6248"/>
        <v>0</v>
      </c>
      <c r="BY516" s="96">
        <f t="shared" si="6249"/>
        <v>0</v>
      </c>
      <c r="BZ516" s="97">
        <v>16.791666666666668</v>
      </c>
      <c r="CC516" s="46">
        <v>403</v>
      </c>
      <c r="CD516" s="46">
        <f t="shared" si="6209"/>
        <v>0</v>
      </c>
      <c r="CE516" s="46">
        <f t="shared" si="6210"/>
        <v>0</v>
      </c>
      <c r="CF516" s="46">
        <f t="shared" si="6211"/>
        <v>0</v>
      </c>
      <c r="CG516" s="46">
        <f t="shared" si="6212"/>
        <v>0</v>
      </c>
      <c r="CH516" s="46">
        <f t="shared" si="6213"/>
        <v>0</v>
      </c>
      <c r="CI516" s="95">
        <f t="shared" si="6250"/>
        <v>16.791666666666668</v>
      </c>
      <c r="CJ516" s="46">
        <f t="shared" si="6218"/>
        <v>0</v>
      </c>
      <c r="CK516" s="96">
        <f t="shared" si="6251"/>
        <v>0</v>
      </c>
      <c r="CL516" s="96">
        <f t="shared" si="6252"/>
        <v>0</v>
      </c>
      <c r="CM516" s="96">
        <f t="shared" si="6253"/>
        <v>0</v>
      </c>
      <c r="CN516" s="96">
        <f t="shared" si="6254"/>
        <v>0</v>
      </c>
      <c r="CO516" s="96">
        <f t="shared" si="6255"/>
        <v>0</v>
      </c>
      <c r="CP516" s="97">
        <v>16.791666666666668</v>
      </c>
    </row>
    <row r="517" spans="1:94" x14ac:dyDescent="0.3">
      <c r="A517" s="46">
        <v>404</v>
      </c>
      <c r="B517" s="46">
        <f t="shared" si="6184"/>
        <v>0</v>
      </c>
      <c r="C517" s="46">
        <f t="shared" si="6185"/>
        <v>0</v>
      </c>
      <c r="D517" s="46">
        <f t="shared" si="6186"/>
        <v>0</v>
      </c>
      <c r="E517" s="46">
        <f t="shared" si="6187"/>
        <v>0</v>
      </c>
      <c r="F517" s="46">
        <f t="shared" si="6188"/>
        <v>0</v>
      </c>
      <c r="G517" s="95">
        <f t="shared" si="6219"/>
        <v>16.833333333333332</v>
      </c>
      <c r="H517" s="46">
        <f t="shared" si="6220"/>
        <v>0</v>
      </c>
      <c r="I517" s="96">
        <f t="shared" si="6221"/>
        <v>0</v>
      </c>
      <c r="J517" s="96">
        <f t="shared" si="6222"/>
        <v>0</v>
      </c>
      <c r="K517" s="96">
        <f t="shared" si="6223"/>
        <v>0</v>
      </c>
      <c r="L517" s="96">
        <f t="shared" si="6224"/>
        <v>0</v>
      </c>
      <c r="M517" s="96">
        <f t="shared" si="6225"/>
        <v>0</v>
      </c>
      <c r="N517" s="97">
        <v>16.833333333333332</v>
      </c>
      <c r="Q517" s="46">
        <v>404</v>
      </c>
      <c r="R517" s="46">
        <f t="shared" si="6189"/>
        <v>0</v>
      </c>
      <c r="S517" s="46">
        <f t="shared" si="6190"/>
        <v>0</v>
      </c>
      <c r="T517" s="46">
        <f t="shared" si="6191"/>
        <v>0</v>
      </c>
      <c r="U517" s="46">
        <f t="shared" si="6192"/>
        <v>0</v>
      </c>
      <c r="V517" s="46">
        <f t="shared" si="6193"/>
        <v>0</v>
      </c>
      <c r="W517" s="95">
        <f t="shared" si="6226"/>
        <v>16.833333333333332</v>
      </c>
      <c r="X517" s="46">
        <f t="shared" si="6214"/>
        <v>0</v>
      </c>
      <c r="Y517" s="96">
        <f t="shared" si="6227"/>
        <v>0</v>
      </c>
      <c r="Z517" s="96">
        <f t="shared" si="6228"/>
        <v>0</v>
      </c>
      <c r="AA517" s="96">
        <f t="shared" si="6229"/>
        <v>0</v>
      </c>
      <c r="AB517" s="96">
        <f t="shared" si="6230"/>
        <v>0</v>
      </c>
      <c r="AC517" s="96">
        <f t="shared" si="6231"/>
        <v>0</v>
      </c>
      <c r="AD517" s="97">
        <v>16.833333333333332</v>
      </c>
      <c r="AG517" s="46">
        <v>404</v>
      </c>
      <c r="AH517" s="46">
        <f t="shared" si="6194"/>
        <v>0</v>
      </c>
      <c r="AI517" s="46">
        <f t="shared" si="6195"/>
        <v>0</v>
      </c>
      <c r="AJ517" s="46">
        <f t="shared" si="6196"/>
        <v>0</v>
      </c>
      <c r="AK517" s="46">
        <f t="shared" si="6197"/>
        <v>0</v>
      </c>
      <c r="AL517" s="46">
        <f t="shared" si="6198"/>
        <v>0</v>
      </c>
      <c r="AM517" s="95">
        <f t="shared" si="6232"/>
        <v>16.833333333333332</v>
      </c>
      <c r="AN517" s="46">
        <f t="shared" si="6215"/>
        <v>0</v>
      </c>
      <c r="AO517" s="96">
        <f t="shared" si="6233"/>
        <v>0</v>
      </c>
      <c r="AP517" s="96">
        <f t="shared" si="6234"/>
        <v>0</v>
      </c>
      <c r="AQ517" s="96">
        <f t="shared" si="6235"/>
        <v>0</v>
      </c>
      <c r="AR517" s="96">
        <f t="shared" si="6236"/>
        <v>0</v>
      </c>
      <c r="AS517" s="96">
        <f t="shared" si="6237"/>
        <v>0</v>
      </c>
      <c r="AT517" s="97">
        <v>16.833333333333332</v>
      </c>
      <c r="AW517" s="46">
        <v>404</v>
      </c>
      <c r="AX517" s="46">
        <f t="shared" si="6199"/>
        <v>0</v>
      </c>
      <c r="AY517" s="46">
        <f t="shared" si="6200"/>
        <v>0</v>
      </c>
      <c r="AZ517" s="46">
        <f t="shared" si="6201"/>
        <v>0</v>
      </c>
      <c r="BA517" s="46">
        <f t="shared" si="6202"/>
        <v>0</v>
      </c>
      <c r="BB517" s="46">
        <f t="shared" si="6203"/>
        <v>0</v>
      </c>
      <c r="BC517" s="95">
        <f t="shared" si="6238"/>
        <v>16.833333333333332</v>
      </c>
      <c r="BD517" s="46">
        <f t="shared" si="6216"/>
        <v>0</v>
      </c>
      <c r="BE517" s="96">
        <f t="shared" si="6239"/>
        <v>0</v>
      </c>
      <c r="BF517" s="96">
        <f t="shared" si="6240"/>
        <v>0</v>
      </c>
      <c r="BG517" s="96">
        <f t="shared" si="6241"/>
        <v>0</v>
      </c>
      <c r="BH517" s="96">
        <f t="shared" si="6242"/>
        <v>0</v>
      </c>
      <c r="BI517" s="96">
        <f t="shared" si="6243"/>
        <v>0</v>
      </c>
      <c r="BJ517" s="97">
        <v>16.833333333333332</v>
      </c>
      <c r="BM517" s="46">
        <v>404</v>
      </c>
      <c r="BN517" s="46">
        <f t="shared" si="6204"/>
        <v>0</v>
      </c>
      <c r="BO517" s="46">
        <f t="shared" si="6205"/>
        <v>0</v>
      </c>
      <c r="BP517" s="46">
        <f t="shared" si="6206"/>
        <v>0</v>
      </c>
      <c r="BQ517" s="46">
        <f t="shared" si="6207"/>
        <v>0</v>
      </c>
      <c r="BR517" s="46">
        <f t="shared" si="6208"/>
        <v>0</v>
      </c>
      <c r="BS517" s="95">
        <f t="shared" si="6244"/>
        <v>16.833333333333332</v>
      </c>
      <c r="BT517" s="46">
        <f t="shared" si="6217"/>
        <v>0</v>
      </c>
      <c r="BU517" s="96">
        <f t="shared" si="6245"/>
        <v>0</v>
      </c>
      <c r="BV517" s="96">
        <f t="shared" si="6246"/>
        <v>0</v>
      </c>
      <c r="BW517" s="96">
        <f t="shared" si="6247"/>
        <v>0</v>
      </c>
      <c r="BX517" s="96">
        <f t="shared" si="6248"/>
        <v>0</v>
      </c>
      <c r="BY517" s="96">
        <f t="shared" si="6249"/>
        <v>0</v>
      </c>
      <c r="BZ517" s="97">
        <v>16.833333333333332</v>
      </c>
      <c r="CC517" s="46">
        <v>404</v>
      </c>
      <c r="CD517" s="46">
        <f t="shared" si="6209"/>
        <v>0</v>
      </c>
      <c r="CE517" s="46">
        <f t="shared" si="6210"/>
        <v>0</v>
      </c>
      <c r="CF517" s="46">
        <f t="shared" si="6211"/>
        <v>0</v>
      </c>
      <c r="CG517" s="46">
        <f t="shared" si="6212"/>
        <v>0</v>
      </c>
      <c r="CH517" s="46">
        <f t="shared" si="6213"/>
        <v>0</v>
      </c>
      <c r="CI517" s="95">
        <f t="shared" si="6250"/>
        <v>16.833333333333332</v>
      </c>
      <c r="CJ517" s="46">
        <f t="shared" si="6218"/>
        <v>0</v>
      </c>
      <c r="CK517" s="96">
        <f t="shared" si="6251"/>
        <v>0</v>
      </c>
      <c r="CL517" s="96">
        <f t="shared" si="6252"/>
        <v>0</v>
      </c>
      <c r="CM517" s="96">
        <f t="shared" si="6253"/>
        <v>0</v>
      </c>
      <c r="CN517" s="96">
        <f t="shared" si="6254"/>
        <v>0</v>
      </c>
      <c r="CO517" s="96">
        <f t="shared" si="6255"/>
        <v>0</v>
      </c>
      <c r="CP517" s="97">
        <v>16.833333333333332</v>
      </c>
    </row>
    <row r="518" spans="1:94" x14ac:dyDescent="0.3">
      <c r="A518" s="46">
        <v>405</v>
      </c>
      <c r="B518" s="46">
        <f t="shared" si="6184"/>
        <v>0</v>
      </c>
      <c r="C518" s="46">
        <f t="shared" si="6185"/>
        <v>0</v>
      </c>
      <c r="D518" s="46">
        <f t="shared" si="6186"/>
        <v>0</v>
      </c>
      <c r="E518" s="46">
        <f t="shared" si="6187"/>
        <v>0</v>
      </c>
      <c r="F518" s="46">
        <f t="shared" si="6188"/>
        <v>0</v>
      </c>
      <c r="G518" s="95">
        <f t="shared" si="6219"/>
        <v>16.875</v>
      </c>
      <c r="H518" s="46">
        <f t="shared" si="6220"/>
        <v>0</v>
      </c>
      <c r="I518" s="96">
        <f t="shared" si="6221"/>
        <v>0</v>
      </c>
      <c r="J518" s="96">
        <f t="shared" si="6222"/>
        <v>0</v>
      </c>
      <c r="K518" s="96">
        <f t="shared" si="6223"/>
        <v>0</v>
      </c>
      <c r="L518" s="96">
        <f t="shared" si="6224"/>
        <v>0</v>
      </c>
      <c r="M518" s="96">
        <f t="shared" si="6225"/>
        <v>0</v>
      </c>
      <c r="N518" s="97">
        <v>16.875</v>
      </c>
      <c r="Q518" s="46">
        <v>405</v>
      </c>
      <c r="R518" s="46">
        <f t="shared" si="6189"/>
        <v>0</v>
      </c>
      <c r="S518" s="46">
        <f t="shared" si="6190"/>
        <v>0</v>
      </c>
      <c r="T518" s="46">
        <f t="shared" si="6191"/>
        <v>0</v>
      </c>
      <c r="U518" s="46">
        <f t="shared" si="6192"/>
        <v>0</v>
      </c>
      <c r="V518" s="46">
        <f t="shared" si="6193"/>
        <v>0</v>
      </c>
      <c r="W518" s="95">
        <f t="shared" si="6226"/>
        <v>16.875</v>
      </c>
      <c r="X518" s="46">
        <f t="shared" si="6214"/>
        <v>0</v>
      </c>
      <c r="Y518" s="96">
        <f t="shared" si="6227"/>
        <v>0</v>
      </c>
      <c r="Z518" s="96">
        <f t="shared" si="6228"/>
        <v>0</v>
      </c>
      <c r="AA518" s="96">
        <f t="shared" si="6229"/>
        <v>0</v>
      </c>
      <c r="AB518" s="96">
        <f t="shared" si="6230"/>
        <v>0</v>
      </c>
      <c r="AC518" s="96">
        <f t="shared" si="6231"/>
        <v>0</v>
      </c>
      <c r="AD518" s="97">
        <v>16.875</v>
      </c>
      <c r="AG518" s="46">
        <v>405</v>
      </c>
      <c r="AH518" s="46">
        <f t="shared" si="6194"/>
        <v>0</v>
      </c>
      <c r="AI518" s="46">
        <f t="shared" si="6195"/>
        <v>0</v>
      </c>
      <c r="AJ518" s="46">
        <f t="shared" si="6196"/>
        <v>0</v>
      </c>
      <c r="AK518" s="46">
        <f t="shared" si="6197"/>
        <v>0</v>
      </c>
      <c r="AL518" s="46">
        <f t="shared" si="6198"/>
        <v>0</v>
      </c>
      <c r="AM518" s="95">
        <f t="shared" si="6232"/>
        <v>16.875</v>
      </c>
      <c r="AN518" s="46">
        <f t="shared" si="6215"/>
        <v>0</v>
      </c>
      <c r="AO518" s="96">
        <f t="shared" si="6233"/>
        <v>0</v>
      </c>
      <c r="AP518" s="96">
        <f t="shared" si="6234"/>
        <v>0</v>
      </c>
      <c r="AQ518" s="96">
        <f t="shared" si="6235"/>
        <v>0</v>
      </c>
      <c r="AR518" s="96">
        <f t="shared" si="6236"/>
        <v>0</v>
      </c>
      <c r="AS518" s="96">
        <f t="shared" si="6237"/>
        <v>0</v>
      </c>
      <c r="AT518" s="97">
        <v>16.875</v>
      </c>
      <c r="AW518" s="46">
        <v>405</v>
      </c>
      <c r="AX518" s="46">
        <f t="shared" si="6199"/>
        <v>0</v>
      </c>
      <c r="AY518" s="46">
        <f t="shared" si="6200"/>
        <v>0</v>
      </c>
      <c r="AZ518" s="46">
        <f t="shared" si="6201"/>
        <v>0</v>
      </c>
      <c r="BA518" s="46">
        <f t="shared" si="6202"/>
        <v>0</v>
      </c>
      <c r="BB518" s="46">
        <f t="shared" si="6203"/>
        <v>0</v>
      </c>
      <c r="BC518" s="95">
        <f t="shared" si="6238"/>
        <v>16.875</v>
      </c>
      <c r="BD518" s="46">
        <f t="shared" si="6216"/>
        <v>0</v>
      </c>
      <c r="BE518" s="96">
        <f t="shared" si="6239"/>
        <v>0</v>
      </c>
      <c r="BF518" s="96">
        <f t="shared" si="6240"/>
        <v>0</v>
      </c>
      <c r="BG518" s="96">
        <f t="shared" si="6241"/>
        <v>0</v>
      </c>
      <c r="BH518" s="96">
        <f t="shared" si="6242"/>
        <v>0</v>
      </c>
      <c r="BI518" s="96">
        <f t="shared" si="6243"/>
        <v>0</v>
      </c>
      <c r="BJ518" s="97">
        <v>16.875</v>
      </c>
      <c r="BM518" s="46">
        <v>405</v>
      </c>
      <c r="BN518" s="46">
        <f t="shared" si="6204"/>
        <v>0</v>
      </c>
      <c r="BO518" s="46">
        <f t="shared" si="6205"/>
        <v>0</v>
      </c>
      <c r="BP518" s="46">
        <f t="shared" si="6206"/>
        <v>0</v>
      </c>
      <c r="BQ518" s="46">
        <f t="shared" si="6207"/>
        <v>0</v>
      </c>
      <c r="BR518" s="46">
        <f t="shared" si="6208"/>
        <v>0</v>
      </c>
      <c r="BS518" s="95">
        <f t="shared" si="6244"/>
        <v>16.875</v>
      </c>
      <c r="BT518" s="46">
        <f t="shared" si="6217"/>
        <v>0</v>
      </c>
      <c r="BU518" s="96">
        <f t="shared" si="6245"/>
        <v>0</v>
      </c>
      <c r="BV518" s="96">
        <f t="shared" si="6246"/>
        <v>0</v>
      </c>
      <c r="BW518" s="96">
        <f t="shared" si="6247"/>
        <v>0</v>
      </c>
      <c r="BX518" s="96">
        <f t="shared" si="6248"/>
        <v>0</v>
      </c>
      <c r="BY518" s="96">
        <f t="shared" si="6249"/>
        <v>0</v>
      </c>
      <c r="BZ518" s="97">
        <v>16.875</v>
      </c>
      <c r="CC518" s="46">
        <v>405</v>
      </c>
      <c r="CD518" s="46">
        <f t="shared" si="6209"/>
        <v>0</v>
      </c>
      <c r="CE518" s="46">
        <f t="shared" si="6210"/>
        <v>0</v>
      </c>
      <c r="CF518" s="46">
        <f t="shared" si="6211"/>
        <v>0</v>
      </c>
      <c r="CG518" s="46">
        <f t="shared" si="6212"/>
        <v>0</v>
      </c>
      <c r="CH518" s="46">
        <f t="shared" si="6213"/>
        <v>0</v>
      </c>
      <c r="CI518" s="95">
        <f t="shared" si="6250"/>
        <v>16.875</v>
      </c>
      <c r="CJ518" s="46">
        <f t="shared" si="6218"/>
        <v>0</v>
      </c>
      <c r="CK518" s="96">
        <f t="shared" si="6251"/>
        <v>0</v>
      </c>
      <c r="CL518" s="96">
        <f t="shared" si="6252"/>
        <v>0</v>
      </c>
      <c r="CM518" s="96">
        <f t="shared" si="6253"/>
        <v>0</v>
      </c>
      <c r="CN518" s="96">
        <f t="shared" si="6254"/>
        <v>0</v>
      </c>
      <c r="CO518" s="96">
        <f t="shared" si="6255"/>
        <v>0</v>
      </c>
      <c r="CP518" s="97">
        <v>16.875</v>
      </c>
    </row>
    <row r="519" spans="1:94" x14ac:dyDescent="0.3">
      <c r="A519" s="46">
        <v>406</v>
      </c>
      <c r="B519" s="46">
        <f t="shared" ref="B519:B557" si="6256">IF(A519&lt;(RLSBlaEggsA-BlaEggsStD),0,IF(A519&lt;(RLSBlaEggsA+BlaEggsStD),LSBlaEggs,0))</f>
        <v>0</v>
      </c>
      <c r="C519" s="46">
        <f t="shared" ref="C519:C557" si="6257">IF(A519&lt;(RLSBla1stA-Bla1stStD),0,IF(A519&lt;(RLSBla1stA+Bla1stStD),LSBla1st,0))</f>
        <v>0</v>
      </c>
      <c r="D519" s="46">
        <f t="shared" ref="D519:D557" si="6258">IF(A519&lt;(RLSBla2ndA-Bla2ndStD),0,IF(A519&lt;(RLSBla2ndA+Bla2ndStD),LSBla2nd,0))</f>
        <v>0</v>
      </c>
      <c r="E519" s="46">
        <f t="shared" ref="E519:E557" si="6259">IF(A519&lt;(RLSBla3rdA-Bla3rdStD),0,IF(A519&lt;(RLSBla3rdA+Bla3rdStD),LSBla3rd,0))</f>
        <v>0</v>
      </c>
      <c r="F519" s="46">
        <f t="shared" ref="F519:F557" si="6260">IF(A519&lt;(RLSBlaPupaeA-BlaPupaeStD),0,IF(A519&lt;(RLSBlaPupaeA+BlaPupaeStD),LSBlaPupae,0))</f>
        <v>0</v>
      </c>
      <c r="G519" s="95">
        <f t="shared" si="6219"/>
        <v>16.916666666666668</v>
      </c>
      <c r="H519" s="46">
        <f t="shared" si="6220"/>
        <v>0</v>
      </c>
      <c r="I519" s="96">
        <f t="shared" si="6221"/>
        <v>0</v>
      </c>
      <c r="J519" s="96">
        <f t="shared" si="6222"/>
        <v>0</v>
      </c>
      <c r="K519" s="96">
        <f t="shared" si="6223"/>
        <v>0</v>
      </c>
      <c r="L519" s="96">
        <f t="shared" si="6224"/>
        <v>0</v>
      </c>
      <c r="M519" s="96">
        <f t="shared" si="6225"/>
        <v>0</v>
      </c>
      <c r="N519" s="97">
        <v>16.916666666666668</v>
      </c>
      <c r="Q519" s="46">
        <v>406</v>
      </c>
      <c r="R519" s="46">
        <f t="shared" ref="R519:R557" si="6261">IF(Q519&lt;(RLSBluEggsA-BluEggsSTD),0,IF(Q519&lt;(RLSBluEggsA+BluEggsSTD),LSBluEggs,0))</f>
        <v>0</v>
      </c>
      <c r="S519" s="46">
        <f t="shared" ref="S519:S557" si="6262">IF(Q519&lt;(RLSBlu1stA-Blu1stSTD),0,IF(Q519&lt;(RLSBlu1stA+Blu1stSTD),LSBlu1st,0))</f>
        <v>0</v>
      </c>
      <c r="T519" s="46">
        <f t="shared" ref="T519:T557" si="6263">IF(Q519&lt;(RLSBlu2ndA-Blu2ndSTD),0,IF(Q519&lt;(RLSBlu2ndA+Blu2ndSTD),LSBlu2nd,0))</f>
        <v>0</v>
      </c>
      <c r="U519" s="46">
        <f t="shared" ref="U519:U557" si="6264">IF(Q519&lt;(RLSBlu3rdA-Blu3rdSTD),0,IF(Q519&lt;(RLSBlu3rdA+Blu3rdSTD),LSBlu3rd,0))</f>
        <v>0</v>
      </c>
      <c r="V519" s="46">
        <f t="shared" ref="V519:V557" si="6265">IF(Q519&lt;(RLSBluPupaeA-BluPupaeSTD),0,IF(Q519&lt;(RLSBluPupaeA+BluPupaeSTD),LSBluPupae,0))</f>
        <v>0</v>
      </c>
      <c r="W519" s="95">
        <f t="shared" si="6226"/>
        <v>16.916666666666668</v>
      </c>
      <c r="X519" s="46">
        <f t="shared" si="6214"/>
        <v>0</v>
      </c>
      <c r="Y519" s="96">
        <f t="shared" si="6227"/>
        <v>0</v>
      </c>
      <c r="Z519" s="96">
        <f t="shared" si="6228"/>
        <v>0</v>
      </c>
      <c r="AA519" s="96">
        <f t="shared" si="6229"/>
        <v>0</v>
      </c>
      <c r="AB519" s="96">
        <f t="shared" si="6230"/>
        <v>0</v>
      </c>
      <c r="AC519" s="96">
        <f t="shared" si="6231"/>
        <v>0</v>
      </c>
      <c r="AD519" s="97">
        <v>16.916666666666668</v>
      </c>
      <c r="AG519" s="46">
        <v>406</v>
      </c>
      <c r="AH519" s="46">
        <f t="shared" ref="AH519:AH557" si="6266">IF(AG519&lt;(RLSCheEggsA-CheEggsSTD),0,IF(AG519&lt;(RLSCheEggsA+CheEggsSTD),LSCheEggs,0))</f>
        <v>0</v>
      </c>
      <c r="AI519" s="46">
        <f t="shared" ref="AI519:AI557" si="6267">IF(AG519&lt;(RLSChe1stA-Che1stSTD),0,IF(AG519&lt;(RLSChe1stA+Che1stSTD),LSChe1st,0))</f>
        <v>0</v>
      </c>
      <c r="AJ519" s="46">
        <f t="shared" ref="AJ519:AJ557" si="6268">IF(AG519&lt;(RLSChe2ndA-Che2ndSTD),0,IF(AG519&lt;(RLSChe2ndA+Che2ndSTD),LSChe2nd,0))</f>
        <v>0</v>
      </c>
      <c r="AK519" s="46">
        <f t="shared" ref="AK519:AK557" si="6269">IF(AG519&lt;(RLSChe3rdA-Che3rdSTD),0,IF(AG519&lt;(RLSChe3rdA+Che3rdSTD),LSChe3rd,0))</f>
        <v>0</v>
      </c>
      <c r="AL519" s="46">
        <f t="shared" ref="AL519:AL557" si="6270">IF(AG519&lt;(RLSChePupaeA-ChePupaeSTD),0,IF(AG519&lt;(RLSChePupaeA+ChePupaeSTD),LSChePupae,0))</f>
        <v>0</v>
      </c>
      <c r="AM519" s="95">
        <f t="shared" si="6232"/>
        <v>16.916666666666668</v>
      </c>
      <c r="AN519" s="46">
        <f t="shared" si="6215"/>
        <v>0</v>
      </c>
      <c r="AO519" s="96">
        <f t="shared" si="6233"/>
        <v>0</v>
      </c>
      <c r="AP519" s="96">
        <f t="shared" si="6234"/>
        <v>0</v>
      </c>
      <c r="AQ519" s="96">
        <f t="shared" si="6235"/>
        <v>0</v>
      </c>
      <c r="AR519" s="96">
        <f t="shared" si="6236"/>
        <v>0</v>
      </c>
      <c r="AS519" s="96">
        <f t="shared" si="6237"/>
        <v>0</v>
      </c>
      <c r="AT519" s="97">
        <v>16.916666666666668</v>
      </c>
      <c r="AW519" s="46">
        <v>406</v>
      </c>
      <c r="AX519" s="46">
        <f t="shared" ref="AX519:AX557" si="6271">IF(AW519&lt;(RLSGraEggsA-GraEggsSTD),0,IF(AW519&lt;(RLSGraEggsA+GraEggsSTD),LSGraEggs,0))</f>
        <v>0</v>
      </c>
      <c r="AY519" s="46">
        <f t="shared" ref="AY519:AY557" si="6272">IF(AW519&lt;(RLSGra1stA-Gra1stSTD),0,IF(AW519&lt;(RLSGra1stA+Gra1stSTD),LSGra1st,0))</f>
        <v>0</v>
      </c>
      <c r="AZ519" s="46">
        <f t="shared" ref="AZ519:AZ557" si="6273">IF(AW519&lt;(RLSGra2ndA-Gra2ndSTD),0,IF(AW519&lt;(RLSGra2ndA+Gra2ndSTD),LSGra2nd,0))</f>
        <v>0</v>
      </c>
      <c r="BA519" s="46">
        <f t="shared" ref="BA519:BA557" si="6274">IF(AW519&lt;(RLSGra3rdA-Gra3rdSTD),0,IF(AW519&lt;(RLSGra3rdA+Gra3rdSTD),LSGra3rd,0))</f>
        <v>0</v>
      </c>
      <c r="BB519" s="46">
        <f t="shared" ref="BB519:BB557" si="6275">IF(AW519&lt;(RLSGraPupaeA-GraPupaeSTD),0,IF(AW519&lt;(RLSGraPupaeA+GraPupaeSTD),LSGraPupae,0))</f>
        <v>0</v>
      </c>
      <c r="BC519" s="95">
        <f t="shared" si="6238"/>
        <v>16.916666666666668</v>
      </c>
      <c r="BD519" s="46">
        <f t="shared" si="6216"/>
        <v>0</v>
      </c>
      <c r="BE519" s="96">
        <f t="shared" si="6239"/>
        <v>0</v>
      </c>
      <c r="BF519" s="96">
        <f t="shared" si="6240"/>
        <v>0</v>
      </c>
      <c r="BG519" s="96">
        <f t="shared" si="6241"/>
        <v>0</v>
      </c>
      <c r="BH519" s="96">
        <f t="shared" si="6242"/>
        <v>0</v>
      </c>
      <c r="BI519" s="96">
        <f t="shared" si="6243"/>
        <v>0</v>
      </c>
      <c r="BJ519" s="97">
        <v>16.916666666666668</v>
      </c>
      <c r="BM519" s="46">
        <v>406</v>
      </c>
      <c r="BN519" s="46">
        <f t="shared" ref="BN519:BN557" si="6276">IF(BM519&lt;(RLSRasEggsA-RasEggsSTD),0,IF(BM519&lt;(RLSRasEggsA+RasEggsSTD),LSRasEggs,0))</f>
        <v>0</v>
      </c>
      <c r="BO519" s="46">
        <f t="shared" ref="BO519:BO557" si="6277">IF(BM519&lt;(RLSRas1stA-Ras1stSTD),0,IF(BM519&lt;(RLSRas1stA+Ras1stSTD),LSRas1st,0))</f>
        <v>0</v>
      </c>
      <c r="BP519" s="46">
        <f t="shared" ref="BP519:BP557" si="6278">IF(BM519&lt;(RLSRas2ndA-Ras2ndSTD),0,IF(BM519&lt;(RLSRas2ndA+Ras2ndSTD),LSRas2nd,0))</f>
        <v>0</v>
      </c>
      <c r="BQ519" s="46">
        <f t="shared" ref="BQ519:BQ557" si="6279">IF(BM519&lt;(RLSRas3rdA-Ras3rdSTD),0,IF(BM519&lt;(RLSRas3rdA+Ras3rdSTD),LSRas3rd,0))</f>
        <v>0</v>
      </c>
      <c r="BR519" s="46">
        <f t="shared" ref="BR519:BR557" si="6280">IF(BM519&lt;(RLSRasPupaeA-RasPupaeSTD),0,IF(BM519&lt;(RLSRasPupaeA+RasPupaeSTD),LSRasPupae,0))</f>
        <v>0</v>
      </c>
      <c r="BS519" s="95">
        <f t="shared" si="6244"/>
        <v>16.916666666666668</v>
      </c>
      <c r="BT519" s="46">
        <f t="shared" si="6217"/>
        <v>0</v>
      </c>
      <c r="BU519" s="96">
        <f t="shared" si="6245"/>
        <v>0</v>
      </c>
      <c r="BV519" s="96">
        <f t="shared" si="6246"/>
        <v>0</v>
      </c>
      <c r="BW519" s="96">
        <f t="shared" si="6247"/>
        <v>0</v>
      </c>
      <c r="BX519" s="96">
        <f t="shared" si="6248"/>
        <v>0</v>
      </c>
      <c r="BY519" s="96">
        <f t="shared" si="6249"/>
        <v>0</v>
      </c>
      <c r="BZ519" s="97">
        <v>16.916666666666668</v>
      </c>
      <c r="CC519" s="46">
        <v>406</v>
      </c>
      <c r="CD519" s="46">
        <f t="shared" ref="CD519:CD557" si="6281">IF(CC519&lt;(RLSStrEggsA-StrEggsSTD),0,IF(CC519&lt;(RLSStrEggsA+StrEggsSTD),LSStrEggs,0))</f>
        <v>0</v>
      </c>
      <c r="CE519" s="46">
        <f t="shared" ref="CE519:CE557" si="6282">IF(CC519&lt;(RLSStr1stA-Str1stSTD),0,IF(CC519&lt;(RLSStr1stA+Str1stSTD),LSStr1st,0))</f>
        <v>0</v>
      </c>
      <c r="CF519" s="46">
        <f t="shared" ref="CF519:CF557" si="6283">IF(CC519&lt;(RLSStr2ndA-Str2ndSTD),0,IF(CC519&lt;(RLSStr2ndA+Str2ndSTD),LSStr2nd,0))</f>
        <v>0</v>
      </c>
      <c r="CG519" s="46">
        <f t="shared" ref="CG519:CG557" si="6284">IF(CC519&lt;(RLSStr3rdA-Str3rdSTD),0,IF(CC519&lt;(RLSStr3rdA+Str3rdSTD),LSStr3rd,0))</f>
        <v>0</v>
      </c>
      <c r="CH519" s="46">
        <f t="shared" ref="CH519:CH557" si="6285">IF(CC519&lt;(RLSStrPupaeA-StrPupaeSTD),0,IF(CC519&lt;(RLSStrPupaeA+StrPupaeSTD),LSStrPupae,0))</f>
        <v>0</v>
      </c>
      <c r="CI519" s="95">
        <f t="shared" si="6250"/>
        <v>16.916666666666668</v>
      </c>
      <c r="CJ519" s="46">
        <f t="shared" si="6218"/>
        <v>0</v>
      </c>
      <c r="CK519" s="96">
        <f t="shared" si="6251"/>
        <v>0</v>
      </c>
      <c r="CL519" s="96">
        <f t="shared" si="6252"/>
        <v>0</v>
      </c>
      <c r="CM519" s="96">
        <f t="shared" si="6253"/>
        <v>0</v>
      </c>
      <c r="CN519" s="96">
        <f t="shared" si="6254"/>
        <v>0</v>
      </c>
      <c r="CO519" s="96">
        <f t="shared" si="6255"/>
        <v>0</v>
      </c>
      <c r="CP519" s="97">
        <v>16.916666666666668</v>
      </c>
    </row>
    <row r="520" spans="1:94" x14ac:dyDescent="0.3">
      <c r="A520" s="47">
        <v>407</v>
      </c>
      <c r="B520" s="47">
        <f t="shared" si="6256"/>
        <v>0</v>
      </c>
      <c r="C520" s="47">
        <f t="shared" si="6257"/>
        <v>0</v>
      </c>
      <c r="D520" s="47">
        <f t="shared" si="6258"/>
        <v>0</v>
      </c>
      <c r="E520" s="47">
        <f t="shared" si="6259"/>
        <v>0</v>
      </c>
      <c r="F520" s="47">
        <f t="shared" si="6260"/>
        <v>0</v>
      </c>
      <c r="G520" s="99">
        <f t="shared" si="6219"/>
        <v>16.958333333333332</v>
      </c>
      <c r="H520" s="47">
        <f t="shared" si="6220"/>
        <v>0</v>
      </c>
      <c r="I520" s="100">
        <f t="shared" si="6221"/>
        <v>0</v>
      </c>
      <c r="J520" s="100">
        <f t="shared" si="6222"/>
        <v>0</v>
      </c>
      <c r="K520" s="100">
        <f t="shared" si="6223"/>
        <v>0</v>
      </c>
      <c r="L520" s="100">
        <f t="shared" si="6224"/>
        <v>0</v>
      </c>
      <c r="M520" s="100">
        <f t="shared" si="6225"/>
        <v>0</v>
      </c>
      <c r="N520" s="101">
        <v>16.958333333333332</v>
      </c>
      <c r="Q520" s="47">
        <v>407</v>
      </c>
      <c r="R520" s="47">
        <f t="shared" si="6261"/>
        <v>0</v>
      </c>
      <c r="S520" s="47">
        <f t="shared" si="6262"/>
        <v>0</v>
      </c>
      <c r="T520" s="47">
        <f t="shared" si="6263"/>
        <v>0</v>
      </c>
      <c r="U520" s="47">
        <f t="shared" si="6264"/>
        <v>0</v>
      </c>
      <c r="V520" s="47">
        <f t="shared" si="6265"/>
        <v>0</v>
      </c>
      <c r="W520" s="99">
        <f t="shared" si="6226"/>
        <v>16.958333333333332</v>
      </c>
      <c r="X520" s="47">
        <f t="shared" si="6214"/>
        <v>0</v>
      </c>
      <c r="Y520" s="100">
        <f t="shared" si="6227"/>
        <v>0</v>
      </c>
      <c r="Z520" s="100">
        <f t="shared" si="6228"/>
        <v>0</v>
      </c>
      <c r="AA520" s="100">
        <f t="shared" si="6229"/>
        <v>0</v>
      </c>
      <c r="AB520" s="100">
        <f t="shared" si="6230"/>
        <v>0</v>
      </c>
      <c r="AC520" s="100">
        <f t="shared" si="6231"/>
        <v>0</v>
      </c>
      <c r="AD520" s="101">
        <v>16.958333333333332</v>
      </c>
      <c r="AG520" s="47">
        <v>407</v>
      </c>
      <c r="AH520" s="47">
        <f t="shared" si="6266"/>
        <v>0</v>
      </c>
      <c r="AI520" s="47">
        <f t="shared" si="6267"/>
        <v>0</v>
      </c>
      <c r="AJ520" s="47">
        <f t="shared" si="6268"/>
        <v>0</v>
      </c>
      <c r="AK520" s="47">
        <f t="shared" si="6269"/>
        <v>0</v>
      </c>
      <c r="AL520" s="47">
        <f t="shared" si="6270"/>
        <v>0</v>
      </c>
      <c r="AM520" s="99">
        <f t="shared" si="6232"/>
        <v>16.958333333333332</v>
      </c>
      <c r="AN520" s="47">
        <f t="shared" si="6215"/>
        <v>0</v>
      </c>
      <c r="AO520" s="100">
        <f t="shared" si="6233"/>
        <v>0</v>
      </c>
      <c r="AP520" s="100">
        <f t="shared" si="6234"/>
        <v>0</v>
      </c>
      <c r="AQ520" s="100">
        <f t="shared" si="6235"/>
        <v>0</v>
      </c>
      <c r="AR520" s="100">
        <f t="shared" si="6236"/>
        <v>0</v>
      </c>
      <c r="AS520" s="100">
        <f t="shared" si="6237"/>
        <v>0</v>
      </c>
      <c r="AT520" s="101">
        <v>16.958333333333332</v>
      </c>
      <c r="AW520" s="47">
        <v>407</v>
      </c>
      <c r="AX520" s="47">
        <f t="shared" si="6271"/>
        <v>0</v>
      </c>
      <c r="AY520" s="47">
        <f t="shared" si="6272"/>
        <v>0</v>
      </c>
      <c r="AZ520" s="47">
        <f t="shared" si="6273"/>
        <v>0</v>
      </c>
      <c r="BA520" s="47">
        <f t="shared" si="6274"/>
        <v>0</v>
      </c>
      <c r="BB520" s="47">
        <f t="shared" si="6275"/>
        <v>0</v>
      </c>
      <c r="BC520" s="99">
        <f t="shared" si="6238"/>
        <v>16.958333333333332</v>
      </c>
      <c r="BD520" s="47">
        <f t="shared" si="6216"/>
        <v>0</v>
      </c>
      <c r="BE520" s="100">
        <f t="shared" si="6239"/>
        <v>0</v>
      </c>
      <c r="BF520" s="100">
        <f t="shared" si="6240"/>
        <v>0</v>
      </c>
      <c r="BG520" s="100">
        <f t="shared" si="6241"/>
        <v>0</v>
      </c>
      <c r="BH520" s="100">
        <f t="shared" si="6242"/>
        <v>0</v>
      </c>
      <c r="BI520" s="100">
        <f t="shared" si="6243"/>
        <v>0</v>
      </c>
      <c r="BJ520" s="101">
        <v>16.958333333333332</v>
      </c>
      <c r="BM520" s="47">
        <v>407</v>
      </c>
      <c r="BN520" s="47">
        <f t="shared" si="6276"/>
        <v>0</v>
      </c>
      <c r="BO520" s="47">
        <f t="shared" si="6277"/>
        <v>0</v>
      </c>
      <c r="BP520" s="47">
        <f t="shared" si="6278"/>
        <v>0</v>
      </c>
      <c r="BQ520" s="47">
        <f t="shared" si="6279"/>
        <v>0</v>
      </c>
      <c r="BR520" s="47">
        <f t="shared" si="6280"/>
        <v>0</v>
      </c>
      <c r="BS520" s="99">
        <f t="shared" si="6244"/>
        <v>16.958333333333332</v>
      </c>
      <c r="BT520" s="47">
        <f t="shared" si="6217"/>
        <v>0</v>
      </c>
      <c r="BU520" s="100">
        <f t="shared" si="6245"/>
        <v>0</v>
      </c>
      <c r="BV520" s="100">
        <f t="shared" si="6246"/>
        <v>0</v>
      </c>
      <c r="BW520" s="100">
        <f t="shared" si="6247"/>
        <v>0</v>
      </c>
      <c r="BX520" s="100">
        <f t="shared" si="6248"/>
        <v>0</v>
      </c>
      <c r="BY520" s="100">
        <f t="shared" si="6249"/>
        <v>0</v>
      </c>
      <c r="BZ520" s="101">
        <v>16.958333333333332</v>
      </c>
      <c r="CC520" s="47">
        <v>407</v>
      </c>
      <c r="CD520" s="46">
        <f t="shared" si="6281"/>
        <v>0</v>
      </c>
      <c r="CE520" s="46">
        <f t="shared" si="6282"/>
        <v>0</v>
      </c>
      <c r="CF520" s="46">
        <f t="shared" si="6283"/>
        <v>0</v>
      </c>
      <c r="CG520" s="46">
        <f t="shared" si="6284"/>
        <v>0</v>
      </c>
      <c r="CH520" s="46">
        <f t="shared" si="6285"/>
        <v>0</v>
      </c>
      <c r="CI520" s="99">
        <f t="shared" si="6250"/>
        <v>16.958333333333332</v>
      </c>
      <c r="CJ520" s="47">
        <f t="shared" si="6218"/>
        <v>0</v>
      </c>
      <c r="CK520" s="100">
        <f t="shared" si="6251"/>
        <v>0</v>
      </c>
      <c r="CL520" s="100">
        <f t="shared" si="6252"/>
        <v>0</v>
      </c>
      <c r="CM520" s="100">
        <f t="shared" si="6253"/>
        <v>0</v>
      </c>
      <c r="CN520" s="100">
        <f t="shared" si="6254"/>
        <v>0</v>
      </c>
      <c r="CO520" s="100">
        <f t="shared" si="6255"/>
        <v>0</v>
      </c>
      <c r="CP520" s="101">
        <v>16.958333333333332</v>
      </c>
    </row>
    <row r="521" spans="1:94" x14ac:dyDescent="0.3">
      <c r="A521" s="46">
        <v>408</v>
      </c>
      <c r="B521" s="46">
        <f t="shared" si="6256"/>
        <v>0</v>
      </c>
      <c r="C521" s="46">
        <f t="shared" si="6257"/>
        <v>0</v>
      </c>
      <c r="D521" s="46">
        <f t="shared" si="6258"/>
        <v>0</v>
      </c>
      <c r="E521" s="46">
        <f t="shared" si="6259"/>
        <v>0</v>
      </c>
      <c r="F521" s="46">
        <f t="shared" si="6260"/>
        <v>0</v>
      </c>
      <c r="G521" s="95">
        <f t="shared" si="6219"/>
        <v>17</v>
      </c>
      <c r="H521" s="46">
        <f t="shared" si="6220"/>
        <v>0</v>
      </c>
      <c r="I521" s="96">
        <f t="shared" si="6221"/>
        <v>0</v>
      </c>
      <c r="J521" s="96">
        <f t="shared" si="6222"/>
        <v>0</v>
      </c>
      <c r="K521" s="96">
        <f t="shared" si="6223"/>
        <v>0</v>
      </c>
      <c r="L521" s="96">
        <f t="shared" si="6224"/>
        <v>0</v>
      </c>
      <c r="M521" s="96">
        <f t="shared" si="6225"/>
        <v>0</v>
      </c>
      <c r="N521" s="97">
        <v>17</v>
      </c>
      <c r="Q521" s="46">
        <v>408</v>
      </c>
      <c r="R521" s="46">
        <f t="shared" si="6261"/>
        <v>0</v>
      </c>
      <c r="S521" s="46">
        <f t="shared" si="6262"/>
        <v>0</v>
      </c>
      <c r="T521" s="46">
        <f t="shared" si="6263"/>
        <v>0</v>
      </c>
      <c r="U521" s="46">
        <f t="shared" si="6264"/>
        <v>0</v>
      </c>
      <c r="V521" s="46">
        <f t="shared" si="6265"/>
        <v>0</v>
      </c>
      <c r="W521" s="95">
        <f t="shared" si="6226"/>
        <v>17</v>
      </c>
      <c r="X521" s="46">
        <f t="shared" si="6214"/>
        <v>0</v>
      </c>
      <c r="Y521" s="96">
        <f t="shared" si="6227"/>
        <v>0</v>
      </c>
      <c r="Z521" s="96">
        <f t="shared" si="6228"/>
        <v>0</v>
      </c>
      <c r="AA521" s="96">
        <f t="shared" si="6229"/>
        <v>0</v>
      </c>
      <c r="AB521" s="96">
        <f t="shared" si="6230"/>
        <v>0</v>
      </c>
      <c r="AC521" s="96">
        <f t="shared" si="6231"/>
        <v>0</v>
      </c>
      <c r="AD521" s="97">
        <v>17</v>
      </c>
      <c r="AG521" s="46">
        <v>408</v>
      </c>
      <c r="AH521" s="46">
        <f t="shared" si="6266"/>
        <v>0</v>
      </c>
      <c r="AI521" s="46">
        <f t="shared" si="6267"/>
        <v>0</v>
      </c>
      <c r="AJ521" s="46">
        <f t="shared" si="6268"/>
        <v>0</v>
      </c>
      <c r="AK521" s="46">
        <f t="shared" si="6269"/>
        <v>0</v>
      </c>
      <c r="AL521" s="46">
        <f t="shared" si="6270"/>
        <v>0</v>
      </c>
      <c r="AM521" s="95">
        <f t="shared" si="6232"/>
        <v>17</v>
      </c>
      <c r="AN521" s="46">
        <f t="shared" si="6215"/>
        <v>0</v>
      </c>
      <c r="AO521" s="96">
        <f t="shared" si="6233"/>
        <v>0</v>
      </c>
      <c r="AP521" s="96">
        <f t="shared" si="6234"/>
        <v>0</v>
      </c>
      <c r="AQ521" s="96">
        <f t="shared" si="6235"/>
        <v>0</v>
      </c>
      <c r="AR521" s="96">
        <f t="shared" si="6236"/>
        <v>0</v>
      </c>
      <c r="AS521" s="96">
        <f t="shared" si="6237"/>
        <v>0</v>
      </c>
      <c r="AT521" s="97">
        <v>17</v>
      </c>
      <c r="AW521" s="46">
        <v>408</v>
      </c>
      <c r="AX521" s="46">
        <f t="shared" si="6271"/>
        <v>0</v>
      </c>
      <c r="AY521" s="46">
        <f t="shared" si="6272"/>
        <v>0</v>
      </c>
      <c r="AZ521" s="46">
        <f t="shared" si="6273"/>
        <v>0</v>
      </c>
      <c r="BA521" s="46">
        <f t="shared" si="6274"/>
        <v>0</v>
      </c>
      <c r="BB521" s="46">
        <f t="shared" si="6275"/>
        <v>0</v>
      </c>
      <c r="BC521" s="95">
        <f t="shared" si="6238"/>
        <v>17</v>
      </c>
      <c r="BD521" s="46">
        <f t="shared" si="6216"/>
        <v>0</v>
      </c>
      <c r="BE521" s="96">
        <f t="shared" si="6239"/>
        <v>0</v>
      </c>
      <c r="BF521" s="96">
        <f t="shared" si="6240"/>
        <v>0</v>
      </c>
      <c r="BG521" s="96">
        <f t="shared" si="6241"/>
        <v>0</v>
      </c>
      <c r="BH521" s="96">
        <f t="shared" si="6242"/>
        <v>0</v>
      </c>
      <c r="BI521" s="96">
        <f t="shared" si="6243"/>
        <v>0</v>
      </c>
      <c r="BJ521" s="97">
        <v>17</v>
      </c>
      <c r="BM521" s="46">
        <v>408</v>
      </c>
      <c r="BN521" s="46">
        <f t="shared" si="6276"/>
        <v>0</v>
      </c>
      <c r="BO521" s="46">
        <f t="shared" si="6277"/>
        <v>0</v>
      </c>
      <c r="BP521" s="46">
        <f t="shared" si="6278"/>
        <v>0</v>
      </c>
      <c r="BQ521" s="46">
        <f t="shared" si="6279"/>
        <v>0</v>
      </c>
      <c r="BR521" s="46">
        <f t="shared" si="6280"/>
        <v>0</v>
      </c>
      <c r="BS521" s="95">
        <f t="shared" si="6244"/>
        <v>17</v>
      </c>
      <c r="BT521" s="46">
        <f t="shared" si="6217"/>
        <v>0</v>
      </c>
      <c r="BU521" s="96">
        <f t="shared" si="6245"/>
        <v>0</v>
      </c>
      <c r="BV521" s="96">
        <f t="shared" si="6246"/>
        <v>0</v>
      </c>
      <c r="BW521" s="96">
        <f t="shared" si="6247"/>
        <v>0</v>
      </c>
      <c r="BX521" s="96">
        <f t="shared" si="6248"/>
        <v>0</v>
      </c>
      <c r="BY521" s="96">
        <f t="shared" si="6249"/>
        <v>0</v>
      </c>
      <c r="BZ521" s="97">
        <v>17</v>
      </c>
      <c r="CC521" s="46">
        <v>408</v>
      </c>
      <c r="CD521" s="46">
        <f t="shared" si="6281"/>
        <v>0</v>
      </c>
      <c r="CE521" s="46">
        <f t="shared" si="6282"/>
        <v>0</v>
      </c>
      <c r="CF521" s="46">
        <f t="shared" si="6283"/>
        <v>0</v>
      </c>
      <c r="CG521" s="46">
        <f t="shared" si="6284"/>
        <v>0</v>
      </c>
      <c r="CH521" s="46">
        <f t="shared" si="6285"/>
        <v>0</v>
      </c>
      <c r="CI521" s="95">
        <f t="shared" si="6250"/>
        <v>17</v>
      </c>
      <c r="CJ521" s="46">
        <f t="shared" si="6218"/>
        <v>0</v>
      </c>
      <c r="CK521" s="96">
        <f t="shared" si="6251"/>
        <v>0</v>
      </c>
      <c r="CL521" s="96">
        <f t="shared" si="6252"/>
        <v>0</v>
      </c>
      <c r="CM521" s="96">
        <f t="shared" si="6253"/>
        <v>0</v>
      </c>
      <c r="CN521" s="96">
        <f t="shared" si="6254"/>
        <v>0</v>
      </c>
      <c r="CO521" s="96">
        <f t="shared" si="6255"/>
        <v>0</v>
      </c>
      <c r="CP521" s="97">
        <v>17</v>
      </c>
    </row>
    <row r="522" spans="1:94" x14ac:dyDescent="0.3">
      <c r="A522" s="46">
        <v>409</v>
      </c>
      <c r="B522" s="46">
        <f t="shared" si="6256"/>
        <v>0</v>
      </c>
      <c r="C522" s="46">
        <f t="shared" si="6257"/>
        <v>0</v>
      </c>
      <c r="D522" s="46">
        <f t="shared" si="6258"/>
        <v>0</v>
      </c>
      <c r="E522" s="46">
        <f t="shared" si="6259"/>
        <v>0</v>
      </c>
      <c r="F522" s="46">
        <f t="shared" si="6260"/>
        <v>0</v>
      </c>
      <c r="G522" s="95">
        <f t="shared" si="6219"/>
        <v>17.041666666666668</v>
      </c>
      <c r="H522" s="46">
        <f t="shared" si="6220"/>
        <v>0</v>
      </c>
      <c r="I522" s="96">
        <f t="shared" si="6221"/>
        <v>0</v>
      </c>
      <c r="J522" s="96">
        <f t="shared" si="6222"/>
        <v>0</v>
      </c>
      <c r="K522" s="96">
        <f t="shared" si="6223"/>
        <v>0</v>
      </c>
      <c r="L522" s="96">
        <f t="shared" si="6224"/>
        <v>0</v>
      </c>
      <c r="M522" s="96">
        <f t="shared" si="6225"/>
        <v>0</v>
      </c>
      <c r="N522" s="97">
        <v>17.041666666666668</v>
      </c>
      <c r="Q522" s="46">
        <v>409</v>
      </c>
      <c r="R522" s="46">
        <f t="shared" si="6261"/>
        <v>0</v>
      </c>
      <c r="S522" s="46">
        <f t="shared" si="6262"/>
        <v>0</v>
      </c>
      <c r="T522" s="46">
        <f t="shared" si="6263"/>
        <v>0</v>
      </c>
      <c r="U522" s="46">
        <f t="shared" si="6264"/>
        <v>0</v>
      </c>
      <c r="V522" s="46">
        <f t="shared" si="6265"/>
        <v>0</v>
      </c>
      <c r="W522" s="95">
        <f t="shared" si="6226"/>
        <v>17.041666666666668</v>
      </c>
      <c r="X522" s="46">
        <f t="shared" si="6214"/>
        <v>0</v>
      </c>
      <c r="Y522" s="96">
        <f t="shared" si="6227"/>
        <v>0</v>
      </c>
      <c r="Z522" s="96">
        <f t="shared" si="6228"/>
        <v>0</v>
      </c>
      <c r="AA522" s="96">
        <f t="shared" si="6229"/>
        <v>0</v>
      </c>
      <c r="AB522" s="96">
        <f t="shared" si="6230"/>
        <v>0</v>
      </c>
      <c r="AC522" s="96">
        <f t="shared" si="6231"/>
        <v>0</v>
      </c>
      <c r="AD522" s="97">
        <v>17.041666666666668</v>
      </c>
      <c r="AG522" s="46">
        <v>409</v>
      </c>
      <c r="AH522" s="46">
        <f t="shared" si="6266"/>
        <v>0</v>
      </c>
      <c r="AI522" s="46">
        <f t="shared" si="6267"/>
        <v>0</v>
      </c>
      <c r="AJ522" s="46">
        <f t="shared" si="6268"/>
        <v>0</v>
      </c>
      <c r="AK522" s="46">
        <f t="shared" si="6269"/>
        <v>0</v>
      </c>
      <c r="AL522" s="46">
        <f t="shared" si="6270"/>
        <v>0</v>
      </c>
      <c r="AM522" s="95">
        <f t="shared" si="6232"/>
        <v>17.041666666666668</v>
      </c>
      <c r="AN522" s="46">
        <f t="shared" si="6215"/>
        <v>0</v>
      </c>
      <c r="AO522" s="96">
        <f t="shared" si="6233"/>
        <v>0</v>
      </c>
      <c r="AP522" s="96">
        <f t="shared" si="6234"/>
        <v>0</v>
      </c>
      <c r="AQ522" s="96">
        <f t="shared" si="6235"/>
        <v>0</v>
      </c>
      <c r="AR522" s="96">
        <f t="shared" si="6236"/>
        <v>0</v>
      </c>
      <c r="AS522" s="96">
        <f t="shared" si="6237"/>
        <v>0</v>
      </c>
      <c r="AT522" s="97">
        <v>17.041666666666668</v>
      </c>
      <c r="AW522" s="46">
        <v>409</v>
      </c>
      <c r="AX522" s="46">
        <f t="shared" si="6271"/>
        <v>0</v>
      </c>
      <c r="AY522" s="46">
        <f t="shared" si="6272"/>
        <v>0</v>
      </c>
      <c r="AZ522" s="46">
        <f t="shared" si="6273"/>
        <v>0</v>
      </c>
      <c r="BA522" s="46">
        <f t="shared" si="6274"/>
        <v>0</v>
      </c>
      <c r="BB522" s="46">
        <f t="shared" si="6275"/>
        <v>0</v>
      </c>
      <c r="BC522" s="95">
        <f t="shared" si="6238"/>
        <v>17.041666666666668</v>
      </c>
      <c r="BD522" s="46">
        <f t="shared" si="6216"/>
        <v>0</v>
      </c>
      <c r="BE522" s="96">
        <f t="shared" si="6239"/>
        <v>0</v>
      </c>
      <c r="BF522" s="96">
        <f t="shared" si="6240"/>
        <v>0</v>
      </c>
      <c r="BG522" s="96">
        <f t="shared" si="6241"/>
        <v>0</v>
      </c>
      <c r="BH522" s="96">
        <f t="shared" si="6242"/>
        <v>0</v>
      </c>
      <c r="BI522" s="96">
        <f t="shared" si="6243"/>
        <v>0</v>
      </c>
      <c r="BJ522" s="97">
        <v>17.041666666666668</v>
      </c>
      <c r="BM522" s="46">
        <v>409</v>
      </c>
      <c r="BN522" s="46">
        <f t="shared" si="6276"/>
        <v>0</v>
      </c>
      <c r="BO522" s="46">
        <f t="shared" si="6277"/>
        <v>0</v>
      </c>
      <c r="BP522" s="46">
        <f t="shared" si="6278"/>
        <v>0</v>
      </c>
      <c r="BQ522" s="46">
        <f t="shared" si="6279"/>
        <v>0</v>
      </c>
      <c r="BR522" s="46">
        <f t="shared" si="6280"/>
        <v>0</v>
      </c>
      <c r="BS522" s="95">
        <f t="shared" si="6244"/>
        <v>17.041666666666668</v>
      </c>
      <c r="BT522" s="46">
        <f t="shared" si="6217"/>
        <v>0</v>
      </c>
      <c r="BU522" s="96">
        <f t="shared" si="6245"/>
        <v>0</v>
      </c>
      <c r="BV522" s="96">
        <f t="shared" si="6246"/>
        <v>0</v>
      </c>
      <c r="BW522" s="96">
        <f t="shared" si="6247"/>
        <v>0</v>
      </c>
      <c r="BX522" s="96">
        <f t="shared" si="6248"/>
        <v>0</v>
      </c>
      <c r="BY522" s="96">
        <f t="shared" si="6249"/>
        <v>0</v>
      </c>
      <c r="BZ522" s="97">
        <v>17.041666666666668</v>
      </c>
      <c r="CC522" s="46">
        <v>409</v>
      </c>
      <c r="CD522" s="46">
        <f t="shared" si="6281"/>
        <v>0</v>
      </c>
      <c r="CE522" s="46">
        <f t="shared" si="6282"/>
        <v>0</v>
      </c>
      <c r="CF522" s="46">
        <f t="shared" si="6283"/>
        <v>0</v>
      </c>
      <c r="CG522" s="46">
        <f t="shared" si="6284"/>
        <v>0</v>
      </c>
      <c r="CH522" s="46">
        <f t="shared" si="6285"/>
        <v>0</v>
      </c>
      <c r="CI522" s="95">
        <f t="shared" si="6250"/>
        <v>17.041666666666668</v>
      </c>
      <c r="CJ522" s="46">
        <f t="shared" si="6218"/>
        <v>0</v>
      </c>
      <c r="CK522" s="96">
        <f t="shared" si="6251"/>
        <v>0</v>
      </c>
      <c r="CL522" s="96">
        <f t="shared" si="6252"/>
        <v>0</v>
      </c>
      <c r="CM522" s="96">
        <f t="shared" si="6253"/>
        <v>0</v>
      </c>
      <c r="CN522" s="96">
        <f t="shared" si="6254"/>
        <v>0</v>
      </c>
      <c r="CO522" s="96">
        <f t="shared" si="6255"/>
        <v>0</v>
      </c>
      <c r="CP522" s="97">
        <v>17.041666666666668</v>
      </c>
    </row>
    <row r="523" spans="1:94" x14ac:dyDescent="0.3">
      <c r="A523" s="46">
        <v>410</v>
      </c>
      <c r="B523" s="46">
        <f t="shared" si="6256"/>
        <v>0</v>
      </c>
      <c r="C523" s="46">
        <f t="shared" si="6257"/>
        <v>0</v>
      </c>
      <c r="D523" s="46">
        <f t="shared" si="6258"/>
        <v>0</v>
      </c>
      <c r="E523" s="46">
        <f t="shared" si="6259"/>
        <v>0</v>
      </c>
      <c r="F523" s="46">
        <f t="shared" si="6260"/>
        <v>0</v>
      </c>
      <c r="G523" s="95">
        <f t="shared" si="6219"/>
        <v>17.083333333333332</v>
      </c>
      <c r="H523" s="46">
        <f t="shared" si="6220"/>
        <v>0</v>
      </c>
      <c r="I523" s="96">
        <f t="shared" si="6221"/>
        <v>0</v>
      </c>
      <c r="J523" s="96">
        <f t="shared" si="6222"/>
        <v>0</v>
      </c>
      <c r="K523" s="96">
        <f t="shared" si="6223"/>
        <v>0</v>
      </c>
      <c r="L523" s="96">
        <f t="shared" si="6224"/>
        <v>0</v>
      </c>
      <c r="M523" s="96">
        <f t="shared" si="6225"/>
        <v>0</v>
      </c>
      <c r="N523" s="97">
        <v>17.083333333333332</v>
      </c>
      <c r="Q523" s="46">
        <v>410</v>
      </c>
      <c r="R523" s="46">
        <f t="shared" si="6261"/>
        <v>0</v>
      </c>
      <c r="S523" s="46">
        <f t="shared" si="6262"/>
        <v>0</v>
      </c>
      <c r="T523" s="46">
        <f t="shared" si="6263"/>
        <v>0</v>
      </c>
      <c r="U523" s="46">
        <f t="shared" si="6264"/>
        <v>0</v>
      </c>
      <c r="V523" s="46">
        <f t="shared" si="6265"/>
        <v>0</v>
      </c>
      <c r="W523" s="95">
        <f t="shared" si="6226"/>
        <v>17.083333333333332</v>
      </c>
      <c r="X523" s="46">
        <f t="shared" si="6214"/>
        <v>0</v>
      </c>
      <c r="Y523" s="96">
        <f t="shared" si="6227"/>
        <v>0</v>
      </c>
      <c r="Z523" s="96">
        <f t="shared" si="6228"/>
        <v>0</v>
      </c>
      <c r="AA523" s="96">
        <f t="shared" si="6229"/>
        <v>0</v>
      </c>
      <c r="AB523" s="96">
        <f t="shared" si="6230"/>
        <v>0</v>
      </c>
      <c r="AC523" s="96">
        <f t="shared" si="6231"/>
        <v>0</v>
      </c>
      <c r="AD523" s="97">
        <v>17.083333333333332</v>
      </c>
      <c r="AG523" s="46">
        <v>410</v>
      </c>
      <c r="AH523" s="46">
        <f t="shared" si="6266"/>
        <v>0</v>
      </c>
      <c r="AI523" s="46">
        <f t="shared" si="6267"/>
        <v>0</v>
      </c>
      <c r="AJ523" s="46">
        <f t="shared" si="6268"/>
        <v>0</v>
      </c>
      <c r="AK523" s="46">
        <f t="shared" si="6269"/>
        <v>0</v>
      </c>
      <c r="AL523" s="46">
        <f t="shared" si="6270"/>
        <v>0</v>
      </c>
      <c r="AM523" s="95">
        <f t="shared" si="6232"/>
        <v>17.083333333333332</v>
      </c>
      <c r="AN523" s="46">
        <f t="shared" si="6215"/>
        <v>0</v>
      </c>
      <c r="AO523" s="96">
        <f t="shared" si="6233"/>
        <v>0</v>
      </c>
      <c r="AP523" s="96">
        <f t="shared" si="6234"/>
        <v>0</v>
      </c>
      <c r="AQ523" s="96">
        <f t="shared" si="6235"/>
        <v>0</v>
      </c>
      <c r="AR523" s="96">
        <f t="shared" si="6236"/>
        <v>0</v>
      </c>
      <c r="AS523" s="96">
        <f t="shared" si="6237"/>
        <v>0</v>
      </c>
      <c r="AT523" s="97">
        <v>17.083333333333332</v>
      </c>
      <c r="AW523" s="46">
        <v>410</v>
      </c>
      <c r="AX523" s="46">
        <f t="shared" si="6271"/>
        <v>0</v>
      </c>
      <c r="AY523" s="46">
        <f t="shared" si="6272"/>
        <v>0</v>
      </c>
      <c r="AZ523" s="46">
        <f t="shared" si="6273"/>
        <v>0</v>
      </c>
      <c r="BA523" s="46">
        <f t="shared" si="6274"/>
        <v>0</v>
      </c>
      <c r="BB523" s="46">
        <f t="shared" si="6275"/>
        <v>0</v>
      </c>
      <c r="BC523" s="95">
        <f t="shared" si="6238"/>
        <v>17.083333333333332</v>
      </c>
      <c r="BD523" s="46">
        <f t="shared" si="6216"/>
        <v>0</v>
      </c>
      <c r="BE523" s="96">
        <f t="shared" si="6239"/>
        <v>0</v>
      </c>
      <c r="BF523" s="96">
        <f t="shared" si="6240"/>
        <v>0</v>
      </c>
      <c r="BG523" s="96">
        <f t="shared" si="6241"/>
        <v>0</v>
      </c>
      <c r="BH523" s="96">
        <f t="shared" si="6242"/>
        <v>0</v>
      </c>
      <c r="BI523" s="96">
        <f t="shared" si="6243"/>
        <v>0</v>
      </c>
      <c r="BJ523" s="97">
        <v>17.083333333333332</v>
      </c>
      <c r="BM523" s="46">
        <v>410</v>
      </c>
      <c r="BN523" s="46">
        <f t="shared" si="6276"/>
        <v>0</v>
      </c>
      <c r="BO523" s="46">
        <f t="shared" si="6277"/>
        <v>0</v>
      </c>
      <c r="BP523" s="46">
        <f t="shared" si="6278"/>
        <v>0</v>
      </c>
      <c r="BQ523" s="46">
        <f t="shared" si="6279"/>
        <v>0</v>
      </c>
      <c r="BR523" s="46">
        <f t="shared" si="6280"/>
        <v>0</v>
      </c>
      <c r="BS523" s="95">
        <f t="shared" si="6244"/>
        <v>17.083333333333332</v>
      </c>
      <c r="BT523" s="46">
        <f t="shared" si="6217"/>
        <v>0</v>
      </c>
      <c r="BU523" s="96">
        <f t="shared" si="6245"/>
        <v>0</v>
      </c>
      <c r="BV523" s="96">
        <f t="shared" si="6246"/>
        <v>0</v>
      </c>
      <c r="BW523" s="96">
        <f t="shared" si="6247"/>
        <v>0</v>
      </c>
      <c r="BX523" s="96">
        <f t="shared" si="6248"/>
        <v>0</v>
      </c>
      <c r="BY523" s="96">
        <f t="shared" si="6249"/>
        <v>0</v>
      </c>
      <c r="BZ523" s="97">
        <v>17.083333333333332</v>
      </c>
      <c r="CC523" s="46">
        <v>410</v>
      </c>
      <c r="CD523" s="46">
        <f t="shared" si="6281"/>
        <v>0</v>
      </c>
      <c r="CE523" s="46">
        <f t="shared" si="6282"/>
        <v>0</v>
      </c>
      <c r="CF523" s="46">
        <f t="shared" si="6283"/>
        <v>0</v>
      </c>
      <c r="CG523" s="46">
        <f t="shared" si="6284"/>
        <v>0</v>
      </c>
      <c r="CH523" s="46">
        <f t="shared" si="6285"/>
        <v>0</v>
      </c>
      <c r="CI523" s="95">
        <f t="shared" si="6250"/>
        <v>17.083333333333332</v>
      </c>
      <c r="CJ523" s="46">
        <f t="shared" si="6218"/>
        <v>0</v>
      </c>
      <c r="CK523" s="96">
        <f t="shared" si="6251"/>
        <v>0</v>
      </c>
      <c r="CL523" s="96">
        <f t="shared" si="6252"/>
        <v>0</v>
      </c>
      <c r="CM523" s="96">
        <f t="shared" si="6253"/>
        <v>0</v>
      </c>
      <c r="CN523" s="96">
        <f t="shared" si="6254"/>
        <v>0</v>
      </c>
      <c r="CO523" s="96">
        <f t="shared" si="6255"/>
        <v>0</v>
      </c>
      <c r="CP523" s="97">
        <v>17.083333333333332</v>
      </c>
    </row>
    <row r="524" spans="1:94" x14ac:dyDescent="0.3">
      <c r="A524" s="46">
        <v>411</v>
      </c>
      <c r="B524" s="46">
        <f t="shared" si="6256"/>
        <v>0</v>
      </c>
      <c r="C524" s="46">
        <f t="shared" si="6257"/>
        <v>0</v>
      </c>
      <c r="D524" s="46">
        <f t="shared" si="6258"/>
        <v>0</v>
      </c>
      <c r="E524" s="46">
        <f t="shared" si="6259"/>
        <v>0</v>
      </c>
      <c r="F524" s="46">
        <f t="shared" si="6260"/>
        <v>0</v>
      </c>
      <c r="G524" s="95">
        <f t="shared" si="6219"/>
        <v>17.125</v>
      </c>
      <c r="H524" s="46">
        <f t="shared" si="6220"/>
        <v>0</v>
      </c>
      <c r="I524" s="96">
        <f t="shared" si="6221"/>
        <v>0</v>
      </c>
      <c r="J524" s="96">
        <f t="shared" si="6222"/>
        <v>0</v>
      </c>
      <c r="K524" s="96">
        <f t="shared" si="6223"/>
        <v>0</v>
      </c>
      <c r="L524" s="96">
        <f t="shared" si="6224"/>
        <v>0</v>
      </c>
      <c r="M524" s="96">
        <f t="shared" si="6225"/>
        <v>0</v>
      </c>
      <c r="N524" s="97">
        <v>17.125</v>
      </c>
      <c r="Q524" s="46">
        <v>411</v>
      </c>
      <c r="R524" s="46">
        <f t="shared" si="6261"/>
        <v>0</v>
      </c>
      <c r="S524" s="46">
        <f t="shared" si="6262"/>
        <v>0</v>
      </c>
      <c r="T524" s="46">
        <f t="shared" si="6263"/>
        <v>0</v>
      </c>
      <c r="U524" s="46">
        <f t="shared" si="6264"/>
        <v>0</v>
      </c>
      <c r="V524" s="46">
        <f t="shared" si="6265"/>
        <v>0</v>
      </c>
      <c r="W524" s="95">
        <f t="shared" si="6226"/>
        <v>17.125</v>
      </c>
      <c r="X524" s="46">
        <f t="shared" si="6214"/>
        <v>0</v>
      </c>
      <c r="Y524" s="96">
        <f t="shared" si="6227"/>
        <v>0</v>
      </c>
      <c r="Z524" s="96">
        <f t="shared" si="6228"/>
        <v>0</v>
      </c>
      <c r="AA524" s="96">
        <f t="shared" si="6229"/>
        <v>0</v>
      </c>
      <c r="AB524" s="96">
        <f t="shared" si="6230"/>
        <v>0</v>
      </c>
      <c r="AC524" s="96">
        <f t="shared" si="6231"/>
        <v>0</v>
      </c>
      <c r="AD524" s="97">
        <v>17.125</v>
      </c>
      <c r="AG524" s="46">
        <v>411</v>
      </c>
      <c r="AH524" s="46">
        <f t="shared" si="6266"/>
        <v>0</v>
      </c>
      <c r="AI524" s="46">
        <f t="shared" si="6267"/>
        <v>0</v>
      </c>
      <c r="AJ524" s="46">
        <f t="shared" si="6268"/>
        <v>0</v>
      </c>
      <c r="AK524" s="46">
        <f t="shared" si="6269"/>
        <v>0</v>
      </c>
      <c r="AL524" s="46">
        <f t="shared" si="6270"/>
        <v>0</v>
      </c>
      <c r="AM524" s="95">
        <f t="shared" si="6232"/>
        <v>17.125</v>
      </c>
      <c r="AN524" s="46">
        <f t="shared" si="6215"/>
        <v>0</v>
      </c>
      <c r="AO524" s="96">
        <f t="shared" si="6233"/>
        <v>0</v>
      </c>
      <c r="AP524" s="96">
        <f t="shared" si="6234"/>
        <v>0</v>
      </c>
      <c r="AQ524" s="96">
        <f t="shared" si="6235"/>
        <v>0</v>
      </c>
      <c r="AR524" s="96">
        <f t="shared" si="6236"/>
        <v>0</v>
      </c>
      <c r="AS524" s="96">
        <f t="shared" si="6237"/>
        <v>0</v>
      </c>
      <c r="AT524" s="97">
        <v>17.125</v>
      </c>
      <c r="AW524" s="46">
        <v>411</v>
      </c>
      <c r="AX524" s="46">
        <f t="shared" si="6271"/>
        <v>0</v>
      </c>
      <c r="AY524" s="46">
        <f t="shared" si="6272"/>
        <v>0</v>
      </c>
      <c r="AZ524" s="46">
        <f t="shared" si="6273"/>
        <v>0</v>
      </c>
      <c r="BA524" s="46">
        <f t="shared" si="6274"/>
        <v>0</v>
      </c>
      <c r="BB524" s="46">
        <f t="shared" si="6275"/>
        <v>0</v>
      </c>
      <c r="BC524" s="95">
        <f t="shared" si="6238"/>
        <v>17.125</v>
      </c>
      <c r="BD524" s="46">
        <f t="shared" si="6216"/>
        <v>0</v>
      </c>
      <c r="BE524" s="96">
        <f t="shared" si="6239"/>
        <v>0</v>
      </c>
      <c r="BF524" s="96">
        <f t="shared" si="6240"/>
        <v>0</v>
      </c>
      <c r="BG524" s="96">
        <f t="shared" si="6241"/>
        <v>0</v>
      </c>
      <c r="BH524" s="96">
        <f t="shared" si="6242"/>
        <v>0</v>
      </c>
      <c r="BI524" s="96">
        <f t="shared" si="6243"/>
        <v>0</v>
      </c>
      <c r="BJ524" s="97">
        <v>17.125</v>
      </c>
      <c r="BM524" s="46">
        <v>411</v>
      </c>
      <c r="BN524" s="46">
        <f t="shared" si="6276"/>
        <v>0</v>
      </c>
      <c r="BO524" s="46">
        <f t="shared" si="6277"/>
        <v>0</v>
      </c>
      <c r="BP524" s="46">
        <f t="shared" si="6278"/>
        <v>0</v>
      </c>
      <c r="BQ524" s="46">
        <f t="shared" si="6279"/>
        <v>0</v>
      </c>
      <c r="BR524" s="46">
        <f t="shared" si="6280"/>
        <v>0</v>
      </c>
      <c r="BS524" s="95">
        <f t="shared" si="6244"/>
        <v>17.125</v>
      </c>
      <c r="BT524" s="46">
        <f t="shared" si="6217"/>
        <v>0</v>
      </c>
      <c r="BU524" s="96">
        <f t="shared" si="6245"/>
        <v>0</v>
      </c>
      <c r="BV524" s="96">
        <f t="shared" si="6246"/>
        <v>0</v>
      </c>
      <c r="BW524" s="96">
        <f t="shared" si="6247"/>
        <v>0</v>
      </c>
      <c r="BX524" s="96">
        <f t="shared" si="6248"/>
        <v>0</v>
      </c>
      <c r="BY524" s="96">
        <f t="shared" si="6249"/>
        <v>0</v>
      </c>
      <c r="BZ524" s="97">
        <v>17.125</v>
      </c>
      <c r="CC524" s="46">
        <v>411</v>
      </c>
      <c r="CD524" s="46">
        <f t="shared" si="6281"/>
        <v>0</v>
      </c>
      <c r="CE524" s="46">
        <f t="shared" si="6282"/>
        <v>0</v>
      </c>
      <c r="CF524" s="46">
        <f t="shared" si="6283"/>
        <v>0</v>
      </c>
      <c r="CG524" s="46">
        <f t="shared" si="6284"/>
        <v>0</v>
      </c>
      <c r="CH524" s="46">
        <f t="shared" si="6285"/>
        <v>0</v>
      </c>
      <c r="CI524" s="95">
        <f t="shared" si="6250"/>
        <v>17.125</v>
      </c>
      <c r="CJ524" s="46">
        <f t="shared" si="6218"/>
        <v>0</v>
      </c>
      <c r="CK524" s="96">
        <f t="shared" si="6251"/>
        <v>0</v>
      </c>
      <c r="CL524" s="96">
        <f t="shared" si="6252"/>
        <v>0</v>
      </c>
      <c r="CM524" s="96">
        <f t="shared" si="6253"/>
        <v>0</v>
      </c>
      <c r="CN524" s="96">
        <f t="shared" si="6254"/>
        <v>0</v>
      </c>
      <c r="CO524" s="96">
        <f t="shared" si="6255"/>
        <v>0</v>
      </c>
      <c r="CP524" s="97">
        <v>17.125</v>
      </c>
    </row>
    <row r="525" spans="1:94" x14ac:dyDescent="0.3">
      <c r="A525" s="46">
        <v>412</v>
      </c>
      <c r="B525" s="46">
        <f t="shared" si="6256"/>
        <v>0</v>
      </c>
      <c r="C525" s="46">
        <f t="shared" si="6257"/>
        <v>0</v>
      </c>
      <c r="D525" s="46">
        <f t="shared" si="6258"/>
        <v>0</v>
      </c>
      <c r="E525" s="46">
        <f t="shared" si="6259"/>
        <v>0</v>
      </c>
      <c r="F525" s="46">
        <f t="shared" si="6260"/>
        <v>0</v>
      </c>
      <c r="G525" s="95">
        <f t="shared" si="6219"/>
        <v>17.166666666666668</v>
      </c>
      <c r="H525" s="46">
        <f t="shared" si="6220"/>
        <v>0</v>
      </c>
      <c r="I525" s="96">
        <f t="shared" si="6221"/>
        <v>0</v>
      </c>
      <c r="J525" s="96">
        <f t="shared" si="6222"/>
        <v>0</v>
      </c>
      <c r="K525" s="96">
        <f t="shared" si="6223"/>
        <v>0</v>
      </c>
      <c r="L525" s="96">
        <f t="shared" si="6224"/>
        <v>0</v>
      </c>
      <c r="M525" s="96">
        <f t="shared" si="6225"/>
        <v>0</v>
      </c>
      <c r="N525" s="97">
        <v>17.166666666666668</v>
      </c>
      <c r="Q525" s="46">
        <v>412</v>
      </c>
      <c r="R525" s="46">
        <f t="shared" si="6261"/>
        <v>0</v>
      </c>
      <c r="S525" s="46">
        <f t="shared" si="6262"/>
        <v>0</v>
      </c>
      <c r="T525" s="46">
        <f t="shared" si="6263"/>
        <v>0</v>
      </c>
      <c r="U525" s="46">
        <f t="shared" si="6264"/>
        <v>0</v>
      </c>
      <c r="V525" s="46">
        <f t="shared" si="6265"/>
        <v>0</v>
      </c>
      <c r="W525" s="95">
        <f t="shared" si="6226"/>
        <v>17.166666666666668</v>
      </c>
      <c r="X525" s="46">
        <f t="shared" si="6214"/>
        <v>0</v>
      </c>
      <c r="Y525" s="96">
        <f t="shared" si="6227"/>
        <v>0</v>
      </c>
      <c r="Z525" s="96">
        <f t="shared" si="6228"/>
        <v>0</v>
      </c>
      <c r="AA525" s="96">
        <f t="shared" si="6229"/>
        <v>0</v>
      </c>
      <c r="AB525" s="96">
        <f t="shared" si="6230"/>
        <v>0</v>
      </c>
      <c r="AC525" s="96">
        <f t="shared" si="6231"/>
        <v>0</v>
      </c>
      <c r="AD525" s="97">
        <v>17.166666666666668</v>
      </c>
      <c r="AG525" s="46">
        <v>412</v>
      </c>
      <c r="AH525" s="46">
        <f t="shared" si="6266"/>
        <v>0</v>
      </c>
      <c r="AI525" s="46">
        <f t="shared" si="6267"/>
        <v>0</v>
      </c>
      <c r="AJ525" s="46">
        <f t="shared" si="6268"/>
        <v>0</v>
      </c>
      <c r="AK525" s="46">
        <f t="shared" si="6269"/>
        <v>0</v>
      </c>
      <c r="AL525" s="46">
        <f t="shared" si="6270"/>
        <v>0</v>
      </c>
      <c r="AM525" s="95">
        <f t="shared" si="6232"/>
        <v>17.166666666666668</v>
      </c>
      <c r="AN525" s="46">
        <f t="shared" si="6215"/>
        <v>0</v>
      </c>
      <c r="AO525" s="96">
        <f t="shared" si="6233"/>
        <v>0</v>
      </c>
      <c r="AP525" s="96">
        <f t="shared" si="6234"/>
        <v>0</v>
      </c>
      <c r="AQ525" s="96">
        <f t="shared" si="6235"/>
        <v>0</v>
      </c>
      <c r="AR525" s="96">
        <f t="shared" si="6236"/>
        <v>0</v>
      </c>
      <c r="AS525" s="96">
        <f t="shared" si="6237"/>
        <v>0</v>
      </c>
      <c r="AT525" s="97">
        <v>17.166666666666668</v>
      </c>
      <c r="AW525" s="46">
        <v>412</v>
      </c>
      <c r="AX525" s="46">
        <f t="shared" si="6271"/>
        <v>0</v>
      </c>
      <c r="AY525" s="46">
        <f t="shared" si="6272"/>
        <v>0</v>
      </c>
      <c r="AZ525" s="46">
        <f t="shared" si="6273"/>
        <v>0</v>
      </c>
      <c r="BA525" s="46">
        <f t="shared" si="6274"/>
        <v>0</v>
      </c>
      <c r="BB525" s="46">
        <f t="shared" si="6275"/>
        <v>0</v>
      </c>
      <c r="BC525" s="95">
        <f t="shared" si="6238"/>
        <v>17.166666666666668</v>
      </c>
      <c r="BD525" s="46">
        <f t="shared" si="6216"/>
        <v>0</v>
      </c>
      <c r="BE525" s="96">
        <f t="shared" si="6239"/>
        <v>0</v>
      </c>
      <c r="BF525" s="96">
        <f t="shared" si="6240"/>
        <v>0</v>
      </c>
      <c r="BG525" s="96">
        <f t="shared" si="6241"/>
        <v>0</v>
      </c>
      <c r="BH525" s="96">
        <f t="shared" si="6242"/>
        <v>0</v>
      </c>
      <c r="BI525" s="96">
        <f t="shared" si="6243"/>
        <v>0</v>
      </c>
      <c r="BJ525" s="97">
        <v>17.166666666666668</v>
      </c>
      <c r="BM525" s="46">
        <v>412</v>
      </c>
      <c r="BN525" s="46">
        <f t="shared" si="6276"/>
        <v>0</v>
      </c>
      <c r="BO525" s="46">
        <f t="shared" si="6277"/>
        <v>0</v>
      </c>
      <c r="BP525" s="46">
        <f t="shared" si="6278"/>
        <v>0</v>
      </c>
      <c r="BQ525" s="46">
        <f t="shared" si="6279"/>
        <v>0</v>
      </c>
      <c r="BR525" s="46">
        <f t="shared" si="6280"/>
        <v>0</v>
      </c>
      <c r="BS525" s="95">
        <f t="shared" si="6244"/>
        <v>17.166666666666668</v>
      </c>
      <c r="BT525" s="46">
        <f t="shared" si="6217"/>
        <v>0</v>
      </c>
      <c r="BU525" s="96">
        <f t="shared" si="6245"/>
        <v>0</v>
      </c>
      <c r="BV525" s="96">
        <f t="shared" si="6246"/>
        <v>0</v>
      </c>
      <c r="BW525" s="96">
        <f t="shared" si="6247"/>
        <v>0</v>
      </c>
      <c r="BX525" s="96">
        <f t="shared" si="6248"/>
        <v>0</v>
      </c>
      <c r="BY525" s="96">
        <f t="shared" si="6249"/>
        <v>0</v>
      </c>
      <c r="BZ525" s="97">
        <v>17.166666666666668</v>
      </c>
      <c r="CC525" s="46">
        <v>412</v>
      </c>
      <c r="CD525" s="46">
        <f t="shared" si="6281"/>
        <v>0</v>
      </c>
      <c r="CE525" s="46">
        <f t="shared" si="6282"/>
        <v>0</v>
      </c>
      <c r="CF525" s="46">
        <f t="shared" si="6283"/>
        <v>0</v>
      </c>
      <c r="CG525" s="46">
        <f t="shared" si="6284"/>
        <v>0</v>
      </c>
      <c r="CH525" s="46">
        <f t="shared" si="6285"/>
        <v>0</v>
      </c>
      <c r="CI525" s="95">
        <f t="shared" si="6250"/>
        <v>17.166666666666668</v>
      </c>
      <c r="CJ525" s="46">
        <f t="shared" si="6218"/>
        <v>0</v>
      </c>
      <c r="CK525" s="96">
        <f t="shared" si="6251"/>
        <v>0</v>
      </c>
      <c r="CL525" s="96">
        <f t="shared" si="6252"/>
        <v>0</v>
      </c>
      <c r="CM525" s="96">
        <f t="shared" si="6253"/>
        <v>0</v>
      </c>
      <c r="CN525" s="96">
        <f t="shared" si="6254"/>
        <v>0</v>
      </c>
      <c r="CO525" s="96">
        <f t="shared" si="6255"/>
        <v>0</v>
      </c>
      <c r="CP525" s="97">
        <v>17.166666666666668</v>
      </c>
    </row>
    <row r="526" spans="1:94" x14ac:dyDescent="0.3">
      <c r="A526" s="46">
        <v>413</v>
      </c>
      <c r="B526" s="46">
        <f t="shared" si="6256"/>
        <v>0</v>
      </c>
      <c r="C526" s="46">
        <f t="shared" si="6257"/>
        <v>0</v>
      </c>
      <c r="D526" s="46">
        <f t="shared" si="6258"/>
        <v>0</v>
      </c>
      <c r="E526" s="46">
        <f t="shared" si="6259"/>
        <v>0</v>
      </c>
      <c r="F526" s="46">
        <f t="shared" si="6260"/>
        <v>0</v>
      </c>
      <c r="G526" s="95">
        <f t="shared" si="6219"/>
        <v>17.208333333333332</v>
      </c>
      <c r="H526" s="46">
        <f t="shared" si="6220"/>
        <v>0</v>
      </c>
      <c r="I526" s="96">
        <f t="shared" si="6221"/>
        <v>0</v>
      </c>
      <c r="J526" s="96">
        <f t="shared" si="6222"/>
        <v>0</v>
      </c>
      <c r="K526" s="96">
        <f t="shared" si="6223"/>
        <v>0</v>
      </c>
      <c r="L526" s="96">
        <f t="shared" si="6224"/>
        <v>0</v>
      </c>
      <c r="M526" s="96">
        <f t="shared" si="6225"/>
        <v>0</v>
      </c>
      <c r="N526" s="97">
        <v>17.208333333333332</v>
      </c>
      <c r="Q526" s="46">
        <v>413</v>
      </c>
      <c r="R526" s="46">
        <f t="shared" si="6261"/>
        <v>0</v>
      </c>
      <c r="S526" s="46">
        <f t="shared" si="6262"/>
        <v>0</v>
      </c>
      <c r="T526" s="46">
        <f t="shared" si="6263"/>
        <v>0</v>
      </c>
      <c r="U526" s="46">
        <f t="shared" si="6264"/>
        <v>0</v>
      </c>
      <c r="V526" s="46">
        <f t="shared" si="6265"/>
        <v>0</v>
      </c>
      <c r="W526" s="95">
        <f t="shared" si="6226"/>
        <v>17.208333333333332</v>
      </c>
      <c r="X526" s="46">
        <f t="shared" si="6214"/>
        <v>0</v>
      </c>
      <c r="Y526" s="96">
        <f t="shared" si="6227"/>
        <v>0</v>
      </c>
      <c r="Z526" s="96">
        <f t="shared" si="6228"/>
        <v>0</v>
      </c>
      <c r="AA526" s="96">
        <f t="shared" si="6229"/>
        <v>0</v>
      </c>
      <c r="AB526" s="96">
        <f t="shared" si="6230"/>
        <v>0</v>
      </c>
      <c r="AC526" s="96">
        <f t="shared" si="6231"/>
        <v>0</v>
      </c>
      <c r="AD526" s="97">
        <v>17.208333333333332</v>
      </c>
      <c r="AG526" s="46">
        <v>413</v>
      </c>
      <c r="AH526" s="46">
        <f t="shared" si="6266"/>
        <v>0</v>
      </c>
      <c r="AI526" s="46">
        <f t="shared" si="6267"/>
        <v>0</v>
      </c>
      <c r="AJ526" s="46">
        <f t="shared" si="6268"/>
        <v>0</v>
      </c>
      <c r="AK526" s="46">
        <f t="shared" si="6269"/>
        <v>0</v>
      </c>
      <c r="AL526" s="46">
        <f t="shared" si="6270"/>
        <v>0</v>
      </c>
      <c r="AM526" s="95">
        <f t="shared" si="6232"/>
        <v>17.208333333333332</v>
      </c>
      <c r="AN526" s="46">
        <f t="shared" si="6215"/>
        <v>0</v>
      </c>
      <c r="AO526" s="96">
        <f t="shared" si="6233"/>
        <v>0</v>
      </c>
      <c r="AP526" s="96">
        <f t="shared" si="6234"/>
        <v>0</v>
      </c>
      <c r="AQ526" s="96">
        <f t="shared" si="6235"/>
        <v>0</v>
      </c>
      <c r="AR526" s="96">
        <f t="shared" si="6236"/>
        <v>0</v>
      </c>
      <c r="AS526" s="96">
        <f t="shared" si="6237"/>
        <v>0</v>
      </c>
      <c r="AT526" s="97">
        <v>17.208333333333332</v>
      </c>
      <c r="AW526" s="46">
        <v>413</v>
      </c>
      <c r="AX526" s="46">
        <f t="shared" si="6271"/>
        <v>0</v>
      </c>
      <c r="AY526" s="46">
        <f t="shared" si="6272"/>
        <v>0</v>
      </c>
      <c r="AZ526" s="46">
        <f t="shared" si="6273"/>
        <v>0</v>
      </c>
      <c r="BA526" s="46">
        <f t="shared" si="6274"/>
        <v>0</v>
      </c>
      <c r="BB526" s="46">
        <f t="shared" si="6275"/>
        <v>0</v>
      </c>
      <c r="BC526" s="95">
        <f t="shared" si="6238"/>
        <v>17.208333333333332</v>
      </c>
      <c r="BD526" s="46">
        <f t="shared" si="6216"/>
        <v>0</v>
      </c>
      <c r="BE526" s="96">
        <f t="shared" si="6239"/>
        <v>0</v>
      </c>
      <c r="BF526" s="96">
        <f t="shared" si="6240"/>
        <v>0</v>
      </c>
      <c r="BG526" s="96">
        <f t="shared" si="6241"/>
        <v>0</v>
      </c>
      <c r="BH526" s="96">
        <f t="shared" si="6242"/>
        <v>0</v>
      </c>
      <c r="BI526" s="96">
        <f t="shared" si="6243"/>
        <v>0</v>
      </c>
      <c r="BJ526" s="97">
        <v>17.208333333333332</v>
      </c>
      <c r="BM526" s="46">
        <v>413</v>
      </c>
      <c r="BN526" s="46">
        <f t="shared" si="6276"/>
        <v>0</v>
      </c>
      <c r="BO526" s="46">
        <f t="shared" si="6277"/>
        <v>0</v>
      </c>
      <c r="BP526" s="46">
        <f t="shared" si="6278"/>
        <v>0</v>
      </c>
      <c r="BQ526" s="46">
        <f t="shared" si="6279"/>
        <v>0</v>
      </c>
      <c r="BR526" s="46">
        <f t="shared" si="6280"/>
        <v>0</v>
      </c>
      <c r="BS526" s="95">
        <f t="shared" si="6244"/>
        <v>17.208333333333332</v>
      </c>
      <c r="BT526" s="46">
        <f t="shared" si="6217"/>
        <v>0</v>
      </c>
      <c r="BU526" s="96">
        <f t="shared" si="6245"/>
        <v>0</v>
      </c>
      <c r="BV526" s="96">
        <f t="shared" si="6246"/>
        <v>0</v>
      </c>
      <c r="BW526" s="96">
        <f t="shared" si="6247"/>
        <v>0</v>
      </c>
      <c r="BX526" s="96">
        <f t="shared" si="6248"/>
        <v>0</v>
      </c>
      <c r="BY526" s="96">
        <f t="shared" si="6249"/>
        <v>0</v>
      </c>
      <c r="BZ526" s="97">
        <v>17.208333333333332</v>
      </c>
      <c r="CC526" s="46">
        <v>413</v>
      </c>
      <c r="CD526" s="46">
        <f t="shared" si="6281"/>
        <v>0</v>
      </c>
      <c r="CE526" s="46">
        <f t="shared" si="6282"/>
        <v>0</v>
      </c>
      <c r="CF526" s="46">
        <f t="shared" si="6283"/>
        <v>0</v>
      </c>
      <c r="CG526" s="46">
        <f t="shared" si="6284"/>
        <v>0</v>
      </c>
      <c r="CH526" s="46">
        <f t="shared" si="6285"/>
        <v>0</v>
      </c>
      <c r="CI526" s="95">
        <f t="shared" si="6250"/>
        <v>17.208333333333332</v>
      </c>
      <c r="CJ526" s="46">
        <f t="shared" si="6218"/>
        <v>0</v>
      </c>
      <c r="CK526" s="96">
        <f t="shared" si="6251"/>
        <v>0</v>
      </c>
      <c r="CL526" s="96">
        <f t="shared" si="6252"/>
        <v>0</v>
      </c>
      <c r="CM526" s="96">
        <f t="shared" si="6253"/>
        <v>0</v>
      </c>
      <c r="CN526" s="96">
        <f t="shared" si="6254"/>
        <v>0</v>
      </c>
      <c r="CO526" s="96">
        <f t="shared" si="6255"/>
        <v>0</v>
      </c>
      <c r="CP526" s="97">
        <v>17.208333333333332</v>
      </c>
    </row>
    <row r="527" spans="1:94" x14ac:dyDescent="0.3">
      <c r="A527" s="46">
        <v>414</v>
      </c>
      <c r="B527" s="46">
        <f t="shared" si="6256"/>
        <v>0</v>
      </c>
      <c r="C527" s="46">
        <f t="shared" si="6257"/>
        <v>0</v>
      </c>
      <c r="D527" s="46">
        <f t="shared" si="6258"/>
        <v>0</v>
      </c>
      <c r="E527" s="46">
        <f t="shared" si="6259"/>
        <v>0</v>
      </c>
      <c r="F527" s="46">
        <f t="shared" si="6260"/>
        <v>0</v>
      </c>
      <c r="G527" s="95">
        <f t="shared" si="6219"/>
        <v>17.25</v>
      </c>
      <c r="H527" s="46">
        <f t="shared" si="6220"/>
        <v>0</v>
      </c>
      <c r="I527" s="96">
        <f t="shared" si="6221"/>
        <v>0</v>
      </c>
      <c r="J527" s="96">
        <f t="shared" si="6222"/>
        <v>0</v>
      </c>
      <c r="K527" s="96">
        <f t="shared" si="6223"/>
        <v>0</v>
      </c>
      <c r="L527" s="96">
        <f t="shared" si="6224"/>
        <v>0</v>
      </c>
      <c r="M527" s="96">
        <f t="shared" si="6225"/>
        <v>0</v>
      </c>
      <c r="N527" s="97">
        <v>17.25</v>
      </c>
      <c r="Q527" s="46">
        <v>414</v>
      </c>
      <c r="R527" s="46">
        <f t="shared" si="6261"/>
        <v>0</v>
      </c>
      <c r="S527" s="46">
        <f t="shared" si="6262"/>
        <v>0</v>
      </c>
      <c r="T527" s="46">
        <f t="shared" si="6263"/>
        <v>0</v>
      </c>
      <c r="U527" s="46">
        <f t="shared" si="6264"/>
        <v>0</v>
      </c>
      <c r="V527" s="46">
        <f t="shared" si="6265"/>
        <v>0</v>
      </c>
      <c r="W527" s="95">
        <f t="shared" si="6226"/>
        <v>17.25</v>
      </c>
      <c r="X527" s="46">
        <f t="shared" si="6214"/>
        <v>0</v>
      </c>
      <c r="Y527" s="96">
        <f t="shared" si="6227"/>
        <v>0</v>
      </c>
      <c r="Z527" s="96">
        <f t="shared" si="6228"/>
        <v>0</v>
      </c>
      <c r="AA527" s="96">
        <f t="shared" si="6229"/>
        <v>0</v>
      </c>
      <c r="AB527" s="96">
        <f t="shared" si="6230"/>
        <v>0</v>
      </c>
      <c r="AC527" s="96">
        <f t="shared" si="6231"/>
        <v>0</v>
      </c>
      <c r="AD527" s="97">
        <v>17.25</v>
      </c>
      <c r="AG527" s="46">
        <v>414</v>
      </c>
      <c r="AH527" s="46">
        <f t="shared" si="6266"/>
        <v>0</v>
      </c>
      <c r="AI527" s="46">
        <f t="shared" si="6267"/>
        <v>0</v>
      </c>
      <c r="AJ527" s="46">
        <f t="shared" si="6268"/>
        <v>0</v>
      </c>
      <c r="AK527" s="46">
        <f t="shared" si="6269"/>
        <v>0</v>
      </c>
      <c r="AL527" s="46">
        <f t="shared" si="6270"/>
        <v>0</v>
      </c>
      <c r="AM527" s="95">
        <f t="shared" si="6232"/>
        <v>17.25</v>
      </c>
      <c r="AN527" s="46">
        <f t="shared" si="6215"/>
        <v>0</v>
      </c>
      <c r="AO527" s="96">
        <f t="shared" si="6233"/>
        <v>0</v>
      </c>
      <c r="AP527" s="96">
        <f t="shared" si="6234"/>
        <v>0</v>
      </c>
      <c r="AQ527" s="96">
        <f t="shared" si="6235"/>
        <v>0</v>
      </c>
      <c r="AR527" s="96">
        <f t="shared" si="6236"/>
        <v>0</v>
      </c>
      <c r="AS527" s="96">
        <f t="shared" si="6237"/>
        <v>0</v>
      </c>
      <c r="AT527" s="97">
        <v>17.25</v>
      </c>
      <c r="AW527" s="46">
        <v>414</v>
      </c>
      <c r="AX527" s="46">
        <f t="shared" si="6271"/>
        <v>0</v>
      </c>
      <c r="AY527" s="46">
        <f t="shared" si="6272"/>
        <v>0</v>
      </c>
      <c r="AZ527" s="46">
        <f t="shared" si="6273"/>
        <v>0</v>
      </c>
      <c r="BA527" s="46">
        <f t="shared" si="6274"/>
        <v>0</v>
      </c>
      <c r="BB527" s="46">
        <f t="shared" si="6275"/>
        <v>0</v>
      </c>
      <c r="BC527" s="95">
        <f t="shared" si="6238"/>
        <v>17.25</v>
      </c>
      <c r="BD527" s="46">
        <f t="shared" si="6216"/>
        <v>0</v>
      </c>
      <c r="BE527" s="96">
        <f t="shared" si="6239"/>
        <v>0</v>
      </c>
      <c r="BF527" s="96">
        <f t="shared" si="6240"/>
        <v>0</v>
      </c>
      <c r="BG527" s="96">
        <f t="shared" si="6241"/>
        <v>0</v>
      </c>
      <c r="BH527" s="96">
        <f t="shared" si="6242"/>
        <v>0</v>
      </c>
      <c r="BI527" s="96">
        <f t="shared" si="6243"/>
        <v>0</v>
      </c>
      <c r="BJ527" s="97">
        <v>17.25</v>
      </c>
      <c r="BM527" s="46">
        <v>414</v>
      </c>
      <c r="BN527" s="46">
        <f t="shared" si="6276"/>
        <v>0</v>
      </c>
      <c r="BO527" s="46">
        <f t="shared" si="6277"/>
        <v>0</v>
      </c>
      <c r="BP527" s="46">
        <f t="shared" si="6278"/>
        <v>0</v>
      </c>
      <c r="BQ527" s="46">
        <f t="shared" si="6279"/>
        <v>0</v>
      </c>
      <c r="BR527" s="46">
        <f t="shared" si="6280"/>
        <v>0</v>
      </c>
      <c r="BS527" s="95">
        <f t="shared" si="6244"/>
        <v>17.25</v>
      </c>
      <c r="BT527" s="46">
        <f t="shared" si="6217"/>
        <v>0</v>
      </c>
      <c r="BU527" s="96">
        <f t="shared" si="6245"/>
        <v>0</v>
      </c>
      <c r="BV527" s="96">
        <f t="shared" si="6246"/>
        <v>0</v>
      </c>
      <c r="BW527" s="96">
        <f t="shared" si="6247"/>
        <v>0</v>
      </c>
      <c r="BX527" s="96">
        <f t="shared" si="6248"/>
        <v>0</v>
      </c>
      <c r="BY527" s="96">
        <f t="shared" si="6249"/>
        <v>0</v>
      </c>
      <c r="BZ527" s="97">
        <v>17.25</v>
      </c>
      <c r="CC527" s="46">
        <v>414</v>
      </c>
      <c r="CD527" s="46">
        <f t="shared" si="6281"/>
        <v>0</v>
      </c>
      <c r="CE527" s="46">
        <f t="shared" si="6282"/>
        <v>0</v>
      </c>
      <c r="CF527" s="46">
        <f t="shared" si="6283"/>
        <v>0</v>
      </c>
      <c r="CG527" s="46">
        <f t="shared" si="6284"/>
        <v>0</v>
      </c>
      <c r="CH527" s="46">
        <f t="shared" si="6285"/>
        <v>0</v>
      </c>
      <c r="CI527" s="95">
        <f t="shared" si="6250"/>
        <v>17.25</v>
      </c>
      <c r="CJ527" s="46">
        <f t="shared" si="6218"/>
        <v>0</v>
      </c>
      <c r="CK527" s="96">
        <f t="shared" si="6251"/>
        <v>0</v>
      </c>
      <c r="CL527" s="96">
        <f t="shared" si="6252"/>
        <v>0</v>
      </c>
      <c r="CM527" s="96">
        <f t="shared" si="6253"/>
        <v>0</v>
      </c>
      <c r="CN527" s="96">
        <f t="shared" si="6254"/>
        <v>0</v>
      </c>
      <c r="CO527" s="96">
        <f t="shared" si="6255"/>
        <v>0</v>
      </c>
      <c r="CP527" s="97">
        <v>17.25</v>
      </c>
    </row>
    <row r="528" spans="1:94" x14ac:dyDescent="0.3">
      <c r="A528" s="46">
        <v>415</v>
      </c>
      <c r="B528" s="46">
        <f t="shared" si="6256"/>
        <v>0</v>
      </c>
      <c r="C528" s="46">
        <f t="shared" si="6257"/>
        <v>0</v>
      </c>
      <c r="D528" s="46">
        <f t="shared" si="6258"/>
        <v>0</v>
      </c>
      <c r="E528" s="46">
        <f t="shared" si="6259"/>
        <v>0</v>
      </c>
      <c r="F528" s="46">
        <f t="shared" si="6260"/>
        <v>0</v>
      </c>
      <c r="G528" s="95">
        <f t="shared" si="6219"/>
        <v>17.291666666666668</v>
      </c>
      <c r="H528" s="46">
        <f t="shared" si="6220"/>
        <v>0</v>
      </c>
      <c r="I528" s="96">
        <f t="shared" si="6221"/>
        <v>0</v>
      </c>
      <c r="J528" s="96">
        <f t="shared" si="6222"/>
        <v>0</v>
      </c>
      <c r="K528" s="96">
        <f t="shared" si="6223"/>
        <v>0</v>
      </c>
      <c r="L528" s="96">
        <f t="shared" si="6224"/>
        <v>0</v>
      </c>
      <c r="M528" s="96">
        <f t="shared" si="6225"/>
        <v>0</v>
      </c>
      <c r="N528" s="97">
        <v>17.291666666666668</v>
      </c>
      <c r="Q528" s="46">
        <v>415</v>
      </c>
      <c r="R528" s="46">
        <f t="shared" si="6261"/>
        <v>0</v>
      </c>
      <c r="S528" s="46">
        <f t="shared" si="6262"/>
        <v>0</v>
      </c>
      <c r="T528" s="46">
        <f t="shared" si="6263"/>
        <v>0</v>
      </c>
      <c r="U528" s="46">
        <f t="shared" si="6264"/>
        <v>0</v>
      </c>
      <c r="V528" s="46">
        <f t="shared" si="6265"/>
        <v>0</v>
      </c>
      <c r="W528" s="95">
        <f t="shared" si="6226"/>
        <v>17.291666666666668</v>
      </c>
      <c r="X528" s="46">
        <f t="shared" si="6214"/>
        <v>0</v>
      </c>
      <c r="Y528" s="96">
        <f t="shared" si="6227"/>
        <v>0</v>
      </c>
      <c r="Z528" s="96">
        <f t="shared" si="6228"/>
        <v>0</v>
      </c>
      <c r="AA528" s="96">
        <f t="shared" si="6229"/>
        <v>0</v>
      </c>
      <c r="AB528" s="96">
        <f t="shared" si="6230"/>
        <v>0</v>
      </c>
      <c r="AC528" s="96">
        <f t="shared" si="6231"/>
        <v>0</v>
      </c>
      <c r="AD528" s="97">
        <v>17.291666666666668</v>
      </c>
      <c r="AG528" s="46">
        <v>415</v>
      </c>
      <c r="AH528" s="46">
        <f t="shared" si="6266"/>
        <v>0</v>
      </c>
      <c r="AI528" s="46">
        <f t="shared" si="6267"/>
        <v>0</v>
      </c>
      <c r="AJ528" s="46">
        <f t="shared" si="6268"/>
        <v>0</v>
      </c>
      <c r="AK528" s="46">
        <f t="shared" si="6269"/>
        <v>0</v>
      </c>
      <c r="AL528" s="46">
        <f t="shared" si="6270"/>
        <v>0</v>
      </c>
      <c r="AM528" s="95">
        <f t="shared" si="6232"/>
        <v>17.291666666666668</v>
      </c>
      <c r="AN528" s="46">
        <f t="shared" si="6215"/>
        <v>0</v>
      </c>
      <c r="AO528" s="96">
        <f t="shared" si="6233"/>
        <v>0</v>
      </c>
      <c r="AP528" s="96">
        <f t="shared" si="6234"/>
        <v>0</v>
      </c>
      <c r="AQ528" s="96">
        <f t="shared" si="6235"/>
        <v>0</v>
      </c>
      <c r="AR528" s="96">
        <f t="shared" si="6236"/>
        <v>0</v>
      </c>
      <c r="AS528" s="96">
        <f t="shared" si="6237"/>
        <v>0</v>
      </c>
      <c r="AT528" s="97">
        <v>17.291666666666668</v>
      </c>
      <c r="AW528" s="46">
        <v>415</v>
      </c>
      <c r="AX528" s="46">
        <f t="shared" si="6271"/>
        <v>0</v>
      </c>
      <c r="AY528" s="46">
        <f t="shared" si="6272"/>
        <v>0</v>
      </c>
      <c r="AZ528" s="46">
        <f t="shared" si="6273"/>
        <v>0</v>
      </c>
      <c r="BA528" s="46">
        <f t="shared" si="6274"/>
        <v>0</v>
      </c>
      <c r="BB528" s="46">
        <f t="shared" si="6275"/>
        <v>0</v>
      </c>
      <c r="BC528" s="95">
        <f t="shared" si="6238"/>
        <v>17.291666666666668</v>
      </c>
      <c r="BD528" s="46">
        <f t="shared" si="6216"/>
        <v>0</v>
      </c>
      <c r="BE528" s="96">
        <f t="shared" si="6239"/>
        <v>0</v>
      </c>
      <c r="BF528" s="96">
        <f t="shared" si="6240"/>
        <v>0</v>
      </c>
      <c r="BG528" s="96">
        <f t="shared" si="6241"/>
        <v>0</v>
      </c>
      <c r="BH528" s="96">
        <f t="shared" si="6242"/>
        <v>0</v>
      </c>
      <c r="BI528" s="96">
        <f t="shared" si="6243"/>
        <v>0</v>
      </c>
      <c r="BJ528" s="97">
        <v>17.291666666666668</v>
      </c>
      <c r="BM528" s="46">
        <v>415</v>
      </c>
      <c r="BN528" s="46">
        <f t="shared" si="6276"/>
        <v>0</v>
      </c>
      <c r="BO528" s="46">
        <f t="shared" si="6277"/>
        <v>0</v>
      </c>
      <c r="BP528" s="46">
        <f t="shared" si="6278"/>
        <v>0</v>
      </c>
      <c r="BQ528" s="46">
        <f t="shared" si="6279"/>
        <v>0</v>
      </c>
      <c r="BR528" s="46">
        <f t="shared" si="6280"/>
        <v>0</v>
      </c>
      <c r="BS528" s="95">
        <f t="shared" si="6244"/>
        <v>17.291666666666668</v>
      </c>
      <c r="BT528" s="46">
        <f t="shared" si="6217"/>
        <v>0</v>
      </c>
      <c r="BU528" s="96">
        <f t="shared" si="6245"/>
        <v>0</v>
      </c>
      <c r="BV528" s="96">
        <f t="shared" si="6246"/>
        <v>0</v>
      </c>
      <c r="BW528" s="96">
        <f t="shared" si="6247"/>
        <v>0</v>
      </c>
      <c r="BX528" s="96">
        <f t="shared" si="6248"/>
        <v>0</v>
      </c>
      <c r="BY528" s="96">
        <f t="shared" si="6249"/>
        <v>0</v>
      </c>
      <c r="BZ528" s="97">
        <v>17.291666666666668</v>
      </c>
      <c r="CC528" s="46">
        <v>415</v>
      </c>
      <c r="CD528" s="46">
        <f t="shared" si="6281"/>
        <v>0</v>
      </c>
      <c r="CE528" s="46">
        <f t="shared" si="6282"/>
        <v>0</v>
      </c>
      <c r="CF528" s="46">
        <f t="shared" si="6283"/>
        <v>0</v>
      </c>
      <c r="CG528" s="46">
        <f t="shared" si="6284"/>
        <v>0</v>
      </c>
      <c r="CH528" s="46">
        <f t="shared" si="6285"/>
        <v>0</v>
      </c>
      <c r="CI528" s="95">
        <f t="shared" si="6250"/>
        <v>17.291666666666668</v>
      </c>
      <c r="CJ528" s="46">
        <f t="shared" si="6218"/>
        <v>0</v>
      </c>
      <c r="CK528" s="96">
        <f t="shared" si="6251"/>
        <v>0</v>
      </c>
      <c r="CL528" s="96">
        <f t="shared" si="6252"/>
        <v>0</v>
      </c>
      <c r="CM528" s="96">
        <f t="shared" si="6253"/>
        <v>0</v>
      </c>
      <c r="CN528" s="96">
        <f t="shared" si="6254"/>
        <v>0</v>
      </c>
      <c r="CO528" s="96">
        <f t="shared" si="6255"/>
        <v>0</v>
      </c>
      <c r="CP528" s="97">
        <v>17.291666666666668</v>
      </c>
    </row>
    <row r="529" spans="1:94" x14ac:dyDescent="0.3">
      <c r="A529" s="46">
        <v>416</v>
      </c>
      <c r="B529" s="46">
        <f t="shared" si="6256"/>
        <v>0</v>
      </c>
      <c r="C529" s="46">
        <f t="shared" si="6257"/>
        <v>0</v>
      </c>
      <c r="D529" s="46">
        <f t="shared" si="6258"/>
        <v>0</v>
      </c>
      <c r="E529" s="46">
        <f t="shared" si="6259"/>
        <v>0</v>
      </c>
      <c r="F529" s="46">
        <f t="shared" si="6260"/>
        <v>0</v>
      </c>
      <c r="G529" s="95">
        <f t="shared" si="6219"/>
        <v>17.333333333333332</v>
      </c>
      <c r="H529" s="46">
        <f t="shared" si="6220"/>
        <v>0</v>
      </c>
      <c r="I529" s="96">
        <f t="shared" si="6221"/>
        <v>0</v>
      </c>
      <c r="J529" s="96">
        <f t="shared" si="6222"/>
        <v>0</v>
      </c>
      <c r="K529" s="96">
        <f t="shared" si="6223"/>
        <v>0</v>
      </c>
      <c r="L529" s="96">
        <f t="shared" si="6224"/>
        <v>0</v>
      </c>
      <c r="M529" s="96">
        <f t="shared" si="6225"/>
        <v>0</v>
      </c>
      <c r="N529" s="97">
        <v>17.333333333333332</v>
      </c>
      <c r="Q529" s="46">
        <v>416</v>
      </c>
      <c r="R529" s="46">
        <f t="shared" si="6261"/>
        <v>0</v>
      </c>
      <c r="S529" s="46">
        <f t="shared" si="6262"/>
        <v>0</v>
      </c>
      <c r="T529" s="46">
        <f t="shared" si="6263"/>
        <v>0</v>
      </c>
      <c r="U529" s="46">
        <f t="shared" si="6264"/>
        <v>0</v>
      </c>
      <c r="V529" s="46">
        <f t="shared" si="6265"/>
        <v>0</v>
      </c>
      <c r="W529" s="95">
        <f t="shared" si="6226"/>
        <v>17.333333333333332</v>
      </c>
      <c r="X529" s="46">
        <f t="shared" si="6214"/>
        <v>0</v>
      </c>
      <c r="Y529" s="96">
        <f t="shared" si="6227"/>
        <v>0</v>
      </c>
      <c r="Z529" s="96">
        <f t="shared" si="6228"/>
        <v>0</v>
      </c>
      <c r="AA529" s="96">
        <f t="shared" si="6229"/>
        <v>0</v>
      </c>
      <c r="AB529" s="96">
        <f t="shared" si="6230"/>
        <v>0</v>
      </c>
      <c r="AC529" s="96">
        <f t="shared" si="6231"/>
        <v>0</v>
      </c>
      <c r="AD529" s="97">
        <v>17.333333333333332</v>
      </c>
      <c r="AG529" s="46">
        <v>416</v>
      </c>
      <c r="AH529" s="46">
        <f t="shared" si="6266"/>
        <v>0</v>
      </c>
      <c r="AI529" s="46">
        <f t="shared" si="6267"/>
        <v>0</v>
      </c>
      <c r="AJ529" s="46">
        <f t="shared" si="6268"/>
        <v>0</v>
      </c>
      <c r="AK529" s="46">
        <f t="shared" si="6269"/>
        <v>0</v>
      </c>
      <c r="AL529" s="46">
        <f t="shared" si="6270"/>
        <v>0</v>
      </c>
      <c r="AM529" s="95">
        <f t="shared" si="6232"/>
        <v>17.333333333333332</v>
      </c>
      <c r="AN529" s="46">
        <f t="shared" si="6215"/>
        <v>0</v>
      </c>
      <c r="AO529" s="96">
        <f t="shared" si="6233"/>
        <v>0</v>
      </c>
      <c r="AP529" s="96">
        <f t="shared" si="6234"/>
        <v>0</v>
      </c>
      <c r="AQ529" s="96">
        <f t="shared" si="6235"/>
        <v>0</v>
      </c>
      <c r="AR529" s="96">
        <f t="shared" si="6236"/>
        <v>0</v>
      </c>
      <c r="AS529" s="96">
        <f t="shared" si="6237"/>
        <v>0</v>
      </c>
      <c r="AT529" s="97">
        <v>17.333333333333332</v>
      </c>
      <c r="AW529" s="46">
        <v>416</v>
      </c>
      <c r="AX529" s="46">
        <f t="shared" si="6271"/>
        <v>0</v>
      </c>
      <c r="AY529" s="46">
        <f t="shared" si="6272"/>
        <v>0</v>
      </c>
      <c r="AZ529" s="46">
        <f t="shared" si="6273"/>
        <v>0</v>
      </c>
      <c r="BA529" s="46">
        <f t="shared" si="6274"/>
        <v>0</v>
      </c>
      <c r="BB529" s="46">
        <f t="shared" si="6275"/>
        <v>0</v>
      </c>
      <c r="BC529" s="95">
        <f t="shared" si="6238"/>
        <v>17.333333333333332</v>
      </c>
      <c r="BD529" s="46">
        <f t="shared" si="6216"/>
        <v>0</v>
      </c>
      <c r="BE529" s="96">
        <f t="shared" si="6239"/>
        <v>0</v>
      </c>
      <c r="BF529" s="96">
        <f t="shared" si="6240"/>
        <v>0</v>
      </c>
      <c r="BG529" s="96">
        <f t="shared" si="6241"/>
        <v>0</v>
      </c>
      <c r="BH529" s="96">
        <f t="shared" si="6242"/>
        <v>0</v>
      </c>
      <c r="BI529" s="96">
        <f t="shared" si="6243"/>
        <v>0</v>
      </c>
      <c r="BJ529" s="97">
        <v>17.333333333333332</v>
      </c>
      <c r="BM529" s="46">
        <v>416</v>
      </c>
      <c r="BN529" s="46">
        <f t="shared" si="6276"/>
        <v>0</v>
      </c>
      <c r="BO529" s="46">
        <f t="shared" si="6277"/>
        <v>0</v>
      </c>
      <c r="BP529" s="46">
        <f t="shared" si="6278"/>
        <v>0</v>
      </c>
      <c r="BQ529" s="46">
        <f t="shared" si="6279"/>
        <v>0</v>
      </c>
      <c r="BR529" s="46">
        <f t="shared" si="6280"/>
        <v>0</v>
      </c>
      <c r="BS529" s="95">
        <f t="shared" si="6244"/>
        <v>17.333333333333332</v>
      </c>
      <c r="BT529" s="46">
        <f t="shared" si="6217"/>
        <v>0</v>
      </c>
      <c r="BU529" s="96">
        <f t="shared" si="6245"/>
        <v>0</v>
      </c>
      <c r="BV529" s="96">
        <f t="shared" si="6246"/>
        <v>0</v>
      </c>
      <c r="BW529" s="96">
        <f t="shared" si="6247"/>
        <v>0</v>
      </c>
      <c r="BX529" s="96">
        <f t="shared" si="6248"/>
        <v>0</v>
      </c>
      <c r="BY529" s="96">
        <f t="shared" si="6249"/>
        <v>0</v>
      </c>
      <c r="BZ529" s="97">
        <v>17.333333333333332</v>
      </c>
      <c r="CC529" s="46">
        <v>416</v>
      </c>
      <c r="CD529" s="46">
        <f t="shared" si="6281"/>
        <v>0</v>
      </c>
      <c r="CE529" s="46">
        <f t="shared" si="6282"/>
        <v>0</v>
      </c>
      <c r="CF529" s="46">
        <f t="shared" si="6283"/>
        <v>0</v>
      </c>
      <c r="CG529" s="46">
        <f t="shared" si="6284"/>
        <v>0</v>
      </c>
      <c r="CH529" s="46">
        <f t="shared" si="6285"/>
        <v>0</v>
      </c>
      <c r="CI529" s="95">
        <f t="shared" si="6250"/>
        <v>17.333333333333332</v>
      </c>
      <c r="CJ529" s="46">
        <f t="shared" si="6218"/>
        <v>0</v>
      </c>
      <c r="CK529" s="96">
        <f t="shared" si="6251"/>
        <v>0</v>
      </c>
      <c r="CL529" s="96">
        <f t="shared" si="6252"/>
        <v>0</v>
      </c>
      <c r="CM529" s="96">
        <f t="shared" si="6253"/>
        <v>0</v>
      </c>
      <c r="CN529" s="96">
        <f t="shared" si="6254"/>
        <v>0</v>
      </c>
      <c r="CO529" s="96">
        <f t="shared" si="6255"/>
        <v>0</v>
      </c>
      <c r="CP529" s="97">
        <v>17.333333333333332</v>
      </c>
    </row>
    <row r="530" spans="1:94" x14ac:dyDescent="0.3">
      <c r="A530" s="46">
        <v>417</v>
      </c>
      <c r="B530" s="46">
        <f t="shared" si="6256"/>
        <v>0</v>
      </c>
      <c r="C530" s="46">
        <f t="shared" si="6257"/>
        <v>0</v>
      </c>
      <c r="D530" s="46">
        <f t="shared" si="6258"/>
        <v>0</v>
      </c>
      <c r="E530" s="46">
        <f t="shared" si="6259"/>
        <v>0</v>
      </c>
      <c r="F530" s="46">
        <f t="shared" si="6260"/>
        <v>0</v>
      </c>
      <c r="G530" s="95">
        <f t="shared" si="6219"/>
        <v>17.375</v>
      </c>
      <c r="H530" s="46">
        <f t="shared" si="6220"/>
        <v>0</v>
      </c>
      <c r="I530" s="96">
        <f t="shared" si="6221"/>
        <v>0</v>
      </c>
      <c r="J530" s="96">
        <f t="shared" si="6222"/>
        <v>0</v>
      </c>
      <c r="K530" s="96">
        <f t="shared" si="6223"/>
        <v>0</v>
      </c>
      <c r="L530" s="96">
        <f t="shared" si="6224"/>
        <v>0</v>
      </c>
      <c r="M530" s="96">
        <f t="shared" si="6225"/>
        <v>0</v>
      </c>
      <c r="N530" s="97">
        <v>17.375</v>
      </c>
      <c r="Q530" s="46">
        <v>417</v>
      </c>
      <c r="R530" s="46">
        <f t="shared" si="6261"/>
        <v>0</v>
      </c>
      <c r="S530" s="46">
        <f t="shared" si="6262"/>
        <v>0</v>
      </c>
      <c r="T530" s="46">
        <f t="shared" si="6263"/>
        <v>0</v>
      </c>
      <c r="U530" s="46">
        <f t="shared" si="6264"/>
        <v>0</v>
      </c>
      <c r="V530" s="46">
        <f t="shared" si="6265"/>
        <v>0</v>
      </c>
      <c r="W530" s="95">
        <f t="shared" si="6226"/>
        <v>17.375</v>
      </c>
      <c r="X530" s="46">
        <f t="shared" si="6214"/>
        <v>0</v>
      </c>
      <c r="Y530" s="96">
        <f t="shared" si="6227"/>
        <v>0</v>
      </c>
      <c r="Z530" s="96">
        <f t="shared" si="6228"/>
        <v>0</v>
      </c>
      <c r="AA530" s="96">
        <f t="shared" si="6229"/>
        <v>0</v>
      </c>
      <c r="AB530" s="96">
        <f t="shared" si="6230"/>
        <v>0</v>
      </c>
      <c r="AC530" s="96">
        <f t="shared" si="6231"/>
        <v>0</v>
      </c>
      <c r="AD530" s="97">
        <v>17.375</v>
      </c>
      <c r="AG530" s="46">
        <v>417</v>
      </c>
      <c r="AH530" s="46">
        <f t="shared" si="6266"/>
        <v>0</v>
      </c>
      <c r="AI530" s="46">
        <f t="shared" si="6267"/>
        <v>0</v>
      </c>
      <c r="AJ530" s="46">
        <f t="shared" si="6268"/>
        <v>0</v>
      </c>
      <c r="AK530" s="46">
        <f t="shared" si="6269"/>
        <v>0</v>
      </c>
      <c r="AL530" s="46">
        <f t="shared" si="6270"/>
        <v>0</v>
      </c>
      <c r="AM530" s="95">
        <f t="shared" si="6232"/>
        <v>17.375</v>
      </c>
      <c r="AN530" s="46">
        <f t="shared" si="6215"/>
        <v>0</v>
      </c>
      <c r="AO530" s="96">
        <f t="shared" si="6233"/>
        <v>0</v>
      </c>
      <c r="AP530" s="96">
        <f t="shared" si="6234"/>
        <v>0</v>
      </c>
      <c r="AQ530" s="96">
        <f t="shared" si="6235"/>
        <v>0</v>
      </c>
      <c r="AR530" s="96">
        <f t="shared" si="6236"/>
        <v>0</v>
      </c>
      <c r="AS530" s="96">
        <f t="shared" si="6237"/>
        <v>0</v>
      </c>
      <c r="AT530" s="97">
        <v>17.375</v>
      </c>
      <c r="AW530" s="46">
        <v>417</v>
      </c>
      <c r="AX530" s="46">
        <f t="shared" si="6271"/>
        <v>0</v>
      </c>
      <c r="AY530" s="46">
        <f t="shared" si="6272"/>
        <v>0</v>
      </c>
      <c r="AZ530" s="46">
        <f t="shared" si="6273"/>
        <v>0</v>
      </c>
      <c r="BA530" s="46">
        <f t="shared" si="6274"/>
        <v>0</v>
      </c>
      <c r="BB530" s="46">
        <f t="shared" si="6275"/>
        <v>0</v>
      </c>
      <c r="BC530" s="95">
        <f t="shared" si="6238"/>
        <v>17.375</v>
      </c>
      <c r="BD530" s="46">
        <f t="shared" si="6216"/>
        <v>0</v>
      </c>
      <c r="BE530" s="96">
        <f t="shared" si="6239"/>
        <v>0</v>
      </c>
      <c r="BF530" s="96">
        <f t="shared" si="6240"/>
        <v>0</v>
      </c>
      <c r="BG530" s="96">
        <f t="shared" si="6241"/>
        <v>0</v>
      </c>
      <c r="BH530" s="96">
        <f t="shared" si="6242"/>
        <v>0</v>
      </c>
      <c r="BI530" s="96">
        <f t="shared" si="6243"/>
        <v>0</v>
      </c>
      <c r="BJ530" s="97">
        <v>17.375</v>
      </c>
      <c r="BM530" s="46">
        <v>417</v>
      </c>
      <c r="BN530" s="46">
        <f t="shared" si="6276"/>
        <v>0</v>
      </c>
      <c r="BO530" s="46">
        <f t="shared" si="6277"/>
        <v>0</v>
      </c>
      <c r="BP530" s="46">
        <f t="shared" si="6278"/>
        <v>0</v>
      </c>
      <c r="BQ530" s="46">
        <f t="shared" si="6279"/>
        <v>0</v>
      </c>
      <c r="BR530" s="46">
        <f t="shared" si="6280"/>
        <v>0</v>
      </c>
      <c r="BS530" s="95">
        <f t="shared" si="6244"/>
        <v>17.375</v>
      </c>
      <c r="BT530" s="46">
        <f t="shared" si="6217"/>
        <v>0</v>
      </c>
      <c r="BU530" s="96">
        <f t="shared" si="6245"/>
        <v>0</v>
      </c>
      <c r="BV530" s="96">
        <f t="shared" si="6246"/>
        <v>0</v>
      </c>
      <c r="BW530" s="96">
        <f t="shared" si="6247"/>
        <v>0</v>
      </c>
      <c r="BX530" s="96">
        <f t="shared" si="6248"/>
        <v>0</v>
      </c>
      <c r="BY530" s="96">
        <f t="shared" si="6249"/>
        <v>0</v>
      </c>
      <c r="BZ530" s="97">
        <v>17.375</v>
      </c>
      <c r="CC530" s="46">
        <v>417</v>
      </c>
      <c r="CD530" s="46">
        <f t="shared" si="6281"/>
        <v>0</v>
      </c>
      <c r="CE530" s="46">
        <f t="shared" si="6282"/>
        <v>0</v>
      </c>
      <c r="CF530" s="46">
        <f t="shared" si="6283"/>
        <v>0</v>
      </c>
      <c r="CG530" s="46">
        <f t="shared" si="6284"/>
        <v>0</v>
      </c>
      <c r="CH530" s="46">
        <f t="shared" si="6285"/>
        <v>0</v>
      </c>
      <c r="CI530" s="95">
        <f t="shared" si="6250"/>
        <v>17.375</v>
      </c>
      <c r="CJ530" s="46">
        <f t="shared" si="6218"/>
        <v>0</v>
      </c>
      <c r="CK530" s="96">
        <f t="shared" si="6251"/>
        <v>0</v>
      </c>
      <c r="CL530" s="96">
        <f t="shared" si="6252"/>
        <v>0</v>
      </c>
      <c r="CM530" s="96">
        <f t="shared" si="6253"/>
        <v>0</v>
      </c>
      <c r="CN530" s="96">
        <f t="shared" si="6254"/>
        <v>0</v>
      </c>
      <c r="CO530" s="96">
        <f t="shared" si="6255"/>
        <v>0</v>
      </c>
      <c r="CP530" s="97">
        <v>17.375</v>
      </c>
    </row>
    <row r="531" spans="1:94" x14ac:dyDescent="0.3">
      <c r="A531" s="46">
        <v>418</v>
      </c>
      <c r="B531" s="46">
        <f t="shared" si="6256"/>
        <v>0</v>
      </c>
      <c r="C531" s="46">
        <f t="shared" si="6257"/>
        <v>0</v>
      </c>
      <c r="D531" s="46">
        <f t="shared" si="6258"/>
        <v>0</v>
      </c>
      <c r="E531" s="46">
        <f t="shared" si="6259"/>
        <v>0</v>
      </c>
      <c r="F531" s="46">
        <f t="shared" si="6260"/>
        <v>0</v>
      </c>
      <c r="G531" s="95">
        <f t="shared" si="6219"/>
        <v>17.416666666666668</v>
      </c>
      <c r="H531" s="46">
        <f t="shared" si="6220"/>
        <v>0</v>
      </c>
      <c r="I531" s="96">
        <f t="shared" si="6221"/>
        <v>0</v>
      </c>
      <c r="J531" s="96">
        <f t="shared" si="6222"/>
        <v>0</v>
      </c>
      <c r="K531" s="96">
        <f t="shared" si="6223"/>
        <v>0</v>
      </c>
      <c r="L531" s="96">
        <f t="shared" si="6224"/>
        <v>0</v>
      </c>
      <c r="M531" s="96">
        <f t="shared" si="6225"/>
        <v>0</v>
      </c>
      <c r="N531" s="97">
        <v>17.416666666666668</v>
      </c>
      <c r="Q531" s="46">
        <v>418</v>
      </c>
      <c r="R531" s="46">
        <f t="shared" si="6261"/>
        <v>0</v>
      </c>
      <c r="S531" s="46">
        <f t="shared" si="6262"/>
        <v>0</v>
      </c>
      <c r="T531" s="46">
        <f t="shared" si="6263"/>
        <v>0</v>
      </c>
      <c r="U531" s="46">
        <f t="shared" si="6264"/>
        <v>0</v>
      </c>
      <c r="V531" s="46">
        <f t="shared" si="6265"/>
        <v>0</v>
      </c>
      <c r="W531" s="95">
        <f t="shared" si="6226"/>
        <v>17.416666666666668</v>
      </c>
      <c r="X531" s="46">
        <f t="shared" si="6214"/>
        <v>0</v>
      </c>
      <c r="Y531" s="96">
        <f t="shared" si="6227"/>
        <v>0</v>
      </c>
      <c r="Z531" s="96">
        <f t="shared" si="6228"/>
        <v>0</v>
      </c>
      <c r="AA531" s="96">
        <f t="shared" si="6229"/>
        <v>0</v>
      </c>
      <c r="AB531" s="96">
        <f t="shared" si="6230"/>
        <v>0</v>
      </c>
      <c r="AC531" s="96">
        <f t="shared" si="6231"/>
        <v>0</v>
      </c>
      <c r="AD531" s="97">
        <v>17.416666666666668</v>
      </c>
      <c r="AG531" s="46">
        <v>418</v>
      </c>
      <c r="AH531" s="46">
        <f t="shared" si="6266"/>
        <v>0</v>
      </c>
      <c r="AI531" s="46">
        <f t="shared" si="6267"/>
        <v>0</v>
      </c>
      <c r="AJ531" s="46">
        <f t="shared" si="6268"/>
        <v>0</v>
      </c>
      <c r="AK531" s="46">
        <f t="shared" si="6269"/>
        <v>0</v>
      </c>
      <c r="AL531" s="46">
        <f t="shared" si="6270"/>
        <v>0</v>
      </c>
      <c r="AM531" s="95">
        <f t="shared" si="6232"/>
        <v>17.416666666666668</v>
      </c>
      <c r="AN531" s="46">
        <f t="shared" si="6215"/>
        <v>0</v>
      </c>
      <c r="AO531" s="96">
        <f t="shared" si="6233"/>
        <v>0</v>
      </c>
      <c r="AP531" s="96">
        <f t="shared" si="6234"/>
        <v>0</v>
      </c>
      <c r="AQ531" s="96">
        <f t="shared" si="6235"/>
        <v>0</v>
      </c>
      <c r="AR531" s="96">
        <f t="shared" si="6236"/>
        <v>0</v>
      </c>
      <c r="AS531" s="96">
        <f t="shared" si="6237"/>
        <v>0</v>
      </c>
      <c r="AT531" s="97">
        <v>17.416666666666668</v>
      </c>
      <c r="AW531" s="46">
        <v>418</v>
      </c>
      <c r="AX531" s="46">
        <f t="shared" si="6271"/>
        <v>0</v>
      </c>
      <c r="AY531" s="46">
        <f t="shared" si="6272"/>
        <v>0</v>
      </c>
      <c r="AZ531" s="46">
        <f t="shared" si="6273"/>
        <v>0</v>
      </c>
      <c r="BA531" s="46">
        <f t="shared" si="6274"/>
        <v>0</v>
      </c>
      <c r="BB531" s="46">
        <f t="shared" si="6275"/>
        <v>0</v>
      </c>
      <c r="BC531" s="95">
        <f t="shared" si="6238"/>
        <v>17.416666666666668</v>
      </c>
      <c r="BD531" s="46">
        <f t="shared" si="6216"/>
        <v>0</v>
      </c>
      <c r="BE531" s="96">
        <f t="shared" si="6239"/>
        <v>0</v>
      </c>
      <c r="BF531" s="96">
        <f t="shared" si="6240"/>
        <v>0</v>
      </c>
      <c r="BG531" s="96">
        <f t="shared" si="6241"/>
        <v>0</v>
      </c>
      <c r="BH531" s="96">
        <f t="shared" si="6242"/>
        <v>0</v>
      </c>
      <c r="BI531" s="96">
        <f t="shared" si="6243"/>
        <v>0</v>
      </c>
      <c r="BJ531" s="97">
        <v>17.416666666666668</v>
      </c>
      <c r="BM531" s="46">
        <v>418</v>
      </c>
      <c r="BN531" s="46">
        <f t="shared" si="6276"/>
        <v>0</v>
      </c>
      <c r="BO531" s="46">
        <f t="shared" si="6277"/>
        <v>0</v>
      </c>
      <c r="BP531" s="46">
        <f t="shared" si="6278"/>
        <v>0</v>
      </c>
      <c r="BQ531" s="46">
        <f t="shared" si="6279"/>
        <v>0</v>
      </c>
      <c r="BR531" s="46">
        <f t="shared" si="6280"/>
        <v>0</v>
      </c>
      <c r="BS531" s="95">
        <f t="shared" si="6244"/>
        <v>17.416666666666668</v>
      </c>
      <c r="BT531" s="46">
        <f t="shared" si="6217"/>
        <v>0</v>
      </c>
      <c r="BU531" s="96">
        <f t="shared" si="6245"/>
        <v>0</v>
      </c>
      <c r="BV531" s="96">
        <f t="shared" si="6246"/>
        <v>0</v>
      </c>
      <c r="BW531" s="96">
        <f t="shared" si="6247"/>
        <v>0</v>
      </c>
      <c r="BX531" s="96">
        <f t="shared" si="6248"/>
        <v>0</v>
      </c>
      <c r="BY531" s="96">
        <f t="shared" si="6249"/>
        <v>0</v>
      </c>
      <c r="BZ531" s="97">
        <v>17.416666666666668</v>
      </c>
      <c r="CC531" s="46">
        <v>418</v>
      </c>
      <c r="CD531" s="46">
        <f t="shared" si="6281"/>
        <v>0</v>
      </c>
      <c r="CE531" s="46">
        <f t="shared" si="6282"/>
        <v>0</v>
      </c>
      <c r="CF531" s="46">
        <f t="shared" si="6283"/>
        <v>0</v>
      </c>
      <c r="CG531" s="46">
        <f t="shared" si="6284"/>
        <v>0</v>
      </c>
      <c r="CH531" s="46">
        <f t="shared" si="6285"/>
        <v>0</v>
      </c>
      <c r="CI531" s="95">
        <f t="shared" si="6250"/>
        <v>17.416666666666668</v>
      </c>
      <c r="CJ531" s="46">
        <f t="shared" si="6218"/>
        <v>0</v>
      </c>
      <c r="CK531" s="96">
        <f t="shared" si="6251"/>
        <v>0</v>
      </c>
      <c r="CL531" s="96">
        <f t="shared" si="6252"/>
        <v>0</v>
      </c>
      <c r="CM531" s="96">
        <f t="shared" si="6253"/>
        <v>0</v>
      </c>
      <c r="CN531" s="96">
        <f t="shared" si="6254"/>
        <v>0</v>
      </c>
      <c r="CO531" s="96">
        <f t="shared" si="6255"/>
        <v>0</v>
      </c>
      <c r="CP531" s="97">
        <v>17.416666666666668</v>
      </c>
    </row>
    <row r="532" spans="1:94" x14ac:dyDescent="0.3">
      <c r="A532" s="46">
        <v>419</v>
      </c>
      <c r="B532" s="46">
        <f t="shared" si="6256"/>
        <v>0</v>
      </c>
      <c r="C532" s="46">
        <f t="shared" si="6257"/>
        <v>0</v>
      </c>
      <c r="D532" s="46">
        <f t="shared" si="6258"/>
        <v>0</v>
      </c>
      <c r="E532" s="46">
        <f t="shared" si="6259"/>
        <v>0</v>
      </c>
      <c r="F532" s="46">
        <f t="shared" si="6260"/>
        <v>0</v>
      </c>
      <c r="G532" s="95">
        <f t="shared" si="6219"/>
        <v>17.458333333333332</v>
      </c>
      <c r="H532" s="46">
        <f t="shared" si="6220"/>
        <v>0</v>
      </c>
      <c r="I532" s="96">
        <f t="shared" si="6221"/>
        <v>0</v>
      </c>
      <c r="J532" s="96">
        <f t="shared" si="6222"/>
        <v>0</v>
      </c>
      <c r="K532" s="96">
        <f t="shared" si="6223"/>
        <v>0</v>
      </c>
      <c r="L532" s="96">
        <f t="shared" si="6224"/>
        <v>0</v>
      </c>
      <c r="M532" s="96">
        <f t="shared" si="6225"/>
        <v>0</v>
      </c>
      <c r="N532" s="97">
        <v>17.458333333333332</v>
      </c>
      <c r="Q532" s="46">
        <v>419</v>
      </c>
      <c r="R532" s="46">
        <f t="shared" si="6261"/>
        <v>0</v>
      </c>
      <c r="S532" s="46">
        <f t="shared" si="6262"/>
        <v>0</v>
      </c>
      <c r="T532" s="46">
        <f t="shared" si="6263"/>
        <v>0</v>
      </c>
      <c r="U532" s="46">
        <f t="shared" si="6264"/>
        <v>0</v>
      </c>
      <c r="V532" s="46">
        <f t="shared" si="6265"/>
        <v>0</v>
      </c>
      <c r="W532" s="95">
        <f t="shared" si="6226"/>
        <v>17.458333333333332</v>
      </c>
      <c r="X532" s="46">
        <f t="shared" si="6214"/>
        <v>0</v>
      </c>
      <c r="Y532" s="96">
        <f t="shared" si="6227"/>
        <v>0</v>
      </c>
      <c r="Z532" s="96">
        <f t="shared" si="6228"/>
        <v>0</v>
      </c>
      <c r="AA532" s="96">
        <f t="shared" si="6229"/>
        <v>0</v>
      </c>
      <c r="AB532" s="96">
        <f t="shared" si="6230"/>
        <v>0</v>
      </c>
      <c r="AC532" s="96">
        <f t="shared" si="6231"/>
        <v>0</v>
      </c>
      <c r="AD532" s="97">
        <v>17.458333333333332</v>
      </c>
      <c r="AG532" s="46">
        <v>419</v>
      </c>
      <c r="AH532" s="46">
        <f t="shared" si="6266"/>
        <v>0</v>
      </c>
      <c r="AI532" s="46">
        <f t="shared" si="6267"/>
        <v>0</v>
      </c>
      <c r="AJ532" s="46">
        <f t="shared" si="6268"/>
        <v>0</v>
      </c>
      <c r="AK532" s="46">
        <f t="shared" si="6269"/>
        <v>0</v>
      </c>
      <c r="AL532" s="46">
        <f t="shared" si="6270"/>
        <v>0</v>
      </c>
      <c r="AM532" s="95">
        <f t="shared" si="6232"/>
        <v>17.458333333333332</v>
      </c>
      <c r="AN532" s="46">
        <f t="shared" si="6215"/>
        <v>0</v>
      </c>
      <c r="AO532" s="96">
        <f t="shared" si="6233"/>
        <v>0</v>
      </c>
      <c r="AP532" s="96">
        <f t="shared" si="6234"/>
        <v>0</v>
      </c>
      <c r="AQ532" s="96">
        <f t="shared" si="6235"/>
        <v>0</v>
      </c>
      <c r="AR532" s="96">
        <f t="shared" si="6236"/>
        <v>0</v>
      </c>
      <c r="AS532" s="96">
        <f t="shared" si="6237"/>
        <v>0</v>
      </c>
      <c r="AT532" s="97">
        <v>17.458333333333332</v>
      </c>
      <c r="AW532" s="46">
        <v>419</v>
      </c>
      <c r="AX532" s="46">
        <f t="shared" si="6271"/>
        <v>0</v>
      </c>
      <c r="AY532" s="46">
        <f t="shared" si="6272"/>
        <v>0</v>
      </c>
      <c r="AZ532" s="46">
        <f t="shared" si="6273"/>
        <v>0</v>
      </c>
      <c r="BA532" s="46">
        <f t="shared" si="6274"/>
        <v>0</v>
      </c>
      <c r="BB532" s="46">
        <f t="shared" si="6275"/>
        <v>0</v>
      </c>
      <c r="BC532" s="95">
        <f t="shared" si="6238"/>
        <v>17.458333333333332</v>
      </c>
      <c r="BD532" s="46">
        <f t="shared" si="6216"/>
        <v>0</v>
      </c>
      <c r="BE532" s="96">
        <f t="shared" si="6239"/>
        <v>0</v>
      </c>
      <c r="BF532" s="96">
        <f t="shared" si="6240"/>
        <v>0</v>
      </c>
      <c r="BG532" s="96">
        <f t="shared" si="6241"/>
        <v>0</v>
      </c>
      <c r="BH532" s="96">
        <f t="shared" si="6242"/>
        <v>0</v>
      </c>
      <c r="BI532" s="96">
        <f t="shared" si="6243"/>
        <v>0</v>
      </c>
      <c r="BJ532" s="97">
        <v>17.458333333333332</v>
      </c>
      <c r="BM532" s="46">
        <v>419</v>
      </c>
      <c r="BN532" s="46">
        <f t="shared" si="6276"/>
        <v>0</v>
      </c>
      <c r="BO532" s="46">
        <f t="shared" si="6277"/>
        <v>0</v>
      </c>
      <c r="BP532" s="46">
        <f t="shared" si="6278"/>
        <v>0</v>
      </c>
      <c r="BQ532" s="46">
        <f t="shared" si="6279"/>
        <v>0</v>
      </c>
      <c r="BR532" s="46">
        <f t="shared" si="6280"/>
        <v>0</v>
      </c>
      <c r="BS532" s="95">
        <f t="shared" si="6244"/>
        <v>17.458333333333332</v>
      </c>
      <c r="BT532" s="46">
        <f t="shared" si="6217"/>
        <v>0</v>
      </c>
      <c r="BU532" s="96">
        <f t="shared" si="6245"/>
        <v>0</v>
      </c>
      <c r="BV532" s="96">
        <f t="shared" si="6246"/>
        <v>0</v>
      </c>
      <c r="BW532" s="96">
        <f t="shared" si="6247"/>
        <v>0</v>
      </c>
      <c r="BX532" s="96">
        <f t="shared" si="6248"/>
        <v>0</v>
      </c>
      <c r="BY532" s="96">
        <f t="shared" si="6249"/>
        <v>0</v>
      </c>
      <c r="BZ532" s="97">
        <v>17.458333333333332</v>
      </c>
      <c r="CC532" s="46">
        <v>419</v>
      </c>
      <c r="CD532" s="46">
        <f t="shared" si="6281"/>
        <v>0</v>
      </c>
      <c r="CE532" s="46">
        <f t="shared" si="6282"/>
        <v>0</v>
      </c>
      <c r="CF532" s="46">
        <f t="shared" si="6283"/>
        <v>0</v>
      </c>
      <c r="CG532" s="46">
        <f t="shared" si="6284"/>
        <v>0</v>
      </c>
      <c r="CH532" s="46">
        <f t="shared" si="6285"/>
        <v>0</v>
      </c>
      <c r="CI532" s="95">
        <f t="shared" si="6250"/>
        <v>17.458333333333332</v>
      </c>
      <c r="CJ532" s="46">
        <f t="shared" si="6218"/>
        <v>0</v>
      </c>
      <c r="CK532" s="96">
        <f t="shared" si="6251"/>
        <v>0</v>
      </c>
      <c r="CL532" s="96">
        <f t="shared" si="6252"/>
        <v>0</v>
      </c>
      <c r="CM532" s="96">
        <f t="shared" si="6253"/>
        <v>0</v>
      </c>
      <c r="CN532" s="96">
        <f t="shared" si="6254"/>
        <v>0</v>
      </c>
      <c r="CO532" s="96">
        <f t="shared" si="6255"/>
        <v>0</v>
      </c>
      <c r="CP532" s="97">
        <v>17.458333333333332</v>
      </c>
    </row>
    <row r="533" spans="1:94" x14ac:dyDescent="0.3">
      <c r="A533" s="46">
        <v>420</v>
      </c>
      <c r="B533" s="46">
        <f t="shared" si="6256"/>
        <v>0</v>
      </c>
      <c r="C533" s="46">
        <f t="shared" si="6257"/>
        <v>0</v>
      </c>
      <c r="D533" s="46">
        <f t="shared" si="6258"/>
        <v>0</v>
      </c>
      <c r="E533" s="46">
        <f t="shared" si="6259"/>
        <v>0</v>
      </c>
      <c r="F533" s="46">
        <f t="shared" si="6260"/>
        <v>0</v>
      </c>
      <c r="G533" s="95">
        <f t="shared" si="6219"/>
        <v>17.5</v>
      </c>
      <c r="H533" s="46">
        <f t="shared" si="6220"/>
        <v>0</v>
      </c>
      <c r="I533" s="96">
        <f t="shared" si="6221"/>
        <v>0</v>
      </c>
      <c r="J533" s="96">
        <f t="shared" si="6222"/>
        <v>0</v>
      </c>
      <c r="K533" s="96">
        <f t="shared" si="6223"/>
        <v>0</v>
      </c>
      <c r="L533" s="96">
        <f t="shared" si="6224"/>
        <v>0</v>
      </c>
      <c r="M533" s="96">
        <f t="shared" si="6225"/>
        <v>0</v>
      </c>
      <c r="N533" s="97">
        <v>17.5</v>
      </c>
      <c r="Q533" s="46">
        <v>420</v>
      </c>
      <c r="R533" s="46">
        <f t="shared" si="6261"/>
        <v>0</v>
      </c>
      <c r="S533" s="46">
        <f t="shared" si="6262"/>
        <v>0</v>
      </c>
      <c r="T533" s="46">
        <f t="shared" si="6263"/>
        <v>0</v>
      </c>
      <c r="U533" s="46">
        <f t="shared" si="6264"/>
        <v>0</v>
      </c>
      <c r="V533" s="46">
        <f t="shared" si="6265"/>
        <v>0</v>
      </c>
      <c r="W533" s="95">
        <f t="shared" si="6226"/>
        <v>17.5</v>
      </c>
      <c r="X533" s="46">
        <f t="shared" si="6214"/>
        <v>0</v>
      </c>
      <c r="Y533" s="96">
        <f t="shared" si="6227"/>
        <v>0</v>
      </c>
      <c r="Z533" s="96">
        <f t="shared" si="6228"/>
        <v>0</v>
      </c>
      <c r="AA533" s="96">
        <f t="shared" si="6229"/>
        <v>0</v>
      </c>
      <c r="AB533" s="96">
        <f t="shared" si="6230"/>
        <v>0</v>
      </c>
      <c r="AC533" s="96">
        <f t="shared" si="6231"/>
        <v>0</v>
      </c>
      <c r="AD533" s="97">
        <v>17.5</v>
      </c>
      <c r="AG533" s="46">
        <v>420</v>
      </c>
      <c r="AH533" s="46">
        <f t="shared" si="6266"/>
        <v>0</v>
      </c>
      <c r="AI533" s="46">
        <f t="shared" si="6267"/>
        <v>0</v>
      </c>
      <c r="AJ533" s="46">
        <f t="shared" si="6268"/>
        <v>0</v>
      </c>
      <c r="AK533" s="46">
        <f t="shared" si="6269"/>
        <v>0</v>
      </c>
      <c r="AL533" s="46">
        <f t="shared" si="6270"/>
        <v>0</v>
      </c>
      <c r="AM533" s="95">
        <f t="shared" si="6232"/>
        <v>17.5</v>
      </c>
      <c r="AN533" s="46">
        <f t="shared" si="6215"/>
        <v>0</v>
      </c>
      <c r="AO533" s="96">
        <f t="shared" si="6233"/>
        <v>0</v>
      </c>
      <c r="AP533" s="96">
        <f t="shared" si="6234"/>
        <v>0</v>
      </c>
      <c r="AQ533" s="96">
        <f t="shared" si="6235"/>
        <v>0</v>
      </c>
      <c r="AR533" s="96">
        <f t="shared" si="6236"/>
        <v>0</v>
      </c>
      <c r="AS533" s="96">
        <f t="shared" si="6237"/>
        <v>0</v>
      </c>
      <c r="AT533" s="97">
        <v>17.5</v>
      </c>
      <c r="AW533" s="46">
        <v>420</v>
      </c>
      <c r="AX533" s="46">
        <f t="shared" si="6271"/>
        <v>0</v>
      </c>
      <c r="AY533" s="46">
        <f t="shared" si="6272"/>
        <v>0</v>
      </c>
      <c r="AZ533" s="46">
        <f t="shared" si="6273"/>
        <v>0</v>
      </c>
      <c r="BA533" s="46">
        <f t="shared" si="6274"/>
        <v>0</v>
      </c>
      <c r="BB533" s="46">
        <f t="shared" si="6275"/>
        <v>0</v>
      </c>
      <c r="BC533" s="95">
        <f t="shared" si="6238"/>
        <v>17.5</v>
      </c>
      <c r="BD533" s="46">
        <f t="shared" si="6216"/>
        <v>0</v>
      </c>
      <c r="BE533" s="96">
        <f t="shared" si="6239"/>
        <v>0</v>
      </c>
      <c r="BF533" s="96">
        <f t="shared" si="6240"/>
        <v>0</v>
      </c>
      <c r="BG533" s="96">
        <f t="shared" si="6241"/>
        <v>0</v>
      </c>
      <c r="BH533" s="96">
        <f t="shared" si="6242"/>
        <v>0</v>
      </c>
      <c r="BI533" s="96">
        <f t="shared" si="6243"/>
        <v>0</v>
      </c>
      <c r="BJ533" s="97">
        <v>17.5</v>
      </c>
      <c r="BM533" s="46">
        <v>420</v>
      </c>
      <c r="BN533" s="46">
        <f t="shared" si="6276"/>
        <v>0</v>
      </c>
      <c r="BO533" s="46">
        <f t="shared" si="6277"/>
        <v>0</v>
      </c>
      <c r="BP533" s="46">
        <f t="shared" si="6278"/>
        <v>0</v>
      </c>
      <c r="BQ533" s="46">
        <f t="shared" si="6279"/>
        <v>0</v>
      </c>
      <c r="BR533" s="46">
        <f t="shared" si="6280"/>
        <v>0</v>
      </c>
      <c r="BS533" s="95">
        <f t="shared" si="6244"/>
        <v>17.5</v>
      </c>
      <c r="BT533" s="46">
        <f t="shared" si="6217"/>
        <v>0</v>
      </c>
      <c r="BU533" s="96">
        <f t="shared" si="6245"/>
        <v>0</v>
      </c>
      <c r="BV533" s="96">
        <f t="shared" si="6246"/>
        <v>0</v>
      </c>
      <c r="BW533" s="96">
        <f t="shared" si="6247"/>
        <v>0</v>
      </c>
      <c r="BX533" s="96">
        <f t="shared" si="6248"/>
        <v>0</v>
      </c>
      <c r="BY533" s="96">
        <f t="shared" si="6249"/>
        <v>0</v>
      </c>
      <c r="BZ533" s="97">
        <v>17.5</v>
      </c>
      <c r="CC533" s="46">
        <v>420</v>
      </c>
      <c r="CD533" s="46">
        <f t="shared" si="6281"/>
        <v>0</v>
      </c>
      <c r="CE533" s="46">
        <f t="shared" si="6282"/>
        <v>0</v>
      </c>
      <c r="CF533" s="46">
        <f t="shared" si="6283"/>
        <v>0</v>
      </c>
      <c r="CG533" s="46">
        <f t="shared" si="6284"/>
        <v>0</v>
      </c>
      <c r="CH533" s="46">
        <f t="shared" si="6285"/>
        <v>0</v>
      </c>
      <c r="CI533" s="95">
        <f t="shared" si="6250"/>
        <v>17.5</v>
      </c>
      <c r="CJ533" s="46">
        <f t="shared" si="6218"/>
        <v>0</v>
      </c>
      <c r="CK533" s="96">
        <f t="shared" si="6251"/>
        <v>0</v>
      </c>
      <c r="CL533" s="96">
        <f t="shared" si="6252"/>
        <v>0</v>
      </c>
      <c r="CM533" s="96">
        <f t="shared" si="6253"/>
        <v>0</v>
      </c>
      <c r="CN533" s="96">
        <f t="shared" si="6254"/>
        <v>0</v>
      </c>
      <c r="CO533" s="96">
        <f t="shared" si="6255"/>
        <v>0</v>
      </c>
      <c r="CP533" s="97">
        <v>17.5</v>
      </c>
    </row>
    <row r="534" spans="1:94" x14ac:dyDescent="0.3">
      <c r="A534" s="46">
        <v>421</v>
      </c>
      <c r="B534" s="46">
        <f t="shared" si="6256"/>
        <v>0</v>
      </c>
      <c r="C534" s="46">
        <f t="shared" si="6257"/>
        <v>0</v>
      </c>
      <c r="D534" s="46">
        <f t="shared" si="6258"/>
        <v>0</v>
      </c>
      <c r="E534" s="46">
        <f t="shared" si="6259"/>
        <v>0</v>
      </c>
      <c r="F534" s="46">
        <f t="shared" si="6260"/>
        <v>0</v>
      </c>
      <c r="G534" s="95">
        <f t="shared" si="6219"/>
        <v>17.541666666666668</v>
      </c>
      <c r="H534" s="46">
        <f t="shared" si="6220"/>
        <v>0</v>
      </c>
      <c r="I534" s="96">
        <f t="shared" si="6221"/>
        <v>0</v>
      </c>
      <c r="J534" s="96">
        <f t="shared" si="6222"/>
        <v>0</v>
      </c>
      <c r="K534" s="96">
        <f t="shared" si="6223"/>
        <v>0</v>
      </c>
      <c r="L534" s="96">
        <f t="shared" si="6224"/>
        <v>0</v>
      </c>
      <c r="M534" s="96">
        <f t="shared" si="6225"/>
        <v>0</v>
      </c>
      <c r="N534" s="97">
        <v>17.541666666666668</v>
      </c>
      <c r="Q534" s="46">
        <v>421</v>
      </c>
      <c r="R534" s="46">
        <f t="shared" si="6261"/>
        <v>0</v>
      </c>
      <c r="S534" s="46">
        <f t="shared" si="6262"/>
        <v>0</v>
      </c>
      <c r="T534" s="46">
        <f t="shared" si="6263"/>
        <v>0</v>
      </c>
      <c r="U534" s="46">
        <f t="shared" si="6264"/>
        <v>0</v>
      </c>
      <c r="V534" s="46">
        <f t="shared" si="6265"/>
        <v>0</v>
      </c>
      <c r="W534" s="95">
        <f t="shared" si="6226"/>
        <v>17.541666666666668</v>
      </c>
      <c r="X534" s="46">
        <f t="shared" si="6214"/>
        <v>0</v>
      </c>
      <c r="Y534" s="96">
        <f t="shared" si="6227"/>
        <v>0</v>
      </c>
      <c r="Z534" s="96">
        <f t="shared" si="6228"/>
        <v>0</v>
      </c>
      <c r="AA534" s="96">
        <f t="shared" si="6229"/>
        <v>0</v>
      </c>
      <c r="AB534" s="96">
        <f t="shared" si="6230"/>
        <v>0</v>
      </c>
      <c r="AC534" s="96">
        <f t="shared" si="6231"/>
        <v>0</v>
      </c>
      <c r="AD534" s="97">
        <v>17.541666666666668</v>
      </c>
      <c r="AG534" s="46">
        <v>421</v>
      </c>
      <c r="AH534" s="46">
        <f t="shared" si="6266"/>
        <v>0</v>
      </c>
      <c r="AI534" s="46">
        <f t="shared" si="6267"/>
        <v>0</v>
      </c>
      <c r="AJ534" s="46">
        <f t="shared" si="6268"/>
        <v>0</v>
      </c>
      <c r="AK534" s="46">
        <f t="shared" si="6269"/>
        <v>0</v>
      </c>
      <c r="AL534" s="46">
        <f t="shared" si="6270"/>
        <v>0</v>
      </c>
      <c r="AM534" s="95">
        <f t="shared" si="6232"/>
        <v>17.541666666666668</v>
      </c>
      <c r="AN534" s="46">
        <f t="shared" si="6215"/>
        <v>0</v>
      </c>
      <c r="AO534" s="96">
        <f t="shared" si="6233"/>
        <v>0</v>
      </c>
      <c r="AP534" s="96">
        <f t="shared" si="6234"/>
        <v>0</v>
      </c>
      <c r="AQ534" s="96">
        <f t="shared" si="6235"/>
        <v>0</v>
      </c>
      <c r="AR534" s="96">
        <f t="shared" si="6236"/>
        <v>0</v>
      </c>
      <c r="AS534" s="96">
        <f t="shared" si="6237"/>
        <v>0</v>
      </c>
      <c r="AT534" s="97">
        <v>17.541666666666668</v>
      </c>
      <c r="AW534" s="46">
        <v>421</v>
      </c>
      <c r="AX534" s="46">
        <f t="shared" si="6271"/>
        <v>0</v>
      </c>
      <c r="AY534" s="46">
        <f t="shared" si="6272"/>
        <v>0</v>
      </c>
      <c r="AZ534" s="46">
        <f t="shared" si="6273"/>
        <v>0</v>
      </c>
      <c r="BA534" s="46">
        <f t="shared" si="6274"/>
        <v>0</v>
      </c>
      <c r="BB534" s="46">
        <f t="shared" si="6275"/>
        <v>0</v>
      </c>
      <c r="BC534" s="95">
        <f t="shared" si="6238"/>
        <v>17.541666666666668</v>
      </c>
      <c r="BD534" s="46">
        <f t="shared" si="6216"/>
        <v>0</v>
      </c>
      <c r="BE534" s="96">
        <f t="shared" si="6239"/>
        <v>0</v>
      </c>
      <c r="BF534" s="96">
        <f t="shared" si="6240"/>
        <v>0</v>
      </c>
      <c r="BG534" s="96">
        <f t="shared" si="6241"/>
        <v>0</v>
      </c>
      <c r="BH534" s="96">
        <f t="shared" si="6242"/>
        <v>0</v>
      </c>
      <c r="BI534" s="96">
        <f t="shared" si="6243"/>
        <v>0</v>
      </c>
      <c r="BJ534" s="97">
        <v>17.541666666666668</v>
      </c>
      <c r="BM534" s="46">
        <v>421</v>
      </c>
      <c r="BN534" s="46">
        <f t="shared" si="6276"/>
        <v>0</v>
      </c>
      <c r="BO534" s="46">
        <f t="shared" si="6277"/>
        <v>0</v>
      </c>
      <c r="BP534" s="46">
        <f t="shared" si="6278"/>
        <v>0</v>
      </c>
      <c r="BQ534" s="46">
        <f t="shared" si="6279"/>
        <v>0</v>
      </c>
      <c r="BR534" s="46">
        <f t="shared" si="6280"/>
        <v>0</v>
      </c>
      <c r="BS534" s="95">
        <f t="shared" si="6244"/>
        <v>17.541666666666668</v>
      </c>
      <c r="BT534" s="46">
        <f t="shared" si="6217"/>
        <v>0</v>
      </c>
      <c r="BU534" s="96">
        <f t="shared" si="6245"/>
        <v>0</v>
      </c>
      <c r="BV534" s="96">
        <f t="shared" si="6246"/>
        <v>0</v>
      </c>
      <c r="BW534" s="96">
        <f t="shared" si="6247"/>
        <v>0</v>
      </c>
      <c r="BX534" s="96">
        <f t="shared" si="6248"/>
        <v>0</v>
      </c>
      <c r="BY534" s="96">
        <f t="shared" si="6249"/>
        <v>0</v>
      </c>
      <c r="BZ534" s="97">
        <v>17.541666666666668</v>
      </c>
      <c r="CC534" s="46">
        <v>421</v>
      </c>
      <c r="CD534" s="46">
        <f t="shared" si="6281"/>
        <v>0</v>
      </c>
      <c r="CE534" s="46">
        <f t="shared" si="6282"/>
        <v>0</v>
      </c>
      <c r="CF534" s="46">
        <f t="shared" si="6283"/>
        <v>0</v>
      </c>
      <c r="CG534" s="46">
        <f t="shared" si="6284"/>
        <v>0</v>
      </c>
      <c r="CH534" s="46">
        <f t="shared" si="6285"/>
        <v>0</v>
      </c>
      <c r="CI534" s="95">
        <f t="shared" si="6250"/>
        <v>17.541666666666668</v>
      </c>
      <c r="CJ534" s="46">
        <f t="shared" si="6218"/>
        <v>0</v>
      </c>
      <c r="CK534" s="96">
        <f t="shared" si="6251"/>
        <v>0</v>
      </c>
      <c r="CL534" s="96">
        <f t="shared" si="6252"/>
        <v>0</v>
      </c>
      <c r="CM534" s="96">
        <f t="shared" si="6253"/>
        <v>0</v>
      </c>
      <c r="CN534" s="96">
        <f t="shared" si="6254"/>
        <v>0</v>
      </c>
      <c r="CO534" s="96">
        <f t="shared" si="6255"/>
        <v>0</v>
      </c>
      <c r="CP534" s="97">
        <v>17.541666666666668</v>
      </c>
    </row>
    <row r="535" spans="1:94" x14ac:dyDescent="0.3">
      <c r="A535" s="46">
        <v>422</v>
      </c>
      <c r="B535" s="46">
        <f t="shared" si="6256"/>
        <v>0</v>
      </c>
      <c r="C535" s="46">
        <f t="shared" si="6257"/>
        <v>0</v>
      </c>
      <c r="D535" s="46">
        <f t="shared" si="6258"/>
        <v>0</v>
      </c>
      <c r="E535" s="46">
        <f t="shared" si="6259"/>
        <v>0</v>
      </c>
      <c r="F535" s="46">
        <f t="shared" si="6260"/>
        <v>0</v>
      </c>
      <c r="G535" s="95">
        <f t="shared" si="6219"/>
        <v>17.583333333333332</v>
      </c>
      <c r="H535" s="46">
        <f t="shared" si="6220"/>
        <v>0</v>
      </c>
      <c r="I535" s="96">
        <f t="shared" si="6221"/>
        <v>0</v>
      </c>
      <c r="J535" s="96">
        <f t="shared" si="6222"/>
        <v>0</v>
      </c>
      <c r="K535" s="96">
        <f t="shared" si="6223"/>
        <v>0</v>
      </c>
      <c r="L535" s="96">
        <f t="shared" si="6224"/>
        <v>0</v>
      </c>
      <c r="M535" s="96">
        <f t="shared" si="6225"/>
        <v>0</v>
      </c>
      <c r="N535" s="97">
        <v>17.583333333333332</v>
      </c>
      <c r="Q535" s="46">
        <v>422</v>
      </c>
      <c r="R535" s="46">
        <f t="shared" si="6261"/>
        <v>0</v>
      </c>
      <c r="S535" s="46">
        <f t="shared" si="6262"/>
        <v>0</v>
      </c>
      <c r="T535" s="46">
        <f t="shared" si="6263"/>
        <v>0</v>
      </c>
      <c r="U535" s="46">
        <f t="shared" si="6264"/>
        <v>0</v>
      </c>
      <c r="V535" s="46">
        <f t="shared" si="6265"/>
        <v>0</v>
      </c>
      <c r="W535" s="95">
        <f t="shared" si="6226"/>
        <v>17.583333333333332</v>
      </c>
      <c r="X535" s="46">
        <f t="shared" si="6214"/>
        <v>0</v>
      </c>
      <c r="Y535" s="96">
        <f t="shared" si="6227"/>
        <v>0</v>
      </c>
      <c r="Z535" s="96">
        <f t="shared" si="6228"/>
        <v>0</v>
      </c>
      <c r="AA535" s="96">
        <f t="shared" si="6229"/>
        <v>0</v>
      </c>
      <c r="AB535" s="96">
        <f t="shared" si="6230"/>
        <v>0</v>
      </c>
      <c r="AC535" s="96">
        <f t="shared" si="6231"/>
        <v>0</v>
      </c>
      <c r="AD535" s="97">
        <v>17.583333333333332</v>
      </c>
      <c r="AG535" s="46">
        <v>422</v>
      </c>
      <c r="AH535" s="46">
        <f t="shared" si="6266"/>
        <v>0</v>
      </c>
      <c r="AI535" s="46">
        <f t="shared" si="6267"/>
        <v>0</v>
      </c>
      <c r="AJ535" s="46">
        <f t="shared" si="6268"/>
        <v>0</v>
      </c>
      <c r="AK535" s="46">
        <f t="shared" si="6269"/>
        <v>0</v>
      </c>
      <c r="AL535" s="46">
        <f t="shared" si="6270"/>
        <v>0</v>
      </c>
      <c r="AM535" s="95">
        <f t="shared" si="6232"/>
        <v>17.583333333333332</v>
      </c>
      <c r="AN535" s="46">
        <f t="shared" si="6215"/>
        <v>0</v>
      </c>
      <c r="AO535" s="96">
        <f t="shared" si="6233"/>
        <v>0</v>
      </c>
      <c r="AP535" s="96">
        <f t="shared" si="6234"/>
        <v>0</v>
      </c>
      <c r="AQ535" s="96">
        <f t="shared" si="6235"/>
        <v>0</v>
      </c>
      <c r="AR535" s="96">
        <f t="shared" si="6236"/>
        <v>0</v>
      </c>
      <c r="AS535" s="96">
        <f t="shared" si="6237"/>
        <v>0</v>
      </c>
      <c r="AT535" s="97">
        <v>17.583333333333332</v>
      </c>
      <c r="AW535" s="46">
        <v>422</v>
      </c>
      <c r="AX535" s="46">
        <f t="shared" si="6271"/>
        <v>0</v>
      </c>
      <c r="AY535" s="46">
        <f t="shared" si="6272"/>
        <v>0</v>
      </c>
      <c r="AZ535" s="46">
        <f t="shared" si="6273"/>
        <v>0</v>
      </c>
      <c r="BA535" s="46">
        <f t="shared" si="6274"/>
        <v>0</v>
      </c>
      <c r="BB535" s="46">
        <f t="shared" si="6275"/>
        <v>0</v>
      </c>
      <c r="BC535" s="95">
        <f t="shared" si="6238"/>
        <v>17.583333333333332</v>
      </c>
      <c r="BD535" s="46">
        <f t="shared" si="6216"/>
        <v>0</v>
      </c>
      <c r="BE535" s="96">
        <f t="shared" si="6239"/>
        <v>0</v>
      </c>
      <c r="BF535" s="96">
        <f t="shared" si="6240"/>
        <v>0</v>
      </c>
      <c r="BG535" s="96">
        <f t="shared" si="6241"/>
        <v>0</v>
      </c>
      <c r="BH535" s="96">
        <f t="shared" si="6242"/>
        <v>0</v>
      </c>
      <c r="BI535" s="96">
        <f t="shared" si="6243"/>
        <v>0</v>
      </c>
      <c r="BJ535" s="97">
        <v>17.583333333333332</v>
      </c>
      <c r="BM535" s="46">
        <v>422</v>
      </c>
      <c r="BN535" s="46">
        <f t="shared" si="6276"/>
        <v>0</v>
      </c>
      <c r="BO535" s="46">
        <f t="shared" si="6277"/>
        <v>0</v>
      </c>
      <c r="BP535" s="46">
        <f t="shared" si="6278"/>
        <v>0</v>
      </c>
      <c r="BQ535" s="46">
        <f t="shared" si="6279"/>
        <v>0</v>
      </c>
      <c r="BR535" s="46">
        <f t="shared" si="6280"/>
        <v>0</v>
      </c>
      <c r="BS535" s="95">
        <f t="shared" si="6244"/>
        <v>17.583333333333332</v>
      </c>
      <c r="BT535" s="46">
        <f t="shared" si="6217"/>
        <v>0</v>
      </c>
      <c r="BU535" s="96">
        <f t="shared" si="6245"/>
        <v>0</v>
      </c>
      <c r="BV535" s="96">
        <f t="shared" si="6246"/>
        <v>0</v>
      </c>
      <c r="BW535" s="96">
        <f t="shared" si="6247"/>
        <v>0</v>
      </c>
      <c r="BX535" s="96">
        <f t="shared" si="6248"/>
        <v>0</v>
      </c>
      <c r="BY535" s="96">
        <f t="shared" si="6249"/>
        <v>0</v>
      </c>
      <c r="BZ535" s="97">
        <v>17.583333333333332</v>
      </c>
      <c r="CC535" s="46">
        <v>422</v>
      </c>
      <c r="CD535" s="46">
        <f t="shared" si="6281"/>
        <v>0</v>
      </c>
      <c r="CE535" s="46">
        <f t="shared" si="6282"/>
        <v>0</v>
      </c>
      <c r="CF535" s="46">
        <f t="shared" si="6283"/>
        <v>0</v>
      </c>
      <c r="CG535" s="46">
        <f t="shared" si="6284"/>
        <v>0</v>
      </c>
      <c r="CH535" s="46">
        <f t="shared" si="6285"/>
        <v>0</v>
      </c>
      <c r="CI535" s="95">
        <f t="shared" si="6250"/>
        <v>17.583333333333332</v>
      </c>
      <c r="CJ535" s="46">
        <f t="shared" si="6218"/>
        <v>0</v>
      </c>
      <c r="CK535" s="96">
        <f t="shared" si="6251"/>
        <v>0</v>
      </c>
      <c r="CL535" s="96">
        <f t="shared" si="6252"/>
        <v>0</v>
      </c>
      <c r="CM535" s="96">
        <f t="shared" si="6253"/>
        <v>0</v>
      </c>
      <c r="CN535" s="96">
        <f t="shared" si="6254"/>
        <v>0</v>
      </c>
      <c r="CO535" s="96">
        <f t="shared" si="6255"/>
        <v>0</v>
      </c>
      <c r="CP535" s="97">
        <v>17.583333333333332</v>
      </c>
    </row>
    <row r="536" spans="1:94" x14ac:dyDescent="0.3">
      <c r="A536" s="46">
        <v>423</v>
      </c>
      <c r="B536" s="46">
        <f t="shared" si="6256"/>
        <v>0</v>
      </c>
      <c r="C536" s="46">
        <f t="shared" si="6257"/>
        <v>0</v>
      </c>
      <c r="D536" s="46">
        <f t="shared" si="6258"/>
        <v>0</v>
      </c>
      <c r="E536" s="46">
        <f t="shared" si="6259"/>
        <v>0</v>
      </c>
      <c r="F536" s="46">
        <f t="shared" si="6260"/>
        <v>0</v>
      </c>
      <c r="G536" s="95">
        <f t="shared" si="6219"/>
        <v>17.625</v>
      </c>
      <c r="H536" s="46">
        <f t="shared" si="6220"/>
        <v>0</v>
      </c>
      <c r="I536" s="96">
        <f t="shared" si="6221"/>
        <v>0</v>
      </c>
      <c r="J536" s="96">
        <f t="shared" si="6222"/>
        <v>0</v>
      </c>
      <c r="K536" s="96">
        <f t="shared" si="6223"/>
        <v>0</v>
      </c>
      <c r="L536" s="96">
        <f t="shared" si="6224"/>
        <v>0</v>
      </c>
      <c r="M536" s="96">
        <f t="shared" si="6225"/>
        <v>0</v>
      </c>
      <c r="N536" s="97">
        <v>17.625</v>
      </c>
      <c r="Q536" s="46">
        <v>423</v>
      </c>
      <c r="R536" s="46">
        <f t="shared" si="6261"/>
        <v>0</v>
      </c>
      <c r="S536" s="46">
        <f t="shared" si="6262"/>
        <v>0</v>
      </c>
      <c r="T536" s="46">
        <f t="shared" si="6263"/>
        <v>0</v>
      </c>
      <c r="U536" s="46">
        <f t="shared" si="6264"/>
        <v>0</v>
      </c>
      <c r="V536" s="46">
        <f t="shared" si="6265"/>
        <v>0</v>
      </c>
      <c r="W536" s="95">
        <f t="shared" si="6226"/>
        <v>17.625</v>
      </c>
      <c r="X536" s="46">
        <f t="shared" si="6214"/>
        <v>0</v>
      </c>
      <c r="Y536" s="96">
        <f t="shared" si="6227"/>
        <v>0</v>
      </c>
      <c r="Z536" s="96">
        <f t="shared" si="6228"/>
        <v>0</v>
      </c>
      <c r="AA536" s="96">
        <f t="shared" si="6229"/>
        <v>0</v>
      </c>
      <c r="AB536" s="96">
        <f t="shared" si="6230"/>
        <v>0</v>
      </c>
      <c r="AC536" s="96">
        <f t="shared" si="6231"/>
        <v>0</v>
      </c>
      <c r="AD536" s="97">
        <v>17.625</v>
      </c>
      <c r="AG536" s="46">
        <v>423</v>
      </c>
      <c r="AH536" s="46">
        <f t="shared" si="6266"/>
        <v>0</v>
      </c>
      <c r="AI536" s="46">
        <f t="shared" si="6267"/>
        <v>0</v>
      </c>
      <c r="AJ536" s="46">
        <f t="shared" si="6268"/>
        <v>0</v>
      </c>
      <c r="AK536" s="46">
        <f t="shared" si="6269"/>
        <v>0</v>
      </c>
      <c r="AL536" s="46">
        <f t="shared" si="6270"/>
        <v>0</v>
      </c>
      <c r="AM536" s="95">
        <f t="shared" si="6232"/>
        <v>17.625</v>
      </c>
      <c r="AN536" s="46">
        <f t="shared" si="6215"/>
        <v>0</v>
      </c>
      <c r="AO536" s="96">
        <f t="shared" si="6233"/>
        <v>0</v>
      </c>
      <c r="AP536" s="96">
        <f t="shared" si="6234"/>
        <v>0</v>
      </c>
      <c r="AQ536" s="96">
        <f t="shared" si="6235"/>
        <v>0</v>
      </c>
      <c r="AR536" s="96">
        <f t="shared" si="6236"/>
        <v>0</v>
      </c>
      <c r="AS536" s="96">
        <f t="shared" si="6237"/>
        <v>0</v>
      </c>
      <c r="AT536" s="97">
        <v>17.625</v>
      </c>
      <c r="AW536" s="46">
        <v>423</v>
      </c>
      <c r="AX536" s="46">
        <f t="shared" si="6271"/>
        <v>0</v>
      </c>
      <c r="AY536" s="46">
        <f t="shared" si="6272"/>
        <v>0</v>
      </c>
      <c r="AZ536" s="46">
        <f t="shared" si="6273"/>
        <v>0</v>
      </c>
      <c r="BA536" s="46">
        <f t="shared" si="6274"/>
        <v>0</v>
      </c>
      <c r="BB536" s="46">
        <f t="shared" si="6275"/>
        <v>0</v>
      </c>
      <c r="BC536" s="95">
        <f t="shared" si="6238"/>
        <v>17.625</v>
      </c>
      <c r="BD536" s="46">
        <f t="shared" si="6216"/>
        <v>0</v>
      </c>
      <c r="BE536" s="96">
        <f t="shared" si="6239"/>
        <v>0</v>
      </c>
      <c r="BF536" s="96">
        <f t="shared" si="6240"/>
        <v>0</v>
      </c>
      <c r="BG536" s="96">
        <f t="shared" si="6241"/>
        <v>0</v>
      </c>
      <c r="BH536" s="96">
        <f t="shared" si="6242"/>
        <v>0</v>
      </c>
      <c r="BI536" s="96">
        <f t="shared" si="6243"/>
        <v>0</v>
      </c>
      <c r="BJ536" s="97">
        <v>17.625</v>
      </c>
      <c r="BM536" s="46">
        <v>423</v>
      </c>
      <c r="BN536" s="46">
        <f t="shared" si="6276"/>
        <v>0</v>
      </c>
      <c r="BO536" s="46">
        <f t="shared" si="6277"/>
        <v>0</v>
      </c>
      <c r="BP536" s="46">
        <f t="shared" si="6278"/>
        <v>0</v>
      </c>
      <c r="BQ536" s="46">
        <f t="shared" si="6279"/>
        <v>0</v>
      </c>
      <c r="BR536" s="46">
        <f t="shared" si="6280"/>
        <v>0</v>
      </c>
      <c r="BS536" s="95">
        <f t="shared" si="6244"/>
        <v>17.625</v>
      </c>
      <c r="BT536" s="46">
        <f t="shared" si="6217"/>
        <v>0</v>
      </c>
      <c r="BU536" s="96">
        <f t="shared" si="6245"/>
        <v>0</v>
      </c>
      <c r="BV536" s="96">
        <f t="shared" si="6246"/>
        <v>0</v>
      </c>
      <c r="BW536" s="96">
        <f t="shared" si="6247"/>
        <v>0</v>
      </c>
      <c r="BX536" s="96">
        <f t="shared" si="6248"/>
        <v>0</v>
      </c>
      <c r="BY536" s="96">
        <f t="shared" si="6249"/>
        <v>0</v>
      </c>
      <c r="BZ536" s="97">
        <v>17.625</v>
      </c>
      <c r="CC536" s="46">
        <v>423</v>
      </c>
      <c r="CD536" s="46">
        <f t="shared" si="6281"/>
        <v>0</v>
      </c>
      <c r="CE536" s="46">
        <f t="shared" si="6282"/>
        <v>0</v>
      </c>
      <c r="CF536" s="46">
        <f t="shared" si="6283"/>
        <v>0</v>
      </c>
      <c r="CG536" s="46">
        <f t="shared" si="6284"/>
        <v>0</v>
      </c>
      <c r="CH536" s="46">
        <f t="shared" si="6285"/>
        <v>0</v>
      </c>
      <c r="CI536" s="95">
        <f t="shared" si="6250"/>
        <v>17.625</v>
      </c>
      <c r="CJ536" s="46">
        <f t="shared" si="6218"/>
        <v>0</v>
      </c>
      <c r="CK536" s="96">
        <f t="shared" si="6251"/>
        <v>0</v>
      </c>
      <c r="CL536" s="96">
        <f t="shared" si="6252"/>
        <v>0</v>
      </c>
      <c r="CM536" s="96">
        <f t="shared" si="6253"/>
        <v>0</v>
      </c>
      <c r="CN536" s="96">
        <f t="shared" si="6254"/>
        <v>0</v>
      </c>
      <c r="CO536" s="96">
        <f t="shared" si="6255"/>
        <v>0</v>
      </c>
      <c r="CP536" s="97">
        <v>17.625</v>
      </c>
    </row>
    <row r="537" spans="1:94" x14ac:dyDescent="0.3">
      <c r="A537" s="46">
        <v>424</v>
      </c>
      <c r="B537" s="46">
        <f t="shared" si="6256"/>
        <v>0</v>
      </c>
      <c r="C537" s="46">
        <f t="shared" si="6257"/>
        <v>0</v>
      </c>
      <c r="D537" s="46">
        <f t="shared" si="6258"/>
        <v>0</v>
      </c>
      <c r="E537" s="46">
        <f t="shared" si="6259"/>
        <v>0</v>
      </c>
      <c r="F537" s="46">
        <f t="shared" si="6260"/>
        <v>0</v>
      </c>
      <c r="G537" s="95">
        <f t="shared" si="6219"/>
        <v>17.666666666666668</v>
      </c>
      <c r="H537" s="46">
        <f t="shared" si="6220"/>
        <v>0</v>
      </c>
      <c r="I537" s="96">
        <f t="shared" si="6221"/>
        <v>0</v>
      </c>
      <c r="J537" s="96">
        <f t="shared" si="6222"/>
        <v>0</v>
      </c>
      <c r="K537" s="96">
        <f t="shared" si="6223"/>
        <v>0</v>
      </c>
      <c r="L537" s="96">
        <f t="shared" si="6224"/>
        <v>0</v>
      </c>
      <c r="M537" s="96">
        <f t="shared" si="6225"/>
        <v>0</v>
      </c>
      <c r="N537" s="97">
        <v>17.666666666666668</v>
      </c>
      <c r="Q537" s="46">
        <v>424</v>
      </c>
      <c r="R537" s="46">
        <f t="shared" si="6261"/>
        <v>0</v>
      </c>
      <c r="S537" s="46">
        <f t="shared" si="6262"/>
        <v>0</v>
      </c>
      <c r="T537" s="46">
        <f t="shared" si="6263"/>
        <v>0</v>
      </c>
      <c r="U537" s="46">
        <f t="shared" si="6264"/>
        <v>0</v>
      </c>
      <c r="V537" s="46">
        <f t="shared" si="6265"/>
        <v>0</v>
      </c>
      <c r="W537" s="95">
        <f t="shared" si="6226"/>
        <v>17.666666666666668</v>
      </c>
      <c r="X537" s="46">
        <f t="shared" si="6214"/>
        <v>0</v>
      </c>
      <c r="Y537" s="96">
        <f t="shared" si="6227"/>
        <v>0</v>
      </c>
      <c r="Z537" s="96">
        <f t="shared" si="6228"/>
        <v>0</v>
      </c>
      <c r="AA537" s="96">
        <f t="shared" si="6229"/>
        <v>0</v>
      </c>
      <c r="AB537" s="96">
        <f t="shared" si="6230"/>
        <v>0</v>
      </c>
      <c r="AC537" s="96">
        <f t="shared" si="6231"/>
        <v>0</v>
      </c>
      <c r="AD537" s="97">
        <v>17.666666666666668</v>
      </c>
      <c r="AG537" s="46">
        <v>424</v>
      </c>
      <c r="AH537" s="46">
        <f t="shared" si="6266"/>
        <v>0</v>
      </c>
      <c r="AI537" s="46">
        <f t="shared" si="6267"/>
        <v>0</v>
      </c>
      <c r="AJ537" s="46">
        <f t="shared" si="6268"/>
        <v>0</v>
      </c>
      <c r="AK537" s="46">
        <f t="shared" si="6269"/>
        <v>0</v>
      </c>
      <c r="AL537" s="46">
        <f t="shared" si="6270"/>
        <v>0</v>
      </c>
      <c r="AM537" s="95">
        <f t="shared" si="6232"/>
        <v>17.666666666666668</v>
      </c>
      <c r="AN537" s="46">
        <f t="shared" si="6215"/>
        <v>0</v>
      </c>
      <c r="AO537" s="96">
        <f t="shared" si="6233"/>
        <v>0</v>
      </c>
      <c r="AP537" s="96">
        <f t="shared" si="6234"/>
        <v>0</v>
      </c>
      <c r="AQ537" s="96">
        <f t="shared" si="6235"/>
        <v>0</v>
      </c>
      <c r="AR537" s="96">
        <f t="shared" si="6236"/>
        <v>0</v>
      </c>
      <c r="AS537" s="96">
        <f t="shared" si="6237"/>
        <v>0</v>
      </c>
      <c r="AT537" s="97">
        <v>17.666666666666668</v>
      </c>
      <c r="AW537" s="46">
        <v>424</v>
      </c>
      <c r="AX537" s="46">
        <f t="shared" si="6271"/>
        <v>0</v>
      </c>
      <c r="AY537" s="46">
        <f t="shared" si="6272"/>
        <v>0</v>
      </c>
      <c r="AZ537" s="46">
        <f t="shared" si="6273"/>
        <v>0</v>
      </c>
      <c r="BA537" s="46">
        <f t="shared" si="6274"/>
        <v>0</v>
      </c>
      <c r="BB537" s="46">
        <f t="shared" si="6275"/>
        <v>0</v>
      </c>
      <c r="BC537" s="95">
        <f t="shared" si="6238"/>
        <v>17.666666666666668</v>
      </c>
      <c r="BD537" s="46">
        <f t="shared" si="6216"/>
        <v>0</v>
      </c>
      <c r="BE537" s="96">
        <f t="shared" si="6239"/>
        <v>0</v>
      </c>
      <c r="BF537" s="96">
        <f t="shared" si="6240"/>
        <v>0</v>
      </c>
      <c r="BG537" s="96">
        <f t="shared" si="6241"/>
        <v>0</v>
      </c>
      <c r="BH537" s="96">
        <f t="shared" si="6242"/>
        <v>0</v>
      </c>
      <c r="BI537" s="96">
        <f t="shared" si="6243"/>
        <v>0</v>
      </c>
      <c r="BJ537" s="97">
        <v>17.666666666666668</v>
      </c>
      <c r="BM537" s="46">
        <v>424</v>
      </c>
      <c r="BN537" s="46">
        <f t="shared" si="6276"/>
        <v>0</v>
      </c>
      <c r="BO537" s="46">
        <f t="shared" si="6277"/>
        <v>0</v>
      </c>
      <c r="BP537" s="46">
        <f t="shared" si="6278"/>
        <v>0</v>
      </c>
      <c r="BQ537" s="46">
        <f t="shared" si="6279"/>
        <v>0</v>
      </c>
      <c r="BR537" s="46">
        <f t="shared" si="6280"/>
        <v>0</v>
      </c>
      <c r="BS537" s="95">
        <f t="shared" si="6244"/>
        <v>17.666666666666668</v>
      </c>
      <c r="BT537" s="46">
        <f t="shared" si="6217"/>
        <v>0</v>
      </c>
      <c r="BU537" s="96">
        <f t="shared" si="6245"/>
        <v>0</v>
      </c>
      <c r="BV537" s="96">
        <f t="shared" si="6246"/>
        <v>0</v>
      </c>
      <c r="BW537" s="96">
        <f t="shared" si="6247"/>
        <v>0</v>
      </c>
      <c r="BX537" s="96">
        <f t="shared" si="6248"/>
        <v>0</v>
      </c>
      <c r="BY537" s="96">
        <f t="shared" si="6249"/>
        <v>0</v>
      </c>
      <c r="BZ537" s="97">
        <v>17.666666666666668</v>
      </c>
      <c r="CC537" s="46">
        <v>424</v>
      </c>
      <c r="CD537" s="46">
        <f t="shared" si="6281"/>
        <v>0</v>
      </c>
      <c r="CE537" s="46">
        <f t="shared" si="6282"/>
        <v>0</v>
      </c>
      <c r="CF537" s="46">
        <f t="shared" si="6283"/>
        <v>0</v>
      </c>
      <c r="CG537" s="46">
        <f t="shared" si="6284"/>
        <v>0</v>
      </c>
      <c r="CH537" s="46">
        <f t="shared" si="6285"/>
        <v>0</v>
      </c>
      <c r="CI537" s="95">
        <f t="shared" si="6250"/>
        <v>17.666666666666668</v>
      </c>
      <c r="CJ537" s="46">
        <f t="shared" si="6218"/>
        <v>0</v>
      </c>
      <c r="CK537" s="96">
        <f t="shared" si="6251"/>
        <v>0</v>
      </c>
      <c r="CL537" s="96">
        <f t="shared" si="6252"/>
        <v>0</v>
      </c>
      <c r="CM537" s="96">
        <f t="shared" si="6253"/>
        <v>0</v>
      </c>
      <c r="CN537" s="96">
        <f t="shared" si="6254"/>
        <v>0</v>
      </c>
      <c r="CO537" s="96">
        <f t="shared" si="6255"/>
        <v>0</v>
      </c>
      <c r="CP537" s="97">
        <v>17.666666666666668</v>
      </c>
    </row>
    <row r="538" spans="1:94" x14ac:dyDescent="0.3">
      <c r="A538" s="46">
        <v>425</v>
      </c>
      <c r="B538" s="46">
        <f t="shared" si="6256"/>
        <v>0</v>
      </c>
      <c r="C538" s="46">
        <f t="shared" si="6257"/>
        <v>0</v>
      </c>
      <c r="D538" s="46">
        <f t="shared" si="6258"/>
        <v>0</v>
      </c>
      <c r="E538" s="46">
        <f t="shared" si="6259"/>
        <v>0</v>
      </c>
      <c r="F538" s="46">
        <f t="shared" si="6260"/>
        <v>0</v>
      </c>
      <c r="G538" s="95">
        <f t="shared" si="6219"/>
        <v>17.708333333333332</v>
      </c>
      <c r="H538" s="46">
        <f t="shared" si="6220"/>
        <v>0</v>
      </c>
      <c r="I538" s="96">
        <f t="shared" si="6221"/>
        <v>0</v>
      </c>
      <c r="J538" s="96">
        <f t="shared" si="6222"/>
        <v>0</v>
      </c>
      <c r="K538" s="96">
        <f t="shared" si="6223"/>
        <v>0</v>
      </c>
      <c r="L538" s="96">
        <f t="shared" si="6224"/>
        <v>0</v>
      </c>
      <c r="M538" s="96">
        <f t="shared" si="6225"/>
        <v>0</v>
      </c>
      <c r="N538" s="97">
        <v>17.708333333333332</v>
      </c>
      <c r="Q538" s="46">
        <v>425</v>
      </c>
      <c r="R538" s="46">
        <f t="shared" si="6261"/>
        <v>0</v>
      </c>
      <c r="S538" s="46">
        <f t="shared" si="6262"/>
        <v>0</v>
      </c>
      <c r="T538" s="46">
        <f t="shared" si="6263"/>
        <v>0</v>
      </c>
      <c r="U538" s="46">
        <f t="shared" si="6264"/>
        <v>0</v>
      </c>
      <c r="V538" s="46">
        <f t="shared" si="6265"/>
        <v>0</v>
      </c>
      <c r="W538" s="95">
        <f t="shared" si="6226"/>
        <v>17.708333333333332</v>
      </c>
      <c r="X538" s="46">
        <f t="shared" si="6214"/>
        <v>0</v>
      </c>
      <c r="Y538" s="96">
        <f t="shared" si="6227"/>
        <v>0</v>
      </c>
      <c r="Z538" s="96">
        <f t="shared" si="6228"/>
        <v>0</v>
      </c>
      <c r="AA538" s="96">
        <f t="shared" si="6229"/>
        <v>0</v>
      </c>
      <c r="AB538" s="96">
        <f t="shared" si="6230"/>
        <v>0</v>
      </c>
      <c r="AC538" s="96">
        <f t="shared" si="6231"/>
        <v>0</v>
      </c>
      <c r="AD538" s="97">
        <v>17.708333333333332</v>
      </c>
      <c r="AG538" s="46">
        <v>425</v>
      </c>
      <c r="AH538" s="46">
        <f t="shared" si="6266"/>
        <v>0</v>
      </c>
      <c r="AI538" s="46">
        <f t="shared" si="6267"/>
        <v>0</v>
      </c>
      <c r="AJ538" s="46">
        <f t="shared" si="6268"/>
        <v>0</v>
      </c>
      <c r="AK538" s="46">
        <f t="shared" si="6269"/>
        <v>0</v>
      </c>
      <c r="AL538" s="46">
        <f t="shared" si="6270"/>
        <v>0</v>
      </c>
      <c r="AM538" s="95">
        <f t="shared" si="6232"/>
        <v>17.708333333333332</v>
      </c>
      <c r="AN538" s="46">
        <f t="shared" si="6215"/>
        <v>0</v>
      </c>
      <c r="AO538" s="96">
        <f t="shared" si="6233"/>
        <v>0</v>
      </c>
      <c r="AP538" s="96">
        <f t="shared" si="6234"/>
        <v>0</v>
      </c>
      <c r="AQ538" s="96">
        <f t="shared" si="6235"/>
        <v>0</v>
      </c>
      <c r="AR538" s="96">
        <f t="shared" si="6236"/>
        <v>0</v>
      </c>
      <c r="AS538" s="96">
        <f t="shared" si="6237"/>
        <v>0</v>
      </c>
      <c r="AT538" s="97">
        <v>17.708333333333332</v>
      </c>
      <c r="AW538" s="46">
        <v>425</v>
      </c>
      <c r="AX538" s="46">
        <f t="shared" si="6271"/>
        <v>0</v>
      </c>
      <c r="AY538" s="46">
        <f t="shared" si="6272"/>
        <v>0</v>
      </c>
      <c r="AZ538" s="46">
        <f t="shared" si="6273"/>
        <v>0</v>
      </c>
      <c r="BA538" s="46">
        <f t="shared" si="6274"/>
        <v>0</v>
      </c>
      <c r="BB538" s="46">
        <f t="shared" si="6275"/>
        <v>0</v>
      </c>
      <c r="BC538" s="95">
        <f t="shared" si="6238"/>
        <v>17.708333333333332</v>
      </c>
      <c r="BD538" s="46">
        <f t="shared" si="6216"/>
        <v>0</v>
      </c>
      <c r="BE538" s="96">
        <f t="shared" si="6239"/>
        <v>0</v>
      </c>
      <c r="BF538" s="96">
        <f t="shared" si="6240"/>
        <v>0</v>
      </c>
      <c r="BG538" s="96">
        <f t="shared" si="6241"/>
        <v>0</v>
      </c>
      <c r="BH538" s="96">
        <f t="shared" si="6242"/>
        <v>0</v>
      </c>
      <c r="BI538" s="96">
        <f t="shared" si="6243"/>
        <v>0</v>
      </c>
      <c r="BJ538" s="97">
        <v>17.708333333333332</v>
      </c>
      <c r="BM538" s="46">
        <v>425</v>
      </c>
      <c r="BN538" s="46">
        <f t="shared" si="6276"/>
        <v>0</v>
      </c>
      <c r="BO538" s="46">
        <f t="shared" si="6277"/>
        <v>0</v>
      </c>
      <c r="BP538" s="46">
        <f t="shared" si="6278"/>
        <v>0</v>
      </c>
      <c r="BQ538" s="46">
        <f t="shared" si="6279"/>
        <v>0</v>
      </c>
      <c r="BR538" s="46">
        <f t="shared" si="6280"/>
        <v>0</v>
      </c>
      <c r="BS538" s="95">
        <f t="shared" si="6244"/>
        <v>17.708333333333332</v>
      </c>
      <c r="BT538" s="46">
        <f t="shared" si="6217"/>
        <v>0</v>
      </c>
      <c r="BU538" s="96">
        <f t="shared" si="6245"/>
        <v>0</v>
      </c>
      <c r="BV538" s="96">
        <f t="shared" si="6246"/>
        <v>0</v>
      </c>
      <c r="BW538" s="96">
        <f t="shared" si="6247"/>
        <v>0</v>
      </c>
      <c r="BX538" s="96">
        <f t="shared" si="6248"/>
        <v>0</v>
      </c>
      <c r="BY538" s="96">
        <f t="shared" si="6249"/>
        <v>0</v>
      </c>
      <c r="BZ538" s="97">
        <v>17.708333333333332</v>
      </c>
      <c r="CC538" s="46">
        <v>425</v>
      </c>
      <c r="CD538" s="46">
        <f t="shared" si="6281"/>
        <v>0</v>
      </c>
      <c r="CE538" s="46">
        <f t="shared" si="6282"/>
        <v>0</v>
      </c>
      <c r="CF538" s="46">
        <f t="shared" si="6283"/>
        <v>0</v>
      </c>
      <c r="CG538" s="46">
        <f t="shared" si="6284"/>
        <v>0</v>
      </c>
      <c r="CH538" s="46">
        <f t="shared" si="6285"/>
        <v>0</v>
      </c>
      <c r="CI538" s="95">
        <f t="shared" si="6250"/>
        <v>17.708333333333332</v>
      </c>
      <c r="CJ538" s="46">
        <f t="shared" si="6218"/>
        <v>0</v>
      </c>
      <c r="CK538" s="96">
        <f t="shared" si="6251"/>
        <v>0</v>
      </c>
      <c r="CL538" s="96">
        <f t="shared" si="6252"/>
        <v>0</v>
      </c>
      <c r="CM538" s="96">
        <f t="shared" si="6253"/>
        <v>0</v>
      </c>
      <c r="CN538" s="96">
        <f t="shared" si="6254"/>
        <v>0</v>
      </c>
      <c r="CO538" s="96">
        <f t="shared" si="6255"/>
        <v>0</v>
      </c>
      <c r="CP538" s="97">
        <v>17.708333333333332</v>
      </c>
    </row>
    <row r="539" spans="1:94" x14ac:dyDescent="0.3">
      <c r="A539" s="46">
        <v>426</v>
      </c>
      <c r="B539" s="46">
        <f t="shared" si="6256"/>
        <v>0</v>
      </c>
      <c r="C539" s="46">
        <f t="shared" si="6257"/>
        <v>0</v>
      </c>
      <c r="D539" s="46">
        <f t="shared" si="6258"/>
        <v>0</v>
      </c>
      <c r="E539" s="46">
        <f t="shared" si="6259"/>
        <v>0</v>
      </c>
      <c r="F539" s="46">
        <f t="shared" si="6260"/>
        <v>0</v>
      </c>
      <c r="G539" s="95">
        <f t="shared" si="6219"/>
        <v>17.75</v>
      </c>
      <c r="H539" s="46">
        <f t="shared" si="6220"/>
        <v>0</v>
      </c>
      <c r="I539" s="96">
        <f t="shared" si="6221"/>
        <v>0</v>
      </c>
      <c r="J539" s="96">
        <f t="shared" si="6222"/>
        <v>0</v>
      </c>
      <c r="K539" s="96">
        <f t="shared" si="6223"/>
        <v>0</v>
      </c>
      <c r="L539" s="96">
        <f t="shared" si="6224"/>
        <v>0</v>
      </c>
      <c r="M539" s="96">
        <f t="shared" si="6225"/>
        <v>0</v>
      </c>
      <c r="N539" s="97">
        <v>17.75</v>
      </c>
      <c r="Q539" s="46">
        <v>426</v>
      </c>
      <c r="R539" s="46">
        <f t="shared" si="6261"/>
        <v>0</v>
      </c>
      <c r="S539" s="46">
        <f t="shared" si="6262"/>
        <v>0</v>
      </c>
      <c r="T539" s="46">
        <f t="shared" si="6263"/>
        <v>0</v>
      </c>
      <c r="U539" s="46">
        <f t="shared" si="6264"/>
        <v>0</v>
      </c>
      <c r="V539" s="46">
        <f t="shared" si="6265"/>
        <v>0</v>
      </c>
      <c r="W539" s="95">
        <f t="shared" si="6226"/>
        <v>17.75</v>
      </c>
      <c r="X539" s="46">
        <f t="shared" si="6214"/>
        <v>0</v>
      </c>
      <c r="Y539" s="96">
        <f t="shared" si="6227"/>
        <v>0</v>
      </c>
      <c r="Z539" s="96">
        <f t="shared" si="6228"/>
        <v>0</v>
      </c>
      <c r="AA539" s="96">
        <f t="shared" si="6229"/>
        <v>0</v>
      </c>
      <c r="AB539" s="96">
        <f t="shared" si="6230"/>
        <v>0</v>
      </c>
      <c r="AC539" s="96">
        <f t="shared" si="6231"/>
        <v>0</v>
      </c>
      <c r="AD539" s="97">
        <v>17.75</v>
      </c>
      <c r="AG539" s="46">
        <v>426</v>
      </c>
      <c r="AH539" s="46">
        <f t="shared" si="6266"/>
        <v>0</v>
      </c>
      <c r="AI539" s="46">
        <f t="shared" si="6267"/>
        <v>0</v>
      </c>
      <c r="AJ539" s="46">
        <f t="shared" si="6268"/>
        <v>0</v>
      </c>
      <c r="AK539" s="46">
        <f t="shared" si="6269"/>
        <v>0</v>
      </c>
      <c r="AL539" s="46">
        <f t="shared" si="6270"/>
        <v>0</v>
      </c>
      <c r="AM539" s="95">
        <f t="shared" si="6232"/>
        <v>17.75</v>
      </c>
      <c r="AN539" s="46">
        <f t="shared" si="6215"/>
        <v>0</v>
      </c>
      <c r="AO539" s="96">
        <f t="shared" si="6233"/>
        <v>0</v>
      </c>
      <c r="AP539" s="96">
        <f t="shared" si="6234"/>
        <v>0</v>
      </c>
      <c r="AQ539" s="96">
        <f t="shared" si="6235"/>
        <v>0</v>
      </c>
      <c r="AR539" s="96">
        <f t="shared" si="6236"/>
        <v>0</v>
      </c>
      <c r="AS539" s="96">
        <f t="shared" si="6237"/>
        <v>0</v>
      </c>
      <c r="AT539" s="97">
        <v>17.75</v>
      </c>
      <c r="AW539" s="46">
        <v>426</v>
      </c>
      <c r="AX539" s="46">
        <f t="shared" si="6271"/>
        <v>0</v>
      </c>
      <c r="AY539" s="46">
        <f t="shared" si="6272"/>
        <v>0</v>
      </c>
      <c r="AZ539" s="46">
        <f t="shared" si="6273"/>
        <v>0</v>
      </c>
      <c r="BA539" s="46">
        <f t="shared" si="6274"/>
        <v>0</v>
      </c>
      <c r="BB539" s="46">
        <f t="shared" si="6275"/>
        <v>0</v>
      </c>
      <c r="BC539" s="95">
        <f t="shared" si="6238"/>
        <v>17.75</v>
      </c>
      <c r="BD539" s="46">
        <f t="shared" si="6216"/>
        <v>0</v>
      </c>
      <c r="BE539" s="96">
        <f t="shared" si="6239"/>
        <v>0</v>
      </c>
      <c r="BF539" s="96">
        <f t="shared" si="6240"/>
        <v>0</v>
      </c>
      <c r="BG539" s="96">
        <f t="shared" si="6241"/>
        <v>0</v>
      </c>
      <c r="BH539" s="96">
        <f t="shared" si="6242"/>
        <v>0</v>
      </c>
      <c r="BI539" s="96">
        <f t="shared" si="6243"/>
        <v>0</v>
      </c>
      <c r="BJ539" s="97">
        <v>17.75</v>
      </c>
      <c r="BM539" s="46">
        <v>426</v>
      </c>
      <c r="BN539" s="46">
        <f t="shared" si="6276"/>
        <v>0</v>
      </c>
      <c r="BO539" s="46">
        <f t="shared" si="6277"/>
        <v>0</v>
      </c>
      <c r="BP539" s="46">
        <f t="shared" si="6278"/>
        <v>0</v>
      </c>
      <c r="BQ539" s="46">
        <f t="shared" si="6279"/>
        <v>0</v>
      </c>
      <c r="BR539" s="46">
        <f t="shared" si="6280"/>
        <v>0</v>
      </c>
      <c r="BS539" s="95">
        <f t="shared" si="6244"/>
        <v>17.75</v>
      </c>
      <c r="BT539" s="46">
        <f t="shared" si="6217"/>
        <v>0</v>
      </c>
      <c r="BU539" s="96">
        <f t="shared" si="6245"/>
        <v>0</v>
      </c>
      <c r="BV539" s="96">
        <f t="shared" si="6246"/>
        <v>0</v>
      </c>
      <c r="BW539" s="96">
        <f t="shared" si="6247"/>
        <v>0</v>
      </c>
      <c r="BX539" s="96">
        <f t="shared" si="6248"/>
        <v>0</v>
      </c>
      <c r="BY539" s="96">
        <f t="shared" si="6249"/>
        <v>0</v>
      </c>
      <c r="BZ539" s="97">
        <v>17.75</v>
      </c>
      <c r="CC539" s="46">
        <v>426</v>
      </c>
      <c r="CD539" s="46">
        <f t="shared" si="6281"/>
        <v>0</v>
      </c>
      <c r="CE539" s="46">
        <f t="shared" si="6282"/>
        <v>0</v>
      </c>
      <c r="CF539" s="46">
        <f t="shared" si="6283"/>
        <v>0</v>
      </c>
      <c r="CG539" s="46">
        <f t="shared" si="6284"/>
        <v>0</v>
      </c>
      <c r="CH539" s="46">
        <f t="shared" si="6285"/>
        <v>0</v>
      </c>
      <c r="CI539" s="95">
        <f t="shared" si="6250"/>
        <v>17.75</v>
      </c>
      <c r="CJ539" s="46">
        <f t="shared" si="6218"/>
        <v>0</v>
      </c>
      <c r="CK539" s="96">
        <f t="shared" si="6251"/>
        <v>0</v>
      </c>
      <c r="CL539" s="96">
        <f t="shared" si="6252"/>
        <v>0</v>
      </c>
      <c r="CM539" s="96">
        <f t="shared" si="6253"/>
        <v>0</v>
      </c>
      <c r="CN539" s="96">
        <f t="shared" si="6254"/>
        <v>0</v>
      </c>
      <c r="CO539" s="96">
        <f t="shared" si="6255"/>
        <v>0</v>
      </c>
      <c r="CP539" s="97">
        <v>17.75</v>
      </c>
    </row>
    <row r="540" spans="1:94" x14ac:dyDescent="0.3">
      <c r="A540" s="46">
        <v>427</v>
      </c>
      <c r="B540" s="46">
        <f t="shared" si="6256"/>
        <v>0</v>
      </c>
      <c r="C540" s="46">
        <f t="shared" si="6257"/>
        <v>0</v>
      </c>
      <c r="D540" s="46">
        <f t="shared" si="6258"/>
        <v>0</v>
      </c>
      <c r="E540" s="46">
        <f t="shared" si="6259"/>
        <v>0</v>
      </c>
      <c r="F540" s="46">
        <f t="shared" si="6260"/>
        <v>0</v>
      </c>
      <c r="G540" s="95">
        <f t="shared" si="6219"/>
        <v>17.791666666666668</v>
      </c>
      <c r="H540" s="46">
        <f t="shared" si="6220"/>
        <v>0</v>
      </c>
      <c r="I540" s="96">
        <f t="shared" si="6221"/>
        <v>0</v>
      </c>
      <c r="J540" s="96">
        <f t="shared" si="6222"/>
        <v>0</v>
      </c>
      <c r="K540" s="96">
        <f t="shared" si="6223"/>
        <v>0</v>
      </c>
      <c r="L540" s="96">
        <f t="shared" si="6224"/>
        <v>0</v>
      </c>
      <c r="M540" s="96">
        <f t="shared" si="6225"/>
        <v>0</v>
      </c>
      <c r="N540" s="97">
        <v>17.791666666666668</v>
      </c>
      <c r="Q540" s="46">
        <v>427</v>
      </c>
      <c r="R540" s="46">
        <f t="shared" si="6261"/>
        <v>0</v>
      </c>
      <c r="S540" s="46">
        <f t="shared" si="6262"/>
        <v>0</v>
      </c>
      <c r="T540" s="46">
        <f t="shared" si="6263"/>
        <v>0</v>
      </c>
      <c r="U540" s="46">
        <f t="shared" si="6264"/>
        <v>0</v>
      </c>
      <c r="V540" s="46">
        <f t="shared" si="6265"/>
        <v>0</v>
      </c>
      <c r="W540" s="95">
        <f t="shared" si="6226"/>
        <v>17.791666666666668</v>
      </c>
      <c r="X540" s="46">
        <f t="shared" si="6214"/>
        <v>0</v>
      </c>
      <c r="Y540" s="96">
        <f t="shared" si="6227"/>
        <v>0</v>
      </c>
      <c r="Z540" s="96">
        <f t="shared" si="6228"/>
        <v>0</v>
      </c>
      <c r="AA540" s="96">
        <f t="shared" si="6229"/>
        <v>0</v>
      </c>
      <c r="AB540" s="96">
        <f t="shared" si="6230"/>
        <v>0</v>
      </c>
      <c r="AC540" s="96">
        <f t="shared" si="6231"/>
        <v>0</v>
      </c>
      <c r="AD540" s="97">
        <v>17.791666666666668</v>
      </c>
      <c r="AG540" s="46">
        <v>427</v>
      </c>
      <c r="AH540" s="46">
        <f t="shared" si="6266"/>
        <v>0</v>
      </c>
      <c r="AI540" s="46">
        <f t="shared" si="6267"/>
        <v>0</v>
      </c>
      <c r="AJ540" s="46">
        <f t="shared" si="6268"/>
        <v>0</v>
      </c>
      <c r="AK540" s="46">
        <f t="shared" si="6269"/>
        <v>0</v>
      </c>
      <c r="AL540" s="46">
        <f t="shared" si="6270"/>
        <v>0</v>
      </c>
      <c r="AM540" s="95">
        <f t="shared" si="6232"/>
        <v>17.791666666666668</v>
      </c>
      <c r="AN540" s="46">
        <f t="shared" si="6215"/>
        <v>0</v>
      </c>
      <c r="AO540" s="96">
        <f t="shared" si="6233"/>
        <v>0</v>
      </c>
      <c r="AP540" s="96">
        <f t="shared" si="6234"/>
        <v>0</v>
      </c>
      <c r="AQ540" s="96">
        <f t="shared" si="6235"/>
        <v>0</v>
      </c>
      <c r="AR540" s="96">
        <f t="shared" si="6236"/>
        <v>0</v>
      </c>
      <c r="AS540" s="96">
        <f t="shared" si="6237"/>
        <v>0</v>
      </c>
      <c r="AT540" s="97">
        <v>17.791666666666668</v>
      </c>
      <c r="AW540" s="46">
        <v>427</v>
      </c>
      <c r="AX540" s="46">
        <f t="shared" si="6271"/>
        <v>0</v>
      </c>
      <c r="AY540" s="46">
        <f t="shared" si="6272"/>
        <v>0</v>
      </c>
      <c r="AZ540" s="46">
        <f t="shared" si="6273"/>
        <v>0</v>
      </c>
      <c r="BA540" s="46">
        <f t="shared" si="6274"/>
        <v>0</v>
      </c>
      <c r="BB540" s="46">
        <f t="shared" si="6275"/>
        <v>0</v>
      </c>
      <c r="BC540" s="95">
        <f t="shared" si="6238"/>
        <v>17.791666666666668</v>
      </c>
      <c r="BD540" s="46">
        <f t="shared" si="6216"/>
        <v>0</v>
      </c>
      <c r="BE540" s="96">
        <f t="shared" si="6239"/>
        <v>0</v>
      </c>
      <c r="BF540" s="96">
        <f t="shared" si="6240"/>
        <v>0</v>
      </c>
      <c r="BG540" s="96">
        <f t="shared" si="6241"/>
        <v>0</v>
      </c>
      <c r="BH540" s="96">
        <f t="shared" si="6242"/>
        <v>0</v>
      </c>
      <c r="BI540" s="96">
        <f t="shared" si="6243"/>
        <v>0</v>
      </c>
      <c r="BJ540" s="97">
        <v>17.791666666666668</v>
      </c>
      <c r="BM540" s="46">
        <v>427</v>
      </c>
      <c r="BN540" s="46">
        <f t="shared" si="6276"/>
        <v>0</v>
      </c>
      <c r="BO540" s="46">
        <f t="shared" si="6277"/>
        <v>0</v>
      </c>
      <c r="BP540" s="46">
        <f t="shared" si="6278"/>
        <v>0</v>
      </c>
      <c r="BQ540" s="46">
        <f t="shared" si="6279"/>
        <v>0</v>
      </c>
      <c r="BR540" s="46">
        <f t="shared" si="6280"/>
        <v>0</v>
      </c>
      <c r="BS540" s="95">
        <f t="shared" si="6244"/>
        <v>17.791666666666668</v>
      </c>
      <c r="BT540" s="46">
        <f t="shared" si="6217"/>
        <v>0</v>
      </c>
      <c r="BU540" s="96">
        <f t="shared" si="6245"/>
        <v>0</v>
      </c>
      <c r="BV540" s="96">
        <f t="shared" si="6246"/>
        <v>0</v>
      </c>
      <c r="BW540" s="96">
        <f t="shared" si="6247"/>
        <v>0</v>
      </c>
      <c r="BX540" s="96">
        <f t="shared" si="6248"/>
        <v>0</v>
      </c>
      <c r="BY540" s="96">
        <f t="shared" si="6249"/>
        <v>0</v>
      </c>
      <c r="BZ540" s="97">
        <v>17.791666666666668</v>
      </c>
      <c r="CC540" s="46">
        <v>427</v>
      </c>
      <c r="CD540" s="46">
        <f t="shared" si="6281"/>
        <v>0</v>
      </c>
      <c r="CE540" s="46">
        <f t="shared" si="6282"/>
        <v>0</v>
      </c>
      <c r="CF540" s="46">
        <f t="shared" si="6283"/>
        <v>0</v>
      </c>
      <c r="CG540" s="46">
        <f t="shared" si="6284"/>
        <v>0</v>
      </c>
      <c r="CH540" s="46">
        <f t="shared" si="6285"/>
        <v>0</v>
      </c>
      <c r="CI540" s="95">
        <f t="shared" si="6250"/>
        <v>17.791666666666668</v>
      </c>
      <c r="CJ540" s="46">
        <f t="shared" si="6218"/>
        <v>0</v>
      </c>
      <c r="CK540" s="96">
        <f t="shared" si="6251"/>
        <v>0</v>
      </c>
      <c r="CL540" s="96">
        <f t="shared" si="6252"/>
        <v>0</v>
      </c>
      <c r="CM540" s="96">
        <f t="shared" si="6253"/>
        <v>0</v>
      </c>
      <c r="CN540" s="96">
        <f t="shared" si="6254"/>
        <v>0</v>
      </c>
      <c r="CO540" s="96">
        <f t="shared" si="6255"/>
        <v>0</v>
      </c>
      <c r="CP540" s="97">
        <v>17.791666666666668</v>
      </c>
    </row>
    <row r="541" spans="1:94" x14ac:dyDescent="0.3">
      <c r="A541" s="46">
        <v>428</v>
      </c>
      <c r="B541" s="46">
        <f t="shared" si="6256"/>
        <v>0</v>
      </c>
      <c r="C541" s="46">
        <f t="shared" si="6257"/>
        <v>0</v>
      </c>
      <c r="D541" s="46">
        <f t="shared" si="6258"/>
        <v>0</v>
      </c>
      <c r="E541" s="46">
        <f t="shared" si="6259"/>
        <v>0</v>
      </c>
      <c r="F541" s="46">
        <f t="shared" si="6260"/>
        <v>0</v>
      </c>
      <c r="G541" s="95">
        <f t="shared" si="6219"/>
        <v>17.833333333333332</v>
      </c>
      <c r="H541" s="46">
        <f t="shared" si="6220"/>
        <v>0</v>
      </c>
      <c r="I541" s="96">
        <f t="shared" si="6221"/>
        <v>0</v>
      </c>
      <c r="J541" s="96">
        <f t="shared" si="6222"/>
        <v>0</v>
      </c>
      <c r="K541" s="96">
        <f t="shared" si="6223"/>
        <v>0</v>
      </c>
      <c r="L541" s="96">
        <f t="shared" si="6224"/>
        <v>0</v>
      </c>
      <c r="M541" s="96">
        <f t="shared" si="6225"/>
        <v>0</v>
      </c>
      <c r="N541" s="97">
        <v>17.833333333333332</v>
      </c>
      <c r="Q541" s="46">
        <v>428</v>
      </c>
      <c r="R541" s="46">
        <f t="shared" si="6261"/>
        <v>0</v>
      </c>
      <c r="S541" s="46">
        <f t="shared" si="6262"/>
        <v>0</v>
      </c>
      <c r="T541" s="46">
        <f t="shared" si="6263"/>
        <v>0</v>
      </c>
      <c r="U541" s="46">
        <f t="shared" si="6264"/>
        <v>0</v>
      </c>
      <c r="V541" s="46">
        <f t="shared" si="6265"/>
        <v>0</v>
      </c>
      <c r="W541" s="95">
        <f t="shared" si="6226"/>
        <v>17.833333333333332</v>
      </c>
      <c r="X541" s="46">
        <f t="shared" si="6214"/>
        <v>0</v>
      </c>
      <c r="Y541" s="96">
        <f t="shared" si="6227"/>
        <v>0</v>
      </c>
      <c r="Z541" s="96">
        <f t="shared" si="6228"/>
        <v>0</v>
      </c>
      <c r="AA541" s="96">
        <f t="shared" si="6229"/>
        <v>0</v>
      </c>
      <c r="AB541" s="96">
        <f t="shared" si="6230"/>
        <v>0</v>
      </c>
      <c r="AC541" s="96">
        <f t="shared" si="6231"/>
        <v>0</v>
      </c>
      <c r="AD541" s="97">
        <v>17.833333333333332</v>
      </c>
      <c r="AG541" s="46">
        <v>428</v>
      </c>
      <c r="AH541" s="46">
        <f t="shared" si="6266"/>
        <v>0</v>
      </c>
      <c r="AI541" s="46">
        <f t="shared" si="6267"/>
        <v>0</v>
      </c>
      <c r="AJ541" s="46">
        <f t="shared" si="6268"/>
        <v>0</v>
      </c>
      <c r="AK541" s="46">
        <f t="shared" si="6269"/>
        <v>0</v>
      </c>
      <c r="AL541" s="46">
        <f t="shared" si="6270"/>
        <v>0</v>
      </c>
      <c r="AM541" s="95">
        <f t="shared" si="6232"/>
        <v>17.833333333333332</v>
      </c>
      <c r="AN541" s="46">
        <f t="shared" si="6215"/>
        <v>0</v>
      </c>
      <c r="AO541" s="96">
        <f t="shared" si="6233"/>
        <v>0</v>
      </c>
      <c r="AP541" s="96">
        <f t="shared" si="6234"/>
        <v>0</v>
      </c>
      <c r="AQ541" s="96">
        <f t="shared" si="6235"/>
        <v>0</v>
      </c>
      <c r="AR541" s="96">
        <f t="shared" si="6236"/>
        <v>0</v>
      </c>
      <c r="AS541" s="96">
        <f t="shared" si="6237"/>
        <v>0</v>
      </c>
      <c r="AT541" s="97">
        <v>17.833333333333332</v>
      </c>
      <c r="AW541" s="46">
        <v>428</v>
      </c>
      <c r="AX541" s="46">
        <f t="shared" si="6271"/>
        <v>0</v>
      </c>
      <c r="AY541" s="46">
        <f t="shared" si="6272"/>
        <v>0</v>
      </c>
      <c r="AZ541" s="46">
        <f t="shared" si="6273"/>
        <v>0</v>
      </c>
      <c r="BA541" s="46">
        <f t="shared" si="6274"/>
        <v>0</v>
      </c>
      <c r="BB541" s="46">
        <f t="shared" si="6275"/>
        <v>0</v>
      </c>
      <c r="BC541" s="95">
        <f t="shared" si="6238"/>
        <v>17.833333333333332</v>
      </c>
      <c r="BD541" s="46">
        <f t="shared" si="6216"/>
        <v>0</v>
      </c>
      <c r="BE541" s="96">
        <f t="shared" si="6239"/>
        <v>0</v>
      </c>
      <c r="BF541" s="96">
        <f t="shared" si="6240"/>
        <v>0</v>
      </c>
      <c r="BG541" s="96">
        <f t="shared" si="6241"/>
        <v>0</v>
      </c>
      <c r="BH541" s="96">
        <f t="shared" si="6242"/>
        <v>0</v>
      </c>
      <c r="BI541" s="96">
        <f t="shared" si="6243"/>
        <v>0</v>
      </c>
      <c r="BJ541" s="97">
        <v>17.833333333333332</v>
      </c>
      <c r="BM541" s="46">
        <v>428</v>
      </c>
      <c r="BN541" s="46">
        <f t="shared" si="6276"/>
        <v>0</v>
      </c>
      <c r="BO541" s="46">
        <f t="shared" si="6277"/>
        <v>0</v>
      </c>
      <c r="BP541" s="46">
        <f t="shared" si="6278"/>
        <v>0</v>
      </c>
      <c r="BQ541" s="46">
        <f t="shared" si="6279"/>
        <v>0</v>
      </c>
      <c r="BR541" s="46">
        <f t="shared" si="6280"/>
        <v>0</v>
      </c>
      <c r="BS541" s="95">
        <f t="shared" si="6244"/>
        <v>17.833333333333332</v>
      </c>
      <c r="BT541" s="46">
        <f t="shared" si="6217"/>
        <v>0</v>
      </c>
      <c r="BU541" s="96">
        <f t="shared" si="6245"/>
        <v>0</v>
      </c>
      <c r="BV541" s="96">
        <f t="shared" si="6246"/>
        <v>0</v>
      </c>
      <c r="BW541" s="96">
        <f t="shared" si="6247"/>
        <v>0</v>
      </c>
      <c r="BX541" s="96">
        <f t="shared" si="6248"/>
        <v>0</v>
      </c>
      <c r="BY541" s="96">
        <f t="shared" si="6249"/>
        <v>0</v>
      </c>
      <c r="BZ541" s="97">
        <v>17.833333333333332</v>
      </c>
      <c r="CC541" s="46">
        <v>428</v>
      </c>
      <c r="CD541" s="46">
        <f t="shared" si="6281"/>
        <v>0</v>
      </c>
      <c r="CE541" s="46">
        <f t="shared" si="6282"/>
        <v>0</v>
      </c>
      <c r="CF541" s="46">
        <f t="shared" si="6283"/>
        <v>0</v>
      </c>
      <c r="CG541" s="46">
        <f t="shared" si="6284"/>
        <v>0</v>
      </c>
      <c r="CH541" s="46">
        <f t="shared" si="6285"/>
        <v>0</v>
      </c>
      <c r="CI541" s="95">
        <f t="shared" si="6250"/>
        <v>17.833333333333332</v>
      </c>
      <c r="CJ541" s="46">
        <f t="shared" si="6218"/>
        <v>0</v>
      </c>
      <c r="CK541" s="96">
        <f t="shared" si="6251"/>
        <v>0</v>
      </c>
      <c r="CL541" s="96">
        <f t="shared" si="6252"/>
        <v>0</v>
      </c>
      <c r="CM541" s="96">
        <f t="shared" si="6253"/>
        <v>0</v>
      </c>
      <c r="CN541" s="96">
        <f t="shared" si="6254"/>
        <v>0</v>
      </c>
      <c r="CO541" s="96">
        <f t="shared" si="6255"/>
        <v>0</v>
      </c>
      <c r="CP541" s="97">
        <v>17.833333333333332</v>
      </c>
    </row>
    <row r="542" spans="1:94" x14ac:dyDescent="0.3">
      <c r="A542" s="46">
        <v>429</v>
      </c>
      <c r="B542" s="46">
        <f t="shared" si="6256"/>
        <v>0</v>
      </c>
      <c r="C542" s="46">
        <f t="shared" si="6257"/>
        <v>0</v>
      </c>
      <c r="D542" s="46">
        <f t="shared" si="6258"/>
        <v>0</v>
      </c>
      <c r="E542" s="46">
        <f t="shared" si="6259"/>
        <v>0</v>
      </c>
      <c r="F542" s="46">
        <f t="shared" si="6260"/>
        <v>0</v>
      </c>
      <c r="G542" s="95">
        <f t="shared" si="6219"/>
        <v>17.875</v>
      </c>
      <c r="H542" s="46">
        <f t="shared" si="6220"/>
        <v>0</v>
      </c>
      <c r="I542" s="96">
        <f t="shared" si="6221"/>
        <v>0</v>
      </c>
      <c r="J542" s="96">
        <f t="shared" si="6222"/>
        <v>0</v>
      </c>
      <c r="K542" s="96">
        <f t="shared" si="6223"/>
        <v>0</v>
      </c>
      <c r="L542" s="96">
        <f t="shared" si="6224"/>
        <v>0</v>
      </c>
      <c r="M542" s="96">
        <f t="shared" si="6225"/>
        <v>0</v>
      </c>
      <c r="N542" s="97">
        <v>17.875</v>
      </c>
      <c r="Q542" s="46">
        <v>429</v>
      </c>
      <c r="R542" s="46">
        <f t="shared" si="6261"/>
        <v>0</v>
      </c>
      <c r="S542" s="46">
        <f t="shared" si="6262"/>
        <v>0</v>
      </c>
      <c r="T542" s="46">
        <f t="shared" si="6263"/>
        <v>0</v>
      </c>
      <c r="U542" s="46">
        <f t="shared" si="6264"/>
        <v>0</v>
      </c>
      <c r="V542" s="46">
        <f t="shared" si="6265"/>
        <v>0</v>
      </c>
      <c r="W542" s="95">
        <f t="shared" si="6226"/>
        <v>17.875</v>
      </c>
      <c r="X542" s="46">
        <f t="shared" si="6214"/>
        <v>0</v>
      </c>
      <c r="Y542" s="96">
        <f t="shared" si="6227"/>
        <v>0</v>
      </c>
      <c r="Z542" s="96">
        <f t="shared" si="6228"/>
        <v>0</v>
      </c>
      <c r="AA542" s="96">
        <f t="shared" si="6229"/>
        <v>0</v>
      </c>
      <c r="AB542" s="96">
        <f t="shared" si="6230"/>
        <v>0</v>
      </c>
      <c r="AC542" s="96">
        <f t="shared" si="6231"/>
        <v>0</v>
      </c>
      <c r="AD542" s="97">
        <v>17.875</v>
      </c>
      <c r="AG542" s="46">
        <v>429</v>
      </c>
      <c r="AH542" s="46">
        <f t="shared" si="6266"/>
        <v>0</v>
      </c>
      <c r="AI542" s="46">
        <f t="shared" si="6267"/>
        <v>0</v>
      </c>
      <c r="AJ542" s="46">
        <f t="shared" si="6268"/>
        <v>0</v>
      </c>
      <c r="AK542" s="46">
        <f t="shared" si="6269"/>
        <v>0</v>
      </c>
      <c r="AL542" s="46">
        <f t="shared" si="6270"/>
        <v>0</v>
      </c>
      <c r="AM542" s="95">
        <f t="shared" si="6232"/>
        <v>17.875</v>
      </c>
      <c r="AN542" s="46">
        <f t="shared" si="6215"/>
        <v>0</v>
      </c>
      <c r="AO542" s="96">
        <f t="shared" si="6233"/>
        <v>0</v>
      </c>
      <c r="AP542" s="96">
        <f t="shared" si="6234"/>
        <v>0</v>
      </c>
      <c r="AQ542" s="96">
        <f t="shared" si="6235"/>
        <v>0</v>
      </c>
      <c r="AR542" s="96">
        <f t="shared" si="6236"/>
        <v>0</v>
      </c>
      <c r="AS542" s="96">
        <f t="shared" si="6237"/>
        <v>0</v>
      </c>
      <c r="AT542" s="97">
        <v>17.875</v>
      </c>
      <c r="AW542" s="46">
        <v>429</v>
      </c>
      <c r="AX542" s="46">
        <f t="shared" si="6271"/>
        <v>0</v>
      </c>
      <c r="AY542" s="46">
        <f t="shared" si="6272"/>
        <v>0</v>
      </c>
      <c r="AZ542" s="46">
        <f t="shared" si="6273"/>
        <v>0</v>
      </c>
      <c r="BA542" s="46">
        <f t="shared" si="6274"/>
        <v>0</v>
      </c>
      <c r="BB542" s="46">
        <f t="shared" si="6275"/>
        <v>0</v>
      </c>
      <c r="BC542" s="95">
        <f t="shared" si="6238"/>
        <v>17.875</v>
      </c>
      <c r="BD542" s="46">
        <f t="shared" si="6216"/>
        <v>0</v>
      </c>
      <c r="BE542" s="96">
        <f t="shared" si="6239"/>
        <v>0</v>
      </c>
      <c r="BF542" s="96">
        <f t="shared" si="6240"/>
        <v>0</v>
      </c>
      <c r="BG542" s="96">
        <f t="shared" si="6241"/>
        <v>0</v>
      </c>
      <c r="BH542" s="96">
        <f t="shared" si="6242"/>
        <v>0</v>
      </c>
      <c r="BI542" s="96">
        <f t="shared" si="6243"/>
        <v>0</v>
      </c>
      <c r="BJ542" s="97">
        <v>17.875</v>
      </c>
      <c r="BM542" s="46">
        <v>429</v>
      </c>
      <c r="BN542" s="46">
        <f t="shared" si="6276"/>
        <v>0</v>
      </c>
      <c r="BO542" s="46">
        <f t="shared" si="6277"/>
        <v>0</v>
      </c>
      <c r="BP542" s="46">
        <f t="shared" si="6278"/>
        <v>0</v>
      </c>
      <c r="BQ542" s="46">
        <f t="shared" si="6279"/>
        <v>0</v>
      </c>
      <c r="BR542" s="46">
        <f t="shared" si="6280"/>
        <v>0</v>
      </c>
      <c r="BS542" s="95">
        <f t="shared" si="6244"/>
        <v>17.875</v>
      </c>
      <c r="BT542" s="46">
        <f t="shared" si="6217"/>
        <v>0</v>
      </c>
      <c r="BU542" s="96">
        <f t="shared" si="6245"/>
        <v>0</v>
      </c>
      <c r="BV542" s="96">
        <f t="shared" si="6246"/>
        <v>0</v>
      </c>
      <c r="BW542" s="96">
        <f t="shared" si="6247"/>
        <v>0</v>
      </c>
      <c r="BX542" s="96">
        <f t="shared" si="6248"/>
        <v>0</v>
      </c>
      <c r="BY542" s="96">
        <f t="shared" si="6249"/>
        <v>0</v>
      </c>
      <c r="BZ542" s="97">
        <v>17.875</v>
      </c>
      <c r="CC542" s="46">
        <v>429</v>
      </c>
      <c r="CD542" s="46">
        <f t="shared" si="6281"/>
        <v>0</v>
      </c>
      <c r="CE542" s="46">
        <f t="shared" si="6282"/>
        <v>0</v>
      </c>
      <c r="CF542" s="46">
        <f t="shared" si="6283"/>
        <v>0</v>
      </c>
      <c r="CG542" s="46">
        <f t="shared" si="6284"/>
        <v>0</v>
      </c>
      <c r="CH542" s="46">
        <f t="shared" si="6285"/>
        <v>0</v>
      </c>
      <c r="CI542" s="95">
        <f t="shared" si="6250"/>
        <v>17.875</v>
      </c>
      <c r="CJ542" s="46">
        <f t="shared" si="6218"/>
        <v>0</v>
      </c>
      <c r="CK542" s="96">
        <f t="shared" si="6251"/>
        <v>0</v>
      </c>
      <c r="CL542" s="96">
        <f t="shared" si="6252"/>
        <v>0</v>
      </c>
      <c r="CM542" s="96">
        <f t="shared" si="6253"/>
        <v>0</v>
      </c>
      <c r="CN542" s="96">
        <f t="shared" si="6254"/>
        <v>0</v>
      </c>
      <c r="CO542" s="96">
        <f t="shared" si="6255"/>
        <v>0</v>
      </c>
      <c r="CP542" s="97">
        <v>17.875</v>
      </c>
    </row>
    <row r="543" spans="1:94" x14ac:dyDescent="0.3">
      <c r="A543" s="46">
        <v>430</v>
      </c>
      <c r="B543" s="46">
        <f t="shared" si="6256"/>
        <v>0</v>
      </c>
      <c r="C543" s="46">
        <f t="shared" si="6257"/>
        <v>0</v>
      </c>
      <c r="D543" s="46">
        <f t="shared" si="6258"/>
        <v>0</v>
      </c>
      <c r="E543" s="46">
        <f t="shared" si="6259"/>
        <v>0</v>
      </c>
      <c r="F543" s="46">
        <f t="shared" si="6260"/>
        <v>0</v>
      </c>
      <c r="G543" s="95">
        <f t="shared" si="6219"/>
        <v>17.916666666666668</v>
      </c>
      <c r="H543" s="46">
        <f t="shared" si="6220"/>
        <v>0</v>
      </c>
      <c r="I543" s="96">
        <f t="shared" si="6221"/>
        <v>0</v>
      </c>
      <c r="J543" s="96">
        <f t="shared" si="6222"/>
        <v>0</v>
      </c>
      <c r="K543" s="96">
        <f t="shared" si="6223"/>
        <v>0</v>
      </c>
      <c r="L543" s="96">
        <f t="shared" si="6224"/>
        <v>0</v>
      </c>
      <c r="M543" s="96">
        <f t="shared" si="6225"/>
        <v>0</v>
      </c>
      <c r="N543" s="97">
        <v>17.916666666666668</v>
      </c>
      <c r="Q543" s="46">
        <v>430</v>
      </c>
      <c r="R543" s="46">
        <f t="shared" si="6261"/>
        <v>0</v>
      </c>
      <c r="S543" s="46">
        <f t="shared" si="6262"/>
        <v>0</v>
      </c>
      <c r="T543" s="46">
        <f t="shared" si="6263"/>
        <v>0</v>
      </c>
      <c r="U543" s="46">
        <f t="shared" si="6264"/>
        <v>0</v>
      </c>
      <c r="V543" s="46">
        <f t="shared" si="6265"/>
        <v>0</v>
      </c>
      <c r="W543" s="95">
        <f t="shared" si="6226"/>
        <v>17.916666666666668</v>
      </c>
      <c r="X543" s="46">
        <f t="shared" si="6214"/>
        <v>0</v>
      </c>
      <c r="Y543" s="96">
        <f t="shared" si="6227"/>
        <v>0</v>
      </c>
      <c r="Z543" s="96">
        <f t="shared" si="6228"/>
        <v>0</v>
      </c>
      <c r="AA543" s="96">
        <f t="shared" si="6229"/>
        <v>0</v>
      </c>
      <c r="AB543" s="96">
        <f t="shared" si="6230"/>
        <v>0</v>
      </c>
      <c r="AC543" s="96">
        <f t="shared" si="6231"/>
        <v>0</v>
      </c>
      <c r="AD543" s="97">
        <v>17.916666666666668</v>
      </c>
      <c r="AG543" s="46">
        <v>430</v>
      </c>
      <c r="AH543" s="46">
        <f t="shared" si="6266"/>
        <v>0</v>
      </c>
      <c r="AI543" s="46">
        <f t="shared" si="6267"/>
        <v>0</v>
      </c>
      <c r="AJ543" s="46">
        <f t="shared" si="6268"/>
        <v>0</v>
      </c>
      <c r="AK543" s="46">
        <f t="shared" si="6269"/>
        <v>0</v>
      </c>
      <c r="AL543" s="46">
        <f t="shared" si="6270"/>
        <v>0</v>
      </c>
      <c r="AM543" s="95">
        <f t="shared" si="6232"/>
        <v>17.916666666666668</v>
      </c>
      <c r="AN543" s="46">
        <f t="shared" si="6215"/>
        <v>0</v>
      </c>
      <c r="AO543" s="96">
        <f t="shared" si="6233"/>
        <v>0</v>
      </c>
      <c r="AP543" s="96">
        <f t="shared" si="6234"/>
        <v>0</v>
      </c>
      <c r="AQ543" s="96">
        <f t="shared" si="6235"/>
        <v>0</v>
      </c>
      <c r="AR543" s="96">
        <f t="shared" si="6236"/>
        <v>0</v>
      </c>
      <c r="AS543" s="96">
        <f t="shared" si="6237"/>
        <v>0</v>
      </c>
      <c r="AT543" s="97">
        <v>17.916666666666668</v>
      </c>
      <c r="AW543" s="46">
        <v>430</v>
      </c>
      <c r="AX543" s="46">
        <f t="shared" si="6271"/>
        <v>0</v>
      </c>
      <c r="AY543" s="46">
        <f t="shared" si="6272"/>
        <v>0</v>
      </c>
      <c r="AZ543" s="46">
        <f t="shared" si="6273"/>
        <v>0</v>
      </c>
      <c r="BA543" s="46">
        <f t="shared" si="6274"/>
        <v>0</v>
      </c>
      <c r="BB543" s="46">
        <f t="shared" si="6275"/>
        <v>0</v>
      </c>
      <c r="BC543" s="95">
        <f t="shared" si="6238"/>
        <v>17.916666666666668</v>
      </c>
      <c r="BD543" s="46">
        <f t="shared" si="6216"/>
        <v>0</v>
      </c>
      <c r="BE543" s="96">
        <f t="shared" si="6239"/>
        <v>0</v>
      </c>
      <c r="BF543" s="96">
        <f t="shared" si="6240"/>
        <v>0</v>
      </c>
      <c r="BG543" s="96">
        <f t="shared" si="6241"/>
        <v>0</v>
      </c>
      <c r="BH543" s="96">
        <f t="shared" si="6242"/>
        <v>0</v>
      </c>
      <c r="BI543" s="96">
        <f t="shared" si="6243"/>
        <v>0</v>
      </c>
      <c r="BJ543" s="97">
        <v>17.916666666666668</v>
      </c>
      <c r="BM543" s="46">
        <v>430</v>
      </c>
      <c r="BN543" s="46">
        <f t="shared" si="6276"/>
        <v>0</v>
      </c>
      <c r="BO543" s="46">
        <f t="shared" si="6277"/>
        <v>0</v>
      </c>
      <c r="BP543" s="46">
        <f t="shared" si="6278"/>
        <v>0</v>
      </c>
      <c r="BQ543" s="46">
        <f t="shared" si="6279"/>
        <v>0</v>
      </c>
      <c r="BR543" s="46">
        <f t="shared" si="6280"/>
        <v>0</v>
      </c>
      <c r="BS543" s="95">
        <f t="shared" si="6244"/>
        <v>17.916666666666668</v>
      </c>
      <c r="BT543" s="46">
        <f t="shared" si="6217"/>
        <v>0</v>
      </c>
      <c r="BU543" s="96">
        <f t="shared" si="6245"/>
        <v>0</v>
      </c>
      <c r="BV543" s="96">
        <f t="shared" si="6246"/>
        <v>0</v>
      </c>
      <c r="BW543" s="96">
        <f t="shared" si="6247"/>
        <v>0</v>
      </c>
      <c r="BX543" s="96">
        <f t="shared" si="6248"/>
        <v>0</v>
      </c>
      <c r="BY543" s="96">
        <f t="shared" si="6249"/>
        <v>0</v>
      </c>
      <c r="BZ543" s="97">
        <v>17.916666666666668</v>
      </c>
      <c r="CC543" s="46">
        <v>430</v>
      </c>
      <c r="CD543" s="46">
        <f t="shared" si="6281"/>
        <v>0</v>
      </c>
      <c r="CE543" s="46">
        <f t="shared" si="6282"/>
        <v>0</v>
      </c>
      <c r="CF543" s="46">
        <f t="shared" si="6283"/>
        <v>0</v>
      </c>
      <c r="CG543" s="46">
        <f t="shared" si="6284"/>
        <v>0</v>
      </c>
      <c r="CH543" s="46">
        <f t="shared" si="6285"/>
        <v>0</v>
      </c>
      <c r="CI543" s="95">
        <f t="shared" si="6250"/>
        <v>17.916666666666668</v>
      </c>
      <c r="CJ543" s="46">
        <f t="shared" si="6218"/>
        <v>0</v>
      </c>
      <c r="CK543" s="96">
        <f t="shared" si="6251"/>
        <v>0</v>
      </c>
      <c r="CL543" s="96">
        <f t="shared" si="6252"/>
        <v>0</v>
      </c>
      <c r="CM543" s="96">
        <f t="shared" si="6253"/>
        <v>0</v>
      </c>
      <c r="CN543" s="96">
        <f t="shared" si="6254"/>
        <v>0</v>
      </c>
      <c r="CO543" s="96">
        <f t="shared" si="6255"/>
        <v>0</v>
      </c>
      <c r="CP543" s="97">
        <v>17.916666666666668</v>
      </c>
    </row>
    <row r="544" spans="1:94" x14ac:dyDescent="0.3">
      <c r="A544" s="47">
        <v>431</v>
      </c>
      <c r="B544" s="47">
        <f t="shared" si="6256"/>
        <v>0</v>
      </c>
      <c r="C544" s="47">
        <f t="shared" si="6257"/>
        <v>0</v>
      </c>
      <c r="D544" s="47">
        <f t="shared" si="6258"/>
        <v>0</v>
      </c>
      <c r="E544" s="47">
        <f t="shared" si="6259"/>
        <v>0</v>
      </c>
      <c r="F544" s="47">
        <f t="shared" si="6260"/>
        <v>0</v>
      </c>
      <c r="G544" s="99">
        <f t="shared" si="6219"/>
        <v>17.958333333333332</v>
      </c>
      <c r="H544" s="47">
        <f t="shared" si="6220"/>
        <v>0</v>
      </c>
      <c r="I544" s="100">
        <f t="shared" si="6221"/>
        <v>0</v>
      </c>
      <c r="J544" s="100">
        <f t="shared" si="6222"/>
        <v>0</v>
      </c>
      <c r="K544" s="100">
        <f t="shared" si="6223"/>
        <v>0</v>
      </c>
      <c r="L544" s="100">
        <f t="shared" si="6224"/>
        <v>0</v>
      </c>
      <c r="M544" s="100">
        <f t="shared" si="6225"/>
        <v>0</v>
      </c>
      <c r="N544" s="101">
        <v>17.958333333333332</v>
      </c>
      <c r="Q544" s="47">
        <v>431</v>
      </c>
      <c r="R544" s="47">
        <f t="shared" si="6261"/>
        <v>0</v>
      </c>
      <c r="S544" s="47">
        <f t="shared" si="6262"/>
        <v>0</v>
      </c>
      <c r="T544" s="47">
        <f t="shared" si="6263"/>
        <v>0</v>
      </c>
      <c r="U544" s="47">
        <f t="shared" si="6264"/>
        <v>0</v>
      </c>
      <c r="V544" s="47">
        <f t="shared" si="6265"/>
        <v>0</v>
      </c>
      <c r="W544" s="99">
        <f t="shared" si="6226"/>
        <v>17.958333333333332</v>
      </c>
      <c r="X544" s="47">
        <f t="shared" si="6214"/>
        <v>0</v>
      </c>
      <c r="Y544" s="100">
        <f t="shared" si="6227"/>
        <v>0</v>
      </c>
      <c r="Z544" s="100">
        <f t="shared" si="6228"/>
        <v>0</v>
      </c>
      <c r="AA544" s="100">
        <f t="shared" si="6229"/>
        <v>0</v>
      </c>
      <c r="AB544" s="100">
        <f t="shared" si="6230"/>
        <v>0</v>
      </c>
      <c r="AC544" s="100">
        <f t="shared" si="6231"/>
        <v>0</v>
      </c>
      <c r="AD544" s="101">
        <v>17.958333333333332</v>
      </c>
      <c r="AG544" s="47">
        <v>431</v>
      </c>
      <c r="AH544" s="47">
        <f t="shared" si="6266"/>
        <v>0</v>
      </c>
      <c r="AI544" s="47">
        <f t="shared" si="6267"/>
        <v>0</v>
      </c>
      <c r="AJ544" s="47">
        <f t="shared" si="6268"/>
        <v>0</v>
      </c>
      <c r="AK544" s="47">
        <f t="shared" si="6269"/>
        <v>0</v>
      </c>
      <c r="AL544" s="47">
        <f t="shared" si="6270"/>
        <v>0</v>
      </c>
      <c r="AM544" s="99">
        <f t="shared" si="6232"/>
        <v>17.958333333333332</v>
      </c>
      <c r="AN544" s="47">
        <f t="shared" si="6215"/>
        <v>0</v>
      </c>
      <c r="AO544" s="100">
        <f t="shared" si="6233"/>
        <v>0</v>
      </c>
      <c r="AP544" s="100">
        <f t="shared" si="6234"/>
        <v>0</v>
      </c>
      <c r="AQ544" s="100">
        <f t="shared" si="6235"/>
        <v>0</v>
      </c>
      <c r="AR544" s="100">
        <f t="shared" si="6236"/>
        <v>0</v>
      </c>
      <c r="AS544" s="100">
        <f t="shared" si="6237"/>
        <v>0</v>
      </c>
      <c r="AT544" s="101">
        <v>17.958333333333332</v>
      </c>
      <c r="AW544" s="47">
        <v>431</v>
      </c>
      <c r="AX544" s="47">
        <f t="shared" si="6271"/>
        <v>0</v>
      </c>
      <c r="AY544" s="47">
        <f t="shared" si="6272"/>
        <v>0</v>
      </c>
      <c r="AZ544" s="47">
        <f t="shared" si="6273"/>
        <v>0</v>
      </c>
      <c r="BA544" s="47">
        <f t="shared" si="6274"/>
        <v>0</v>
      </c>
      <c r="BB544" s="47">
        <f t="shared" si="6275"/>
        <v>0</v>
      </c>
      <c r="BC544" s="99">
        <f t="shared" si="6238"/>
        <v>17.958333333333332</v>
      </c>
      <c r="BD544" s="47">
        <f t="shared" si="6216"/>
        <v>0</v>
      </c>
      <c r="BE544" s="100">
        <f t="shared" si="6239"/>
        <v>0</v>
      </c>
      <c r="BF544" s="100">
        <f t="shared" si="6240"/>
        <v>0</v>
      </c>
      <c r="BG544" s="100">
        <f t="shared" si="6241"/>
        <v>0</v>
      </c>
      <c r="BH544" s="100">
        <f t="shared" si="6242"/>
        <v>0</v>
      </c>
      <c r="BI544" s="100">
        <f t="shared" si="6243"/>
        <v>0</v>
      </c>
      <c r="BJ544" s="101">
        <v>17.958333333333332</v>
      </c>
      <c r="BM544" s="47">
        <v>431</v>
      </c>
      <c r="BN544" s="47">
        <f t="shared" si="6276"/>
        <v>0</v>
      </c>
      <c r="BO544" s="47">
        <f t="shared" si="6277"/>
        <v>0</v>
      </c>
      <c r="BP544" s="47">
        <f t="shared" si="6278"/>
        <v>0</v>
      </c>
      <c r="BQ544" s="47">
        <f t="shared" si="6279"/>
        <v>0</v>
      </c>
      <c r="BR544" s="47">
        <f t="shared" si="6280"/>
        <v>0</v>
      </c>
      <c r="BS544" s="99">
        <f t="shared" si="6244"/>
        <v>17.958333333333332</v>
      </c>
      <c r="BT544" s="47">
        <f t="shared" si="6217"/>
        <v>0</v>
      </c>
      <c r="BU544" s="100">
        <f t="shared" si="6245"/>
        <v>0</v>
      </c>
      <c r="BV544" s="100">
        <f t="shared" si="6246"/>
        <v>0</v>
      </c>
      <c r="BW544" s="100">
        <f t="shared" si="6247"/>
        <v>0</v>
      </c>
      <c r="BX544" s="100">
        <f t="shared" si="6248"/>
        <v>0</v>
      </c>
      <c r="BY544" s="100">
        <f t="shared" si="6249"/>
        <v>0</v>
      </c>
      <c r="BZ544" s="101">
        <v>17.958333333333332</v>
      </c>
      <c r="CC544" s="47">
        <v>431</v>
      </c>
      <c r="CD544" s="46">
        <f t="shared" si="6281"/>
        <v>0</v>
      </c>
      <c r="CE544" s="46">
        <f t="shared" si="6282"/>
        <v>0</v>
      </c>
      <c r="CF544" s="46">
        <f t="shared" si="6283"/>
        <v>0</v>
      </c>
      <c r="CG544" s="46">
        <f t="shared" si="6284"/>
        <v>0</v>
      </c>
      <c r="CH544" s="46">
        <f t="shared" si="6285"/>
        <v>0</v>
      </c>
      <c r="CI544" s="99">
        <f t="shared" si="6250"/>
        <v>17.958333333333332</v>
      </c>
      <c r="CJ544" s="47">
        <f t="shared" si="6218"/>
        <v>0</v>
      </c>
      <c r="CK544" s="100">
        <f t="shared" si="6251"/>
        <v>0</v>
      </c>
      <c r="CL544" s="100">
        <f t="shared" si="6252"/>
        <v>0</v>
      </c>
      <c r="CM544" s="100">
        <f t="shared" si="6253"/>
        <v>0</v>
      </c>
      <c r="CN544" s="100">
        <f t="shared" si="6254"/>
        <v>0</v>
      </c>
      <c r="CO544" s="100">
        <f t="shared" si="6255"/>
        <v>0</v>
      </c>
      <c r="CP544" s="101">
        <v>17.958333333333332</v>
      </c>
    </row>
    <row r="545" spans="1:94" x14ac:dyDescent="0.3">
      <c r="A545" s="46">
        <v>432</v>
      </c>
      <c r="B545" s="46">
        <f t="shared" si="6256"/>
        <v>0</v>
      </c>
      <c r="C545" s="46">
        <f t="shared" si="6257"/>
        <v>0</v>
      </c>
      <c r="D545" s="46">
        <f t="shared" si="6258"/>
        <v>0</v>
      </c>
      <c r="E545" s="46">
        <f t="shared" si="6259"/>
        <v>0</v>
      </c>
      <c r="F545" s="46">
        <f t="shared" si="6260"/>
        <v>0</v>
      </c>
      <c r="G545" s="95">
        <f t="shared" si="6219"/>
        <v>18</v>
      </c>
      <c r="H545" s="46">
        <f t="shared" si="6220"/>
        <v>0</v>
      </c>
      <c r="I545" s="96">
        <f t="shared" si="6221"/>
        <v>0</v>
      </c>
      <c r="J545" s="96">
        <f t="shared" si="6222"/>
        <v>0</v>
      </c>
      <c r="K545" s="96">
        <f t="shared" si="6223"/>
        <v>0</v>
      </c>
      <c r="L545" s="96">
        <f t="shared" si="6224"/>
        <v>0</v>
      </c>
      <c r="M545" s="96">
        <f t="shared" si="6225"/>
        <v>0</v>
      </c>
      <c r="N545" s="97">
        <v>18</v>
      </c>
      <c r="Q545" s="46">
        <v>432</v>
      </c>
      <c r="R545" s="46">
        <f t="shared" si="6261"/>
        <v>0</v>
      </c>
      <c r="S545" s="46">
        <f t="shared" si="6262"/>
        <v>0</v>
      </c>
      <c r="T545" s="46">
        <f t="shared" si="6263"/>
        <v>0</v>
      </c>
      <c r="U545" s="46">
        <f t="shared" si="6264"/>
        <v>0</v>
      </c>
      <c r="V545" s="46">
        <f t="shared" si="6265"/>
        <v>0</v>
      </c>
      <c r="W545" s="95">
        <f t="shared" si="6226"/>
        <v>18</v>
      </c>
      <c r="X545" s="46">
        <f t="shared" si="6214"/>
        <v>0</v>
      </c>
      <c r="Y545" s="96">
        <f t="shared" si="6227"/>
        <v>0</v>
      </c>
      <c r="Z545" s="96">
        <f t="shared" si="6228"/>
        <v>0</v>
      </c>
      <c r="AA545" s="96">
        <f t="shared" si="6229"/>
        <v>0</v>
      </c>
      <c r="AB545" s="96">
        <f t="shared" si="6230"/>
        <v>0</v>
      </c>
      <c r="AC545" s="96">
        <f t="shared" si="6231"/>
        <v>0</v>
      </c>
      <c r="AD545" s="97">
        <v>18</v>
      </c>
      <c r="AG545" s="46">
        <v>432</v>
      </c>
      <c r="AH545" s="46">
        <f t="shared" si="6266"/>
        <v>0</v>
      </c>
      <c r="AI545" s="46">
        <f t="shared" si="6267"/>
        <v>0</v>
      </c>
      <c r="AJ545" s="46">
        <f t="shared" si="6268"/>
        <v>0</v>
      </c>
      <c r="AK545" s="46">
        <f t="shared" si="6269"/>
        <v>0</v>
      </c>
      <c r="AL545" s="46">
        <f t="shared" si="6270"/>
        <v>0</v>
      </c>
      <c r="AM545" s="95">
        <f t="shared" si="6232"/>
        <v>18</v>
      </c>
      <c r="AN545" s="46">
        <f t="shared" si="6215"/>
        <v>0</v>
      </c>
      <c r="AO545" s="96">
        <f t="shared" si="6233"/>
        <v>0</v>
      </c>
      <c r="AP545" s="96">
        <f t="shared" si="6234"/>
        <v>0</v>
      </c>
      <c r="AQ545" s="96">
        <f t="shared" si="6235"/>
        <v>0</v>
      </c>
      <c r="AR545" s="96">
        <f t="shared" si="6236"/>
        <v>0</v>
      </c>
      <c r="AS545" s="96">
        <f t="shared" si="6237"/>
        <v>0</v>
      </c>
      <c r="AT545" s="97">
        <v>18</v>
      </c>
      <c r="AW545" s="46">
        <v>432</v>
      </c>
      <c r="AX545" s="46">
        <f t="shared" si="6271"/>
        <v>0</v>
      </c>
      <c r="AY545" s="46">
        <f t="shared" si="6272"/>
        <v>0</v>
      </c>
      <c r="AZ545" s="46">
        <f t="shared" si="6273"/>
        <v>0</v>
      </c>
      <c r="BA545" s="46">
        <f t="shared" si="6274"/>
        <v>0</v>
      </c>
      <c r="BB545" s="46">
        <f t="shared" si="6275"/>
        <v>0</v>
      </c>
      <c r="BC545" s="95">
        <f t="shared" si="6238"/>
        <v>18</v>
      </c>
      <c r="BD545" s="46">
        <f t="shared" si="6216"/>
        <v>0</v>
      </c>
      <c r="BE545" s="96">
        <f t="shared" si="6239"/>
        <v>0</v>
      </c>
      <c r="BF545" s="96">
        <f t="shared" si="6240"/>
        <v>0</v>
      </c>
      <c r="BG545" s="96">
        <f t="shared" si="6241"/>
        <v>0</v>
      </c>
      <c r="BH545" s="96">
        <f t="shared" si="6242"/>
        <v>0</v>
      </c>
      <c r="BI545" s="96">
        <f t="shared" si="6243"/>
        <v>0</v>
      </c>
      <c r="BJ545" s="97">
        <v>18</v>
      </c>
      <c r="BM545" s="46">
        <v>432</v>
      </c>
      <c r="BN545" s="46">
        <f t="shared" si="6276"/>
        <v>0</v>
      </c>
      <c r="BO545" s="46">
        <f t="shared" si="6277"/>
        <v>0</v>
      </c>
      <c r="BP545" s="46">
        <f t="shared" si="6278"/>
        <v>0</v>
      </c>
      <c r="BQ545" s="46">
        <f t="shared" si="6279"/>
        <v>0</v>
      </c>
      <c r="BR545" s="46">
        <f t="shared" si="6280"/>
        <v>0</v>
      </c>
      <c r="BS545" s="95">
        <f t="shared" si="6244"/>
        <v>18</v>
      </c>
      <c r="BT545" s="46">
        <f t="shared" si="6217"/>
        <v>0</v>
      </c>
      <c r="BU545" s="96">
        <f t="shared" si="6245"/>
        <v>0</v>
      </c>
      <c r="BV545" s="96">
        <f t="shared" si="6246"/>
        <v>0</v>
      </c>
      <c r="BW545" s="96">
        <f t="shared" si="6247"/>
        <v>0</v>
      </c>
      <c r="BX545" s="96">
        <f t="shared" si="6248"/>
        <v>0</v>
      </c>
      <c r="BY545" s="96">
        <f t="shared" si="6249"/>
        <v>0</v>
      </c>
      <c r="BZ545" s="97">
        <v>18</v>
      </c>
      <c r="CC545" s="46">
        <v>432</v>
      </c>
      <c r="CD545" s="46">
        <f t="shared" si="6281"/>
        <v>0</v>
      </c>
      <c r="CE545" s="46">
        <f t="shared" si="6282"/>
        <v>0</v>
      </c>
      <c r="CF545" s="46">
        <f t="shared" si="6283"/>
        <v>0</v>
      </c>
      <c r="CG545" s="46">
        <f t="shared" si="6284"/>
        <v>0</v>
      </c>
      <c r="CH545" s="46">
        <f t="shared" si="6285"/>
        <v>0</v>
      </c>
      <c r="CI545" s="95">
        <f t="shared" si="6250"/>
        <v>18</v>
      </c>
      <c r="CJ545" s="46">
        <f t="shared" si="6218"/>
        <v>0</v>
      </c>
      <c r="CK545" s="96">
        <f t="shared" si="6251"/>
        <v>0</v>
      </c>
      <c r="CL545" s="96">
        <f t="shared" si="6252"/>
        <v>0</v>
      </c>
      <c r="CM545" s="96">
        <f t="shared" si="6253"/>
        <v>0</v>
      </c>
      <c r="CN545" s="96">
        <f t="shared" si="6254"/>
        <v>0</v>
      </c>
      <c r="CO545" s="96">
        <f t="shared" si="6255"/>
        <v>0</v>
      </c>
      <c r="CP545" s="97">
        <v>18</v>
      </c>
    </row>
    <row r="546" spans="1:94" x14ac:dyDescent="0.3">
      <c r="A546" s="46">
        <v>433</v>
      </c>
      <c r="B546" s="46">
        <f t="shared" si="6256"/>
        <v>0</v>
      </c>
      <c r="C546" s="46">
        <f t="shared" si="6257"/>
        <v>0</v>
      </c>
      <c r="D546" s="46">
        <f t="shared" si="6258"/>
        <v>0</v>
      </c>
      <c r="E546" s="46">
        <f t="shared" si="6259"/>
        <v>0</v>
      </c>
      <c r="F546" s="46">
        <f t="shared" si="6260"/>
        <v>0</v>
      </c>
      <c r="G546" s="95">
        <f t="shared" si="6219"/>
        <v>18.041666666666668</v>
      </c>
      <c r="H546" s="46">
        <f t="shared" si="6220"/>
        <v>0</v>
      </c>
      <c r="I546" s="96">
        <f t="shared" si="6221"/>
        <v>0</v>
      </c>
      <c r="J546" s="96">
        <f t="shared" si="6222"/>
        <v>0</v>
      </c>
      <c r="K546" s="96">
        <f t="shared" si="6223"/>
        <v>0</v>
      </c>
      <c r="L546" s="96">
        <f t="shared" si="6224"/>
        <v>0</v>
      </c>
      <c r="M546" s="96">
        <f t="shared" si="6225"/>
        <v>0</v>
      </c>
      <c r="N546" s="97">
        <v>18.041666666666668</v>
      </c>
      <c r="Q546" s="46">
        <v>433</v>
      </c>
      <c r="R546" s="46">
        <f t="shared" si="6261"/>
        <v>0</v>
      </c>
      <c r="S546" s="46">
        <f t="shared" si="6262"/>
        <v>0</v>
      </c>
      <c r="T546" s="46">
        <f t="shared" si="6263"/>
        <v>0</v>
      </c>
      <c r="U546" s="46">
        <f t="shared" si="6264"/>
        <v>0</v>
      </c>
      <c r="V546" s="46">
        <f t="shared" si="6265"/>
        <v>0</v>
      </c>
      <c r="W546" s="95">
        <f t="shared" si="6226"/>
        <v>18.041666666666668</v>
      </c>
      <c r="X546" s="46">
        <f t="shared" si="6214"/>
        <v>0</v>
      </c>
      <c r="Y546" s="96">
        <f t="shared" si="6227"/>
        <v>0</v>
      </c>
      <c r="Z546" s="96">
        <f t="shared" si="6228"/>
        <v>0</v>
      </c>
      <c r="AA546" s="96">
        <f t="shared" si="6229"/>
        <v>0</v>
      </c>
      <c r="AB546" s="96">
        <f t="shared" si="6230"/>
        <v>0</v>
      </c>
      <c r="AC546" s="96">
        <f t="shared" si="6231"/>
        <v>0</v>
      </c>
      <c r="AD546" s="97">
        <v>18.041666666666668</v>
      </c>
      <c r="AG546" s="46">
        <v>433</v>
      </c>
      <c r="AH546" s="46">
        <f t="shared" si="6266"/>
        <v>0</v>
      </c>
      <c r="AI546" s="46">
        <f t="shared" si="6267"/>
        <v>0</v>
      </c>
      <c r="AJ546" s="46">
        <f t="shared" si="6268"/>
        <v>0</v>
      </c>
      <c r="AK546" s="46">
        <f t="shared" si="6269"/>
        <v>0</v>
      </c>
      <c r="AL546" s="46">
        <f t="shared" si="6270"/>
        <v>0</v>
      </c>
      <c r="AM546" s="95">
        <f t="shared" si="6232"/>
        <v>18.041666666666668</v>
      </c>
      <c r="AN546" s="46">
        <f t="shared" si="6215"/>
        <v>0</v>
      </c>
      <c r="AO546" s="96">
        <f t="shared" si="6233"/>
        <v>0</v>
      </c>
      <c r="AP546" s="96">
        <f t="shared" si="6234"/>
        <v>0</v>
      </c>
      <c r="AQ546" s="96">
        <f t="shared" si="6235"/>
        <v>0</v>
      </c>
      <c r="AR546" s="96">
        <f t="shared" si="6236"/>
        <v>0</v>
      </c>
      <c r="AS546" s="96">
        <f t="shared" si="6237"/>
        <v>0</v>
      </c>
      <c r="AT546" s="97">
        <v>18.041666666666668</v>
      </c>
      <c r="AW546" s="46">
        <v>433</v>
      </c>
      <c r="AX546" s="46">
        <f t="shared" si="6271"/>
        <v>0</v>
      </c>
      <c r="AY546" s="46">
        <f t="shared" si="6272"/>
        <v>0</v>
      </c>
      <c r="AZ546" s="46">
        <f t="shared" si="6273"/>
        <v>0</v>
      </c>
      <c r="BA546" s="46">
        <f t="shared" si="6274"/>
        <v>0</v>
      </c>
      <c r="BB546" s="46">
        <f t="shared" si="6275"/>
        <v>0</v>
      </c>
      <c r="BC546" s="95">
        <f t="shared" si="6238"/>
        <v>18.041666666666668</v>
      </c>
      <c r="BD546" s="46">
        <f t="shared" si="6216"/>
        <v>0</v>
      </c>
      <c r="BE546" s="96">
        <f t="shared" si="6239"/>
        <v>0</v>
      </c>
      <c r="BF546" s="96">
        <f t="shared" si="6240"/>
        <v>0</v>
      </c>
      <c r="BG546" s="96">
        <f t="shared" si="6241"/>
        <v>0</v>
      </c>
      <c r="BH546" s="96">
        <f t="shared" si="6242"/>
        <v>0</v>
      </c>
      <c r="BI546" s="96">
        <f t="shared" si="6243"/>
        <v>0</v>
      </c>
      <c r="BJ546" s="97">
        <v>18.041666666666668</v>
      </c>
      <c r="BM546" s="46">
        <v>433</v>
      </c>
      <c r="BN546" s="46">
        <f t="shared" si="6276"/>
        <v>0</v>
      </c>
      <c r="BO546" s="46">
        <f t="shared" si="6277"/>
        <v>0</v>
      </c>
      <c r="BP546" s="46">
        <f t="shared" si="6278"/>
        <v>0</v>
      </c>
      <c r="BQ546" s="46">
        <f t="shared" si="6279"/>
        <v>0</v>
      </c>
      <c r="BR546" s="46">
        <f t="shared" si="6280"/>
        <v>0</v>
      </c>
      <c r="BS546" s="95">
        <f t="shared" si="6244"/>
        <v>18.041666666666668</v>
      </c>
      <c r="BT546" s="46">
        <f t="shared" si="6217"/>
        <v>0</v>
      </c>
      <c r="BU546" s="96">
        <f t="shared" si="6245"/>
        <v>0</v>
      </c>
      <c r="BV546" s="96">
        <f t="shared" si="6246"/>
        <v>0</v>
      </c>
      <c r="BW546" s="96">
        <f t="shared" si="6247"/>
        <v>0</v>
      </c>
      <c r="BX546" s="96">
        <f t="shared" si="6248"/>
        <v>0</v>
      </c>
      <c r="BY546" s="96">
        <f t="shared" si="6249"/>
        <v>0</v>
      </c>
      <c r="BZ546" s="97">
        <v>18.041666666666668</v>
      </c>
      <c r="CC546" s="46">
        <v>433</v>
      </c>
      <c r="CD546" s="46">
        <f t="shared" si="6281"/>
        <v>0</v>
      </c>
      <c r="CE546" s="46">
        <f t="shared" si="6282"/>
        <v>0</v>
      </c>
      <c r="CF546" s="46">
        <f t="shared" si="6283"/>
        <v>0</v>
      </c>
      <c r="CG546" s="46">
        <f t="shared" si="6284"/>
        <v>0</v>
      </c>
      <c r="CH546" s="46">
        <f t="shared" si="6285"/>
        <v>0</v>
      </c>
      <c r="CI546" s="95">
        <f t="shared" si="6250"/>
        <v>18.041666666666668</v>
      </c>
      <c r="CJ546" s="46">
        <f t="shared" si="6218"/>
        <v>0</v>
      </c>
      <c r="CK546" s="96">
        <f t="shared" si="6251"/>
        <v>0</v>
      </c>
      <c r="CL546" s="96">
        <f t="shared" si="6252"/>
        <v>0</v>
      </c>
      <c r="CM546" s="96">
        <f t="shared" si="6253"/>
        <v>0</v>
      </c>
      <c r="CN546" s="96">
        <f t="shared" si="6254"/>
        <v>0</v>
      </c>
      <c r="CO546" s="96">
        <f t="shared" si="6255"/>
        <v>0</v>
      </c>
      <c r="CP546" s="97">
        <v>18.041666666666668</v>
      </c>
    </row>
    <row r="547" spans="1:94" x14ac:dyDescent="0.3">
      <c r="A547" s="46">
        <v>434</v>
      </c>
      <c r="B547" s="46">
        <f t="shared" si="6256"/>
        <v>0</v>
      </c>
      <c r="C547" s="46">
        <f t="shared" si="6257"/>
        <v>0</v>
      </c>
      <c r="D547" s="46">
        <f t="shared" si="6258"/>
        <v>0</v>
      </c>
      <c r="E547" s="46">
        <f t="shared" si="6259"/>
        <v>0</v>
      </c>
      <c r="F547" s="46">
        <f t="shared" si="6260"/>
        <v>0</v>
      </c>
      <c r="G547" s="95">
        <f t="shared" si="6219"/>
        <v>18.083333333333332</v>
      </c>
      <c r="H547" s="46">
        <f t="shared" si="6220"/>
        <v>0</v>
      </c>
      <c r="I547" s="96">
        <f t="shared" si="6221"/>
        <v>0</v>
      </c>
      <c r="J547" s="96">
        <f t="shared" si="6222"/>
        <v>0</v>
      </c>
      <c r="K547" s="96">
        <f t="shared" si="6223"/>
        <v>0</v>
      </c>
      <c r="L547" s="96">
        <f t="shared" si="6224"/>
        <v>0</v>
      </c>
      <c r="M547" s="96">
        <f t="shared" si="6225"/>
        <v>0</v>
      </c>
      <c r="N547" s="97">
        <v>18.083333333333332</v>
      </c>
      <c r="Q547" s="46">
        <v>434</v>
      </c>
      <c r="R547" s="46">
        <f t="shared" si="6261"/>
        <v>0</v>
      </c>
      <c r="S547" s="46">
        <f t="shared" si="6262"/>
        <v>0</v>
      </c>
      <c r="T547" s="46">
        <f t="shared" si="6263"/>
        <v>0</v>
      </c>
      <c r="U547" s="46">
        <f t="shared" si="6264"/>
        <v>0</v>
      </c>
      <c r="V547" s="46">
        <f t="shared" si="6265"/>
        <v>0</v>
      </c>
      <c r="W547" s="95">
        <f t="shared" si="6226"/>
        <v>18.083333333333332</v>
      </c>
      <c r="X547" s="46">
        <f t="shared" si="6214"/>
        <v>0</v>
      </c>
      <c r="Y547" s="96">
        <f t="shared" si="6227"/>
        <v>0</v>
      </c>
      <c r="Z547" s="96">
        <f t="shared" si="6228"/>
        <v>0</v>
      </c>
      <c r="AA547" s="96">
        <f t="shared" si="6229"/>
        <v>0</v>
      </c>
      <c r="AB547" s="96">
        <f t="shared" si="6230"/>
        <v>0</v>
      </c>
      <c r="AC547" s="96">
        <f t="shared" si="6231"/>
        <v>0</v>
      </c>
      <c r="AD547" s="97">
        <v>18.083333333333332</v>
      </c>
      <c r="AG547" s="46">
        <v>434</v>
      </c>
      <c r="AH547" s="46">
        <f t="shared" si="6266"/>
        <v>0</v>
      </c>
      <c r="AI547" s="46">
        <f t="shared" si="6267"/>
        <v>0</v>
      </c>
      <c r="AJ547" s="46">
        <f t="shared" si="6268"/>
        <v>0</v>
      </c>
      <c r="AK547" s="46">
        <f t="shared" si="6269"/>
        <v>0</v>
      </c>
      <c r="AL547" s="46">
        <f t="shared" si="6270"/>
        <v>0</v>
      </c>
      <c r="AM547" s="95">
        <f t="shared" si="6232"/>
        <v>18.083333333333332</v>
      </c>
      <c r="AN547" s="46">
        <f t="shared" si="6215"/>
        <v>0</v>
      </c>
      <c r="AO547" s="96">
        <f t="shared" si="6233"/>
        <v>0</v>
      </c>
      <c r="AP547" s="96">
        <f t="shared" si="6234"/>
        <v>0</v>
      </c>
      <c r="AQ547" s="96">
        <f t="shared" si="6235"/>
        <v>0</v>
      </c>
      <c r="AR547" s="96">
        <f t="shared" si="6236"/>
        <v>0</v>
      </c>
      <c r="AS547" s="96">
        <f t="shared" si="6237"/>
        <v>0</v>
      </c>
      <c r="AT547" s="97">
        <v>18.083333333333332</v>
      </c>
      <c r="AW547" s="46">
        <v>434</v>
      </c>
      <c r="AX547" s="46">
        <f t="shared" si="6271"/>
        <v>0</v>
      </c>
      <c r="AY547" s="46">
        <f t="shared" si="6272"/>
        <v>0</v>
      </c>
      <c r="AZ547" s="46">
        <f t="shared" si="6273"/>
        <v>0</v>
      </c>
      <c r="BA547" s="46">
        <f t="shared" si="6274"/>
        <v>0</v>
      </c>
      <c r="BB547" s="46">
        <f t="shared" si="6275"/>
        <v>0</v>
      </c>
      <c r="BC547" s="95">
        <f t="shared" si="6238"/>
        <v>18.083333333333332</v>
      </c>
      <c r="BD547" s="46">
        <f t="shared" si="6216"/>
        <v>0</v>
      </c>
      <c r="BE547" s="96">
        <f t="shared" si="6239"/>
        <v>0</v>
      </c>
      <c r="BF547" s="96">
        <f t="shared" si="6240"/>
        <v>0</v>
      </c>
      <c r="BG547" s="96">
        <f t="shared" si="6241"/>
        <v>0</v>
      </c>
      <c r="BH547" s="96">
        <f t="shared" si="6242"/>
        <v>0</v>
      </c>
      <c r="BI547" s="96">
        <f t="shared" si="6243"/>
        <v>0</v>
      </c>
      <c r="BJ547" s="97">
        <v>18.083333333333332</v>
      </c>
      <c r="BM547" s="46">
        <v>434</v>
      </c>
      <c r="BN547" s="46">
        <f t="shared" si="6276"/>
        <v>0</v>
      </c>
      <c r="BO547" s="46">
        <f t="shared" si="6277"/>
        <v>0</v>
      </c>
      <c r="BP547" s="46">
        <f t="shared" si="6278"/>
        <v>0</v>
      </c>
      <c r="BQ547" s="46">
        <f t="shared" si="6279"/>
        <v>0</v>
      </c>
      <c r="BR547" s="46">
        <f t="shared" si="6280"/>
        <v>0</v>
      </c>
      <c r="BS547" s="95">
        <f t="shared" si="6244"/>
        <v>18.083333333333332</v>
      </c>
      <c r="BT547" s="46">
        <f t="shared" si="6217"/>
        <v>0</v>
      </c>
      <c r="BU547" s="96">
        <f t="shared" si="6245"/>
        <v>0</v>
      </c>
      <c r="BV547" s="96">
        <f t="shared" si="6246"/>
        <v>0</v>
      </c>
      <c r="BW547" s="96">
        <f t="shared" si="6247"/>
        <v>0</v>
      </c>
      <c r="BX547" s="96">
        <f t="shared" si="6248"/>
        <v>0</v>
      </c>
      <c r="BY547" s="96">
        <f t="shared" si="6249"/>
        <v>0</v>
      </c>
      <c r="BZ547" s="97">
        <v>18.083333333333332</v>
      </c>
      <c r="CC547" s="46">
        <v>434</v>
      </c>
      <c r="CD547" s="46">
        <f t="shared" si="6281"/>
        <v>0</v>
      </c>
      <c r="CE547" s="46">
        <f t="shared" si="6282"/>
        <v>0</v>
      </c>
      <c r="CF547" s="46">
        <f t="shared" si="6283"/>
        <v>0</v>
      </c>
      <c r="CG547" s="46">
        <f t="shared" si="6284"/>
        <v>0</v>
      </c>
      <c r="CH547" s="46">
        <f t="shared" si="6285"/>
        <v>0</v>
      </c>
      <c r="CI547" s="95">
        <f t="shared" si="6250"/>
        <v>18.083333333333332</v>
      </c>
      <c r="CJ547" s="46">
        <f t="shared" si="6218"/>
        <v>0</v>
      </c>
      <c r="CK547" s="96">
        <f t="shared" si="6251"/>
        <v>0</v>
      </c>
      <c r="CL547" s="96">
        <f t="shared" si="6252"/>
        <v>0</v>
      </c>
      <c r="CM547" s="96">
        <f t="shared" si="6253"/>
        <v>0</v>
      </c>
      <c r="CN547" s="96">
        <f t="shared" si="6254"/>
        <v>0</v>
      </c>
      <c r="CO547" s="96">
        <f t="shared" si="6255"/>
        <v>0</v>
      </c>
      <c r="CP547" s="97">
        <v>18.083333333333332</v>
      </c>
    </row>
    <row r="548" spans="1:94" x14ac:dyDescent="0.3">
      <c r="A548" s="46">
        <v>435</v>
      </c>
      <c r="B548" s="46">
        <f t="shared" si="6256"/>
        <v>0</v>
      </c>
      <c r="C548" s="46">
        <f t="shared" si="6257"/>
        <v>0</v>
      </c>
      <c r="D548" s="46">
        <f t="shared" si="6258"/>
        <v>0</v>
      </c>
      <c r="E548" s="46">
        <f t="shared" si="6259"/>
        <v>0</v>
      </c>
      <c r="F548" s="46">
        <f t="shared" si="6260"/>
        <v>0</v>
      </c>
      <c r="G548" s="95">
        <f t="shared" si="6219"/>
        <v>18.125</v>
      </c>
      <c r="H548" s="46">
        <f t="shared" si="6220"/>
        <v>0</v>
      </c>
      <c r="I548" s="96">
        <f t="shared" si="6221"/>
        <v>0</v>
      </c>
      <c r="J548" s="96">
        <f t="shared" si="6222"/>
        <v>0</v>
      </c>
      <c r="K548" s="96">
        <f t="shared" si="6223"/>
        <v>0</v>
      </c>
      <c r="L548" s="96">
        <f t="shared" si="6224"/>
        <v>0</v>
      </c>
      <c r="M548" s="96">
        <f t="shared" si="6225"/>
        <v>0</v>
      </c>
      <c r="N548" s="97">
        <v>18.125</v>
      </c>
      <c r="Q548" s="46">
        <v>435</v>
      </c>
      <c r="R548" s="46">
        <f t="shared" si="6261"/>
        <v>0</v>
      </c>
      <c r="S548" s="46">
        <f t="shared" si="6262"/>
        <v>0</v>
      </c>
      <c r="T548" s="46">
        <f t="shared" si="6263"/>
        <v>0</v>
      </c>
      <c r="U548" s="46">
        <f t="shared" si="6264"/>
        <v>0</v>
      </c>
      <c r="V548" s="46">
        <f t="shared" si="6265"/>
        <v>0</v>
      </c>
      <c r="W548" s="95">
        <f t="shared" si="6226"/>
        <v>18.125</v>
      </c>
      <c r="X548" s="46">
        <f t="shared" si="6214"/>
        <v>0</v>
      </c>
      <c r="Y548" s="96">
        <f t="shared" si="6227"/>
        <v>0</v>
      </c>
      <c r="Z548" s="96">
        <f t="shared" si="6228"/>
        <v>0</v>
      </c>
      <c r="AA548" s="96">
        <f t="shared" si="6229"/>
        <v>0</v>
      </c>
      <c r="AB548" s="96">
        <f t="shared" si="6230"/>
        <v>0</v>
      </c>
      <c r="AC548" s="96">
        <f t="shared" si="6231"/>
        <v>0</v>
      </c>
      <c r="AD548" s="97">
        <v>18.125</v>
      </c>
      <c r="AG548" s="46">
        <v>435</v>
      </c>
      <c r="AH548" s="46">
        <f t="shared" si="6266"/>
        <v>0</v>
      </c>
      <c r="AI548" s="46">
        <f t="shared" si="6267"/>
        <v>0</v>
      </c>
      <c r="AJ548" s="46">
        <f t="shared" si="6268"/>
        <v>0</v>
      </c>
      <c r="AK548" s="46">
        <f t="shared" si="6269"/>
        <v>0</v>
      </c>
      <c r="AL548" s="46">
        <f t="shared" si="6270"/>
        <v>0</v>
      </c>
      <c r="AM548" s="95">
        <f t="shared" si="6232"/>
        <v>18.125</v>
      </c>
      <c r="AN548" s="46">
        <f t="shared" si="6215"/>
        <v>0</v>
      </c>
      <c r="AO548" s="96">
        <f t="shared" si="6233"/>
        <v>0</v>
      </c>
      <c r="AP548" s="96">
        <f t="shared" si="6234"/>
        <v>0</v>
      </c>
      <c r="AQ548" s="96">
        <f t="shared" si="6235"/>
        <v>0</v>
      </c>
      <c r="AR548" s="96">
        <f t="shared" si="6236"/>
        <v>0</v>
      </c>
      <c r="AS548" s="96">
        <f t="shared" si="6237"/>
        <v>0</v>
      </c>
      <c r="AT548" s="97">
        <v>18.125</v>
      </c>
      <c r="AW548" s="46">
        <v>435</v>
      </c>
      <c r="AX548" s="46">
        <f t="shared" si="6271"/>
        <v>0</v>
      </c>
      <c r="AY548" s="46">
        <f t="shared" si="6272"/>
        <v>0</v>
      </c>
      <c r="AZ548" s="46">
        <f t="shared" si="6273"/>
        <v>0</v>
      </c>
      <c r="BA548" s="46">
        <f t="shared" si="6274"/>
        <v>0</v>
      </c>
      <c r="BB548" s="46">
        <f t="shared" si="6275"/>
        <v>0</v>
      </c>
      <c r="BC548" s="95">
        <f t="shared" si="6238"/>
        <v>18.125</v>
      </c>
      <c r="BD548" s="46">
        <f t="shared" si="6216"/>
        <v>0</v>
      </c>
      <c r="BE548" s="96">
        <f t="shared" si="6239"/>
        <v>0</v>
      </c>
      <c r="BF548" s="96">
        <f t="shared" si="6240"/>
        <v>0</v>
      </c>
      <c r="BG548" s="96">
        <f t="shared" si="6241"/>
        <v>0</v>
      </c>
      <c r="BH548" s="96">
        <f t="shared" si="6242"/>
        <v>0</v>
      </c>
      <c r="BI548" s="96">
        <f t="shared" si="6243"/>
        <v>0</v>
      </c>
      <c r="BJ548" s="97">
        <v>18.125</v>
      </c>
      <c r="BM548" s="46">
        <v>435</v>
      </c>
      <c r="BN548" s="46">
        <f t="shared" si="6276"/>
        <v>0</v>
      </c>
      <c r="BO548" s="46">
        <f t="shared" si="6277"/>
        <v>0</v>
      </c>
      <c r="BP548" s="46">
        <f t="shared" si="6278"/>
        <v>0</v>
      </c>
      <c r="BQ548" s="46">
        <f t="shared" si="6279"/>
        <v>0</v>
      </c>
      <c r="BR548" s="46">
        <f t="shared" si="6280"/>
        <v>0</v>
      </c>
      <c r="BS548" s="95">
        <f t="shared" si="6244"/>
        <v>18.125</v>
      </c>
      <c r="BT548" s="46">
        <f t="shared" si="6217"/>
        <v>0</v>
      </c>
      <c r="BU548" s="96">
        <f t="shared" si="6245"/>
        <v>0</v>
      </c>
      <c r="BV548" s="96">
        <f t="shared" si="6246"/>
        <v>0</v>
      </c>
      <c r="BW548" s="96">
        <f t="shared" si="6247"/>
        <v>0</v>
      </c>
      <c r="BX548" s="96">
        <f t="shared" si="6248"/>
        <v>0</v>
      </c>
      <c r="BY548" s="96">
        <f t="shared" si="6249"/>
        <v>0</v>
      </c>
      <c r="BZ548" s="97">
        <v>18.125</v>
      </c>
      <c r="CC548" s="46">
        <v>435</v>
      </c>
      <c r="CD548" s="46">
        <f t="shared" si="6281"/>
        <v>0</v>
      </c>
      <c r="CE548" s="46">
        <f t="shared" si="6282"/>
        <v>0</v>
      </c>
      <c r="CF548" s="46">
        <f t="shared" si="6283"/>
        <v>0</v>
      </c>
      <c r="CG548" s="46">
        <f t="shared" si="6284"/>
        <v>0</v>
      </c>
      <c r="CH548" s="46">
        <f t="shared" si="6285"/>
        <v>0</v>
      </c>
      <c r="CI548" s="95">
        <f t="shared" si="6250"/>
        <v>18.125</v>
      </c>
      <c r="CJ548" s="46">
        <f t="shared" si="6218"/>
        <v>0</v>
      </c>
      <c r="CK548" s="96">
        <f t="shared" si="6251"/>
        <v>0</v>
      </c>
      <c r="CL548" s="96">
        <f t="shared" si="6252"/>
        <v>0</v>
      </c>
      <c r="CM548" s="96">
        <f t="shared" si="6253"/>
        <v>0</v>
      </c>
      <c r="CN548" s="96">
        <f t="shared" si="6254"/>
        <v>0</v>
      </c>
      <c r="CO548" s="96">
        <f t="shared" si="6255"/>
        <v>0</v>
      </c>
      <c r="CP548" s="97">
        <v>18.125</v>
      </c>
    </row>
    <row r="549" spans="1:94" x14ac:dyDescent="0.3">
      <c r="A549" s="46">
        <v>436</v>
      </c>
      <c r="B549" s="46">
        <f t="shared" si="6256"/>
        <v>0</v>
      </c>
      <c r="C549" s="46">
        <f t="shared" si="6257"/>
        <v>0</v>
      </c>
      <c r="D549" s="46">
        <f t="shared" si="6258"/>
        <v>0</v>
      </c>
      <c r="E549" s="46">
        <f t="shared" si="6259"/>
        <v>0</v>
      </c>
      <c r="F549" s="46">
        <f t="shared" si="6260"/>
        <v>0</v>
      </c>
      <c r="G549" s="95">
        <f t="shared" si="6219"/>
        <v>18.166666666666668</v>
      </c>
      <c r="H549" s="46">
        <f t="shared" si="6220"/>
        <v>0</v>
      </c>
      <c r="I549" s="96">
        <f t="shared" si="6221"/>
        <v>0</v>
      </c>
      <c r="J549" s="96">
        <f t="shared" si="6222"/>
        <v>0</v>
      </c>
      <c r="K549" s="96">
        <f t="shared" si="6223"/>
        <v>0</v>
      </c>
      <c r="L549" s="96">
        <f t="shared" si="6224"/>
        <v>0</v>
      </c>
      <c r="M549" s="96">
        <f t="shared" si="6225"/>
        <v>0</v>
      </c>
      <c r="N549" s="97">
        <v>18.166666666666668</v>
      </c>
      <c r="Q549" s="46">
        <v>436</v>
      </c>
      <c r="R549" s="46">
        <f t="shared" si="6261"/>
        <v>0</v>
      </c>
      <c r="S549" s="46">
        <f t="shared" si="6262"/>
        <v>0</v>
      </c>
      <c r="T549" s="46">
        <f t="shared" si="6263"/>
        <v>0</v>
      </c>
      <c r="U549" s="46">
        <f t="shared" si="6264"/>
        <v>0</v>
      </c>
      <c r="V549" s="46">
        <f t="shared" si="6265"/>
        <v>0</v>
      </c>
      <c r="W549" s="95">
        <f t="shared" si="6226"/>
        <v>18.166666666666668</v>
      </c>
      <c r="X549" s="46">
        <f t="shared" si="6214"/>
        <v>0</v>
      </c>
      <c r="Y549" s="96">
        <f t="shared" si="6227"/>
        <v>0</v>
      </c>
      <c r="Z549" s="96">
        <f t="shared" si="6228"/>
        <v>0</v>
      </c>
      <c r="AA549" s="96">
        <f t="shared" si="6229"/>
        <v>0</v>
      </c>
      <c r="AB549" s="96">
        <f t="shared" si="6230"/>
        <v>0</v>
      </c>
      <c r="AC549" s="96">
        <f t="shared" si="6231"/>
        <v>0</v>
      </c>
      <c r="AD549" s="97">
        <v>18.166666666666668</v>
      </c>
      <c r="AG549" s="46">
        <v>436</v>
      </c>
      <c r="AH549" s="46">
        <f t="shared" si="6266"/>
        <v>0</v>
      </c>
      <c r="AI549" s="46">
        <f t="shared" si="6267"/>
        <v>0</v>
      </c>
      <c r="AJ549" s="46">
        <f t="shared" si="6268"/>
        <v>0</v>
      </c>
      <c r="AK549" s="46">
        <f t="shared" si="6269"/>
        <v>0</v>
      </c>
      <c r="AL549" s="46">
        <f t="shared" si="6270"/>
        <v>0</v>
      </c>
      <c r="AM549" s="95">
        <f t="shared" si="6232"/>
        <v>18.166666666666668</v>
      </c>
      <c r="AN549" s="46">
        <f t="shared" si="6215"/>
        <v>0</v>
      </c>
      <c r="AO549" s="96">
        <f t="shared" si="6233"/>
        <v>0</v>
      </c>
      <c r="AP549" s="96">
        <f t="shared" si="6234"/>
        <v>0</v>
      </c>
      <c r="AQ549" s="96">
        <f t="shared" si="6235"/>
        <v>0</v>
      </c>
      <c r="AR549" s="96">
        <f t="shared" si="6236"/>
        <v>0</v>
      </c>
      <c r="AS549" s="96">
        <f t="shared" si="6237"/>
        <v>0</v>
      </c>
      <c r="AT549" s="97">
        <v>18.166666666666668</v>
      </c>
      <c r="AW549" s="46">
        <v>436</v>
      </c>
      <c r="AX549" s="46">
        <f t="shared" si="6271"/>
        <v>0</v>
      </c>
      <c r="AY549" s="46">
        <f t="shared" si="6272"/>
        <v>0</v>
      </c>
      <c r="AZ549" s="46">
        <f t="shared" si="6273"/>
        <v>0</v>
      </c>
      <c r="BA549" s="46">
        <f t="shared" si="6274"/>
        <v>0</v>
      </c>
      <c r="BB549" s="46">
        <f t="shared" si="6275"/>
        <v>0</v>
      </c>
      <c r="BC549" s="95">
        <f t="shared" si="6238"/>
        <v>18.166666666666668</v>
      </c>
      <c r="BD549" s="46">
        <f t="shared" si="6216"/>
        <v>0</v>
      </c>
      <c r="BE549" s="96">
        <f t="shared" si="6239"/>
        <v>0</v>
      </c>
      <c r="BF549" s="96">
        <f t="shared" si="6240"/>
        <v>0</v>
      </c>
      <c r="BG549" s="96">
        <f t="shared" si="6241"/>
        <v>0</v>
      </c>
      <c r="BH549" s="96">
        <f t="shared" si="6242"/>
        <v>0</v>
      </c>
      <c r="BI549" s="96">
        <f t="shared" si="6243"/>
        <v>0</v>
      </c>
      <c r="BJ549" s="97">
        <v>18.166666666666668</v>
      </c>
      <c r="BM549" s="46">
        <v>436</v>
      </c>
      <c r="BN549" s="46">
        <f t="shared" si="6276"/>
        <v>0</v>
      </c>
      <c r="BO549" s="46">
        <f t="shared" si="6277"/>
        <v>0</v>
      </c>
      <c r="BP549" s="46">
        <f t="shared" si="6278"/>
        <v>0</v>
      </c>
      <c r="BQ549" s="46">
        <f t="shared" si="6279"/>
        <v>0</v>
      </c>
      <c r="BR549" s="46">
        <f t="shared" si="6280"/>
        <v>0</v>
      </c>
      <c r="BS549" s="95">
        <f t="shared" si="6244"/>
        <v>18.166666666666668</v>
      </c>
      <c r="BT549" s="46">
        <f t="shared" si="6217"/>
        <v>0</v>
      </c>
      <c r="BU549" s="96">
        <f t="shared" si="6245"/>
        <v>0</v>
      </c>
      <c r="BV549" s="96">
        <f t="shared" si="6246"/>
        <v>0</v>
      </c>
      <c r="BW549" s="96">
        <f t="shared" si="6247"/>
        <v>0</v>
      </c>
      <c r="BX549" s="96">
        <f t="shared" si="6248"/>
        <v>0</v>
      </c>
      <c r="BY549" s="96">
        <f t="shared" si="6249"/>
        <v>0</v>
      </c>
      <c r="BZ549" s="97">
        <v>18.166666666666668</v>
      </c>
      <c r="CC549" s="46">
        <v>436</v>
      </c>
      <c r="CD549" s="46">
        <f t="shared" si="6281"/>
        <v>0</v>
      </c>
      <c r="CE549" s="46">
        <f t="shared" si="6282"/>
        <v>0</v>
      </c>
      <c r="CF549" s="46">
        <f t="shared" si="6283"/>
        <v>0</v>
      </c>
      <c r="CG549" s="46">
        <f t="shared" si="6284"/>
        <v>0</v>
      </c>
      <c r="CH549" s="46">
        <f t="shared" si="6285"/>
        <v>0</v>
      </c>
      <c r="CI549" s="95">
        <f t="shared" si="6250"/>
        <v>18.166666666666668</v>
      </c>
      <c r="CJ549" s="46">
        <f t="shared" si="6218"/>
        <v>0</v>
      </c>
      <c r="CK549" s="96">
        <f t="shared" si="6251"/>
        <v>0</v>
      </c>
      <c r="CL549" s="96">
        <f t="shared" si="6252"/>
        <v>0</v>
      </c>
      <c r="CM549" s="96">
        <f t="shared" si="6253"/>
        <v>0</v>
      </c>
      <c r="CN549" s="96">
        <f t="shared" si="6254"/>
        <v>0</v>
      </c>
      <c r="CO549" s="96">
        <f t="shared" si="6255"/>
        <v>0</v>
      </c>
      <c r="CP549" s="97">
        <v>18.166666666666668</v>
      </c>
    </row>
    <row r="550" spans="1:94" x14ac:dyDescent="0.3">
      <c r="A550" s="46">
        <v>437</v>
      </c>
      <c r="B550" s="46">
        <f t="shared" si="6256"/>
        <v>0</v>
      </c>
      <c r="C550" s="46">
        <f t="shared" si="6257"/>
        <v>0</v>
      </c>
      <c r="D550" s="46">
        <f t="shared" si="6258"/>
        <v>0</v>
      </c>
      <c r="E550" s="46">
        <f t="shared" si="6259"/>
        <v>0</v>
      </c>
      <c r="F550" s="46">
        <f t="shared" si="6260"/>
        <v>0</v>
      </c>
      <c r="G550" s="95">
        <f t="shared" si="6219"/>
        <v>18.208333333333332</v>
      </c>
      <c r="H550" s="46">
        <f t="shared" si="6220"/>
        <v>0</v>
      </c>
      <c r="I550" s="96">
        <f t="shared" si="6221"/>
        <v>0</v>
      </c>
      <c r="J550" s="96">
        <f t="shared" si="6222"/>
        <v>0</v>
      </c>
      <c r="K550" s="96">
        <f t="shared" si="6223"/>
        <v>0</v>
      </c>
      <c r="L550" s="96">
        <f t="shared" si="6224"/>
        <v>0</v>
      </c>
      <c r="M550" s="96">
        <f t="shared" si="6225"/>
        <v>0</v>
      </c>
      <c r="N550" s="97">
        <v>18.208333333333332</v>
      </c>
      <c r="Q550" s="46">
        <v>437</v>
      </c>
      <c r="R550" s="46">
        <f t="shared" si="6261"/>
        <v>0</v>
      </c>
      <c r="S550" s="46">
        <f t="shared" si="6262"/>
        <v>0</v>
      </c>
      <c r="T550" s="46">
        <f t="shared" si="6263"/>
        <v>0</v>
      </c>
      <c r="U550" s="46">
        <f t="shared" si="6264"/>
        <v>0</v>
      </c>
      <c r="V550" s="46">
        <f t="shared" si="6265"/>
        <v>0</v>
      </c>
      <c r="W550" s="95">
        <f t="shared" si="6226"/>
        <v>18.208333333333332</v>
      </c>
      <c r="X550" s="46">
        <f t="shared" si="6214"/>
        <v>0</v>
      </c>
      <c r="Y550" s="96">
        <f t="shared" si="6227"/>
        <v>0</v>
      </c>
      <c r="Z550" s="96">
        <f t="shared" si="6228"/>
        <v>0</v>
      </c>
      <c r="AA550" s="96">
        <f t="shared" si="6229"/>
        <v>0</v>
      </c>
      <c r="AB550" s="96">
        <f t="shared" si="6230"/>
        <v>0</v>
      </c>
      <c r="AC550" s="96">
        <f t="shared" si="6231"/>
        <v>0</v>
      </c>
      <c r="AD550" s="97">
        <v>18.208333333333332</v>
      </c>
      <c r="AG550" s="46">
        <v>437</v>
      </c>
      <c r="AH550" s="46">
        <f t="shared" si="6266"/>
        <v>0</v>
      </c>
      <c r="AI550" s="46">
        <f t="shared" si="6267"/>
        <v>0</v>
      </c>
      <c r="AJ550" s="46">
        <f t="shared" si="6268"/>
        <v>0</v>
      </c>
      <c r="AK550" s="46">
        <f t="shared" si="6269"/>
        <v>0</v>
      </c>
      <c r="AL550" s="46">
        <f t="shared" si="6270"/>
        <v>0</v>
      </c>
      <c r="AM550" s="95">
        <f t="shared" si="6232"/>
        <v>18.208333333333332</v>
      </c>
      <c r="AN550" s="46">
        <f t="shared" si="6215"/>
        <v>0</v>
      </c>
      <c r="AO550" s="96">
        <f t="shared" si="6233"/>
        <v>0</v>
      </c>
      <c r="AP550" s="96">
        <f t="shared" si="6234"/>
        <v>0</v>
      </c>
      <c r="AQ550" s="96">
        <f t="shared" si="6235"/>
        <v>0</v>
      </c>
      <c r="AR550" s="96">
        <f t="shared" si="6236"/>
        <v>0</v>
      </c>
      <c r="AS550" s="96">
        <f t="shared" si="6237"/>
        <v>0</v>
      </c>
      <c r="AT550" s="97">
        <v>18.208333333333332</v>
      </c>
      <c r="AW550" s="46">
        <v>437</v>
      </c>
      <c r="AX550" s="46">
        <f t="shared" si="6271"/>
        <v>0</v>
      </c>
      <c r="AY550" s="46">
        <f t="shared" si="6272"/>
        <v>0</v>
      </c>
      <c r="AZ550" s="46">
        <f t="shared" si="6273"/>
        <v>0</v>
      </c>
      <c r="BA550" s="46">
        <f t="shared" si="6274"/>
        <v>0</v>
      </c>
      <c r="BB550" s="46">
        <f t="shared" si="6275"/>
        <v>0</v>
      </c>
      <c r="BC550" s="95">
        <f t="shared" si="6238"/>
        <v>18.208333333333332</v>
      </c>
      <c r="BD550" s="46">
        <f t="shared" si="6216"/>
        <v>0</v>
      </c>
      <c r="BE550" s="96">
        <f t="shared" si="6239"/>
        <v>0</v>
      </c>
      <c r="BF550" s="96">
        <f t="shared" si="6240"/>
        <v>0</v>
      </c>
      <c r="BG550" s="96">
        <f t="shared" si="6241"/>
        <v>0</v>
      </c>
      <c r="BH550" s="96">
        <f t="shared" si="6242"/>
        <v>0</v>
      </c>
      <c r="BI550" s="96">
        <f t="shared" si="6243"/>
        <v>0</v>
      </c>
      <c r="BJ550" s="97">
        <v>18.208333333333332</v>
      </c>
      <c r="BM550" s="46">
        <v>437</v>
      </c>
      <c r="BN550" s="46">
        <f t="shared" si="6276"/>
        <v>0</v>
      </c>
      <c r="BO550" s="46">
        <f t="shared" si="6277"/>
        <v>0</v>
      </c>
      <c r="BP550" s="46">
        <f t="shared" si="6278"/>
        <v>0</v>
      </c>
      <c r="BQ550" s="46">
        <f t="shared" si="6279"/>
        <v>0</v>
      </c>
      <c r="BR550" s="46">
        <f t="shared" si="6280"/>
        <v>0</v>
      </c>
      <c r="BS550" s="95">
        <f t="shared" si="6244"/>
        <v>18.208333333333332</v>
      </c>
      <c r="BT550" s="46">
        <f t="shared" si="6217"/>
        <v>0</v>
      </c>
      <c r="BU550" s="96">
        <f t="shared" si="6245"/>
        <v>0</v>
      </c>
      <c r="BV550" s="96">
        <f t="shared" si="6246"/>
        <v>0</v>
      </c>
      <c r="BW550" s="96">
        <f t="shared" si="6247"/>
        <v>0</v>
      </c>
      <c r="BX550" s="96">
        <f t="shared" si="6248"/>
        <v>0</v>
      </c>
      <c r="BY550" s="96">
        <f t="shared" si="6249"/>
        <v>0</v>
      </c>
      <c r="BZ550" s="97">
        <v>18.208333333333332</v>
      </c>
      <c r="CC550" s="46">
        <v>437</v>
      </c>
      <c r="CD550" s="46">
        <f t="shared" si="6281"/>
        <v>0</v>
      </c>
      <c r="CE550" s="46">
        <f t="shared" si="6282"/>
        <v>0</v>
      </c>
      <c r="CF550" s="46">
        <f t="shared" si="6283"/>
        <v>0</v>
      </c>
      <c r="CG550" s="46">
        <f t="shared" si="6284"/>
        <v>0</v>
      </c>
      <c r="CH550" s="46">
        <f t="shared" si="6285"/>
        <v>0</v>
      </c>
      <c r="CI550" s="95">
        <f t="shared" si="6250"/>
        <v>18.208333333333332</v>
      </c>
      <c r="CJ550" s="46">
        <f t="shared" si="6218"/>
        <v>0</v>
      </c>
      <c r="CK550" s="96">
        <f t="shared" si="6251"/>
        <v>0</v>
      </c>
      <c r="CL550" s="96">
        <f t="shared" si="6252"/>
        <v>0</v>
      </c>
      <c r="CM550" s="96">
        <f t="shared" si="6253"/>
        <v>0</v>
      </c>
      <c r="CN550" s="96">
        <f t="shared" si="6254"/>
        <v>0</v>
      </c>
      <c r="CO550" s="96">
        <f t="shared" si="6255"/>
        <v>0</v>
      </c>
      <c r="CP550" s="97">
        <v>18.208333333333332</v>
      </c>
    </row>
    <row r="551" spans="1:94" x14ac:dyDescent="0.3">
      <c r="A551" s="46">
        <v>438</v>
      </c>
      <c r="B551" s="46">
        <f t="shared" si="6256"/>
        <v>0</v>
      </c>
      <c r="C551" s="46">
        <f t="shared" si="6257"/>
        <v>0</v>
      </c>
      <c r="D551" s="46">
        <f t="shared" si="6258"/>
        <v>0</v>
      </c>
      <c r="E551" s="46">
        <f t="shared" si="6259"/>
        <v>0</v>
      </c>
      <c r="F551" s="46">
        <f t="shared" si="6260"/>
        <v>0</v>
      </c>
      <c r="G551" s="95">
        <f t="shared" si="6219"/>
        <v>18.25</v>
      </c>
      <c r="H551" s="46">
        <f t="shared" si="6220"/>
        <v>0</v>
      </c>
      <c r="I551" s="96">
        <f t="shared" si="6221"/>
        <v>0</v>
      </c>
      <c r="J551" s="96">
        <f t="shared" si="6222"/>
        <v>0</v>
      </c>
      <c r="K551" s="96">
        <f t="shared" si="6223"/>
        <v>0</v>
      </c>
      <c r="L551" s="96">
        <f t="shared" si="6224"/>
        <v>0</v>
      </c>
      <c r="M551" s="96">
        <f t="shared" si="6225"/>
        <v>0</v>
      </c>
      <c r="N551" s="97">
        <v>18.25</v>
      </c>
      <c r="Q551" s="46">
        <v>438</v>
      </c>
      <c r="R551" s="46">
        <f t="shared" si="6261"/>
        <v>0</v>
      </c>
      <c r="S551" s="46">
        <f t="shared" si="6262"/>
        <v>0</v>
      </c>
      <c r="T551" s="46">
        <f t="shared" si="6263"/>
        <v>0</v>
      </c>
      <c r="U551" s="46">
        <f t="shared" si="6264"/>
        <v>0</v>
      </c>
      <c r="V551" s="46">
        <f t="shared" si="6265"/>
        <v>0</v>
      </c>
      <c r="W551" s="95">
        <f t="shared" si="6226"/>
        <v>18.25</v>
      </c>
      <c r="X551" s="46">
        <f t="shared" si="6214"/>
        <v>0</v>
      </c>
      <c r="Y551" s="96">
        <f t="shared" si="6227"/>
        <v>0</v>
      </c>
      <c r="Z551" s="96">
        <f t="shared" si="6228"/>
        <v>0</v>
      </c>
      <c r="AA551" s="96">
        <f t="shared" si="6229"/>
        <v>0</v>
      </c>
      <c r="AB551" s="96">
        <f t="shared" si="6230"/>
        <v>0</v>
      </c>
      <c r="AC551" s="96">
        <f t="shared" si="6231"/>
        <v>0</v>
      </c>
      <c r="AD551" s="97">
        <v>18.25</v>
      </c>
      <c r="AG551" s="46">
        <v>438</v>
      </c>
      <c r="AH551" s="46">
        <f t="shared" si="6266"/>
        <v>0</v>
      </c>
      <c r="AI551" s="46">
        <f t="shared" si="6267"/>
        <v>0</v>
      </c>
      <c r="AJ551" s="46">
        <f t="shared" si="6268"/>
        <v>0</v>
      </c>
      <c r="AK551" s="46">
        <f t="shared" si="6269"/>
        <v>0</v>
      </c>
      <c r="AL551" s="46">
        <f t="shared" si="6270"/>
        <v>0</v>
      </c>
      <c r="AM551" s="95">
        <f t="shared" si="6232"/>
        <v>18.25</v>
      </c>
      <c r="AN551" s="46">
        <f t="shared" si="6215"/>
        <v>0</v>
      </c>
      <c r="AO551" s="96">
        <f t="shared" si="6233"/>
        <v>0</v>
      </c>
      <c r="AP551" s="96">
        <f t="shared" si="6234"/>
        <v>0</v>
      </c>
      <c r="AQ551" s="96">
        <f t="shared" si="6235"/>
        <v>0</v>
      </c>
      <c r="AR551" s="96">
        <f t="shared" si="6236"/>
        <v>0</v>
      </c>
      <c r="AS551" s="96">
        <f t="shared" si="6237"/>
        <v>0</v>
      </c>
      <c r="AT551" s="97">
        <v>18.25</v>
      </c>
      <c r="AW551" s="46">
        <v>438</v>
      </c>
      <c r="AX551" s="46">
        <f t="shared" si="6271"/>
        <v>0</v>
      </c>
      <c r="AY551" s="46">
        <f t="shared" si="6272"/>
        <v>0</v>
      </c>
      <c r="AZ551" s="46">
        <f t="shared" si="6273"/>
        <v>0</v>
      </c>
      <c r="BA551" s="46">
        <f t="shared" si="6274"/>
        <v>0</v>
      </c>
      <c r="BB551" s="46">
        <f t="shared" si="6275"/>
        <v>0</v>
      </c>
      <c r="BC551" s="95">
        <f t="shared" si="6238"/>
        <v>18.25</v>
      </c>
      <c r="BD551" s="46">
        <f t="shared" si="6216"/>
        <v>0</v>
      </c>
      <c r="BE551" s="96">
        <f t="shared" si="6239"/>
        <v>0</v>
      </c>
      <c r="BF551" s="96">
        <f t="shared" si="6240"/>
        <v>0</v>
      </c>
      <c r="BG551" s="96">
        <f t="shared" si="6241"/>
        <v>0</v>
      </c>
      <c r="BH551" s="96">
        <f t="shared" si="6242"/>
        <v>0</v>
      </c>
      <c r="BI551" s="96">
        <f t="shared" si="6243"/>
        <v>0</v>
      </c>
      <c r="BJ551" s="97">
        <v>18.25</v>
      </c>
      <c r="BM551" s="46">
        <v>438</v>
      </c>
      <c r="BN551" s="46">
        <f t="shared" si="6276"/>
        <v>0</v>
      </c>
      <c r="BO551" s="46">
        <f t="shared" si="6277"/>
        <v>0</v>
      </c>
      <c r="BP551" s="46">
        <f t="shared" si="6278"/>
        <v>0</v>
      </c>
      <c r="BQ551" s="46">
        <f t="shared" si="6279"/>
        <v>0</v>
      </c>
      <c r="BR551" s="46">
        <f t="shared" si="6280"/>
        <v>0</v>
      </c>
      <c r="BS551" s="95">
        <f t="shared" si="6244"/>
        <v>18.25</v>
      </c>
      <c r="BT551" s="46">
        <f t="shared" si="6217"/>
        <v>0</v>
      </c>
      <c r="BU551" s="96">
        <f t="shared" si="6245"/>
        <v>0</v>
      </c>
      <c r="BV551" s="96">
        <f t="shared" si="6246"/>
        <v>0</v>
      </c>
      <c r="BW551" s="96">
        <f t="shared" si="6247"/>
        <v>0</v>
      </c>
      <c r="BX551" s="96">
        <f t="shared" si="6248"/>
        <v>0</v>
      </c>
      <c r="BY551" s="96">
        <f t="shared" si="6249"/>
        <v>0</v>
      </c>
      <c r="BZ551" s="97">
        <v>18.25</v>
      </c>
      <c r="CC551" s="46">
        <v>438</v>
      </c>
      <c r="CD551" s="46">
        <f t="shared" si="6281"/>
        <v>0</v>
      </c>
      <c r="CE551" s="46">
        <f t="shared" si="6282"/>
        <v>0</v>
      </c>
      <c r="CF551" s="46">
        <f t="shared" si="6283"/>
        <v>0</v>
      </c>
      <c r="CG551" s="46">
        <f t="shared" si="6284"/>
        <v>0</v>
      </c>
      <c r="CH551" s="46">
        <f t="shared" si="6285"/>
        <v>0</v>
      </c>
      <c r="CI551" s="95">
        <f t="shared" si="6250"/>
        <v>18.25</v>
      </c>
      <c r="CJ551" s="46">
        <f t="shared" si="6218"/>
        <v>0</v>
      </c>
      <c r="CK551" s="96">
        <f t="shared" si="6251"/>
        <v>0</v>
      </c>
      <c r="CL551" s="96">
        <f t="shared" si="6252"/>
        <v>0</v>
      </c>
      <c r="CM551" s="96">
        <f t="shared" si="6253"/>
        <v>0</v>
      </c>
      <c r="CN551" s="96">
        <f t="shared" si="6254"/>
        <v>0</v>
      </c>
      <c r="CO551" s="96">
        <f t="shared" si="6255"/>
        <v>0</v>
      </c>
      <c r="CP551" s="97">
        <v>18.25</v>
      </c>
    </row>
    <row r="552" spans="1:94" x14ac:dyDescent="0.3">
      <c r="A552" s="46">
        <v>439</v>
      </c>
      <c r="B552" s="46">
        <f t="shared" si="6256"/>
        <v>0</v>
      </c>
      <c r="C552" s="46">
        <f t="shared" si="6257"/>
        <v>0</v>
      </c>
      <c r="D552" s="46">
        <f t="shared" si="6258"/>
        <v>0</v>
      </c>
      <c r="E552" s="46">
        <f t="shared" si="6259"/>
        <v>0</v>
      </c>
      <c r="F552" s="46">
        <f t="shared" si="6260"/>
        <v>0</v>
      </c>
      <c r="G552" s="95">
        <f t="shared" si="6219"/>
        <v>18.291666666666668</v>
      </c>
      <c r="H552" s="46">
        <f t="shared" si="6220"/>
        <v>0</v>
      </c>
      <c r="I552" s="96">
        <f t="shared" si="6221"/>
        <v>0</v>
      </c>
      <c r="J552" s="96">
        <f t="shared" si="6222"/>
        <v>0</v>
      </c>
      <c r="K552" s="96">
        <f t="shared" si="6223"/>
        <v>0</v>
      </c>
      <c r="L552" s="96">
        <f t="shared" si="6224"/>
        <v>0</v>
      </c>
      <c r="M552" s="96">
        <f t="shared" si="6225"/>
        <v>0</v>
      </c>
      <c r="N552" s="97">
        <v>18.291666666666668</v>
      </c>
      <c r="Q552" s="46">
        <v>439</v>
      </c>
      <c r="R552" s="46">
        <f t="shared" si="6261"/>
        <v>0</v>
      </c>
      <c r="S552" s="46">
        <f t="shared" si="6262"/>
        <v>0</v>
      </c>
      <c r="T552" s="46">
        <f t="shared" si="6263"/>
        <v>0</v>
      </c>
      <c r="U552" s="46">
        <f t="shared" si="6264"/>
        <v>0</v>
      </c>
      <c r="V552" s="46">
        <f t="shared" si="6265"/>
        <v>0</v>
      </c>
      <c r="W552" s="95">
        <f t="shared" si="6226"/>
        <v>18.291666666666668</v>
      </c>
      <c r="X552" s="46">
        <f t="shared" si="6214"/>
        <v>0</v>
      </c>
      <c r="Y552" s="96">
        <f t="shared" si="6227"/>
        <v>0</v>
      </c>
      <c r="Z552" s="96">
        <f t="shared" si="6228"/>
        <v>0</v>
      </c>
      <c r="AA552" s="96">
        <f t="shared" si="6229"/>
        <v>0</v>
      </c>
      <c r="AB552" s="96">
        <f t="shared" si="6230"/>
        <v>0</v>
      </c>
      <c r="AC552" s="96">
        <f t="shared" si="6231"/>
        <v>0</v>
      </c>
      <c r="AD552" s="97">
        <v>18.291666666666668</v>
      </c>
      <c r="AG552" s="46">
        <v>439</v>
      </c>
      <c r="AH552" s="46">
        <f t="shared" si="6266"/>
        <v>0</v>
      </c>
      <c r="AI552" s="46">
        <f t="shared" si="6267"/>
        <v>0</v>
      </c>
      <c r="AJ552" s="46">
        <f t="shared" si="6268"/>
        <v>0</v>
      </c>
      <c r="AK552" s="46">
        <f t="shared" si="6269"/>
        <v>0</v>
      </c>
      <c r="AL552" s="46">
        <f t="shared" si="6270"/>
        <v>0</v>
      </c>
      <c r="AM552" s="95">
        <f t="shared" si="6232"/>
        <v>18.291666666666668</v>
      </c>
      <c r="AN552" s="46">
        <f t="shared" si="6215"/>
        <v>0</v>
      </c>
      <c r="AO552" s="96">
        <f t="shared" si="6233"/>
        <v>0</v>
      </c>
      <c r="AP552" s="96">
        <f t="shared" si="6234"/>
        <v>0</v>
      </c>
      <c r="AQ552" s="96">
        <f t="shared" si="6235"/>
        <v>0</v>
      </c>
      <c r="AR552" s="96">
        <f t="shared" si="6236"/>
        <v>0</v>
      </c>
      <c r="AS552" s="96">
        <f t="shared" si="6237"/>
        <v>0</v>
      </c>
      <c r="AT552" s="97">
        <v>18.291666666666668</v>
      </c>
      <c r="AW552" s="46">
        <v>439</v>
      </c>
      <c r="AX552" s="46">
        <f t="shared" si="6271"/>
        <v>0</v>
      </c>
      <c r="AY552" s="46">
        <f t="shared" si="6272"/>
        <v>0</v>
      </c>
      <c r="AZ552" s="46">
        <f t="shared" si="6273"/>
        <v>0</v>
      </c>
      <c r="BA552" s="46">
        <f t="shared" si="6274"/>
        <v>0</v>
      </c>
      <c r="BB552" s="46">
        <f t="shared" si="6275"/>
        <v>0</v>
      </c>
      <c r="BC552" s="95">
        <f t="shared" si="6238"/>
        <v>18.291666666666668</v>
      </c>
      <c r="BD552" s="46">
        <f t="shared" si="6216"/>
        <v>0</v>
      </c>
      <c r="BE552" s="96">
        <f t="shared" si="6239"/>
        <v>0</v>
      </c>
      <c r="BF552" s="96">
        <f t="shared" si="6240"/>
        <v>0</v>
      </c>
      <c r="BG552" s="96">
        <f t="shared" si="6241"/>
        <v>0</v>
      </c>
      <c r="BH552" s="96">
        <f t="shared" si="6242"/>
        <v>0</v>
      </c>
      <c r="BI552" s="96">
        <f t="shared" si="6243"/>
        <v>0</v>
      </c>
      <c r="BJ552" s="97">
        <v>18.291666666666668</v>
      </c>
      <c r="BM552" s="46">
        <v>439</v>
      </c>
      <c r="BN552" s="46">
        <f t="shared" si="6276"/>
        <v>0</v>
      </c>
      <c r="BO552" s="46">
        <f t="shared" si="6277"/>
        <v>0</v>
      </c>
      <c r="BP552" s="46">
        <f t="shared" si="6278"/>
        <v>0</v>
      </c>
      <c r="BQ552" s="46">
        <f t="shared" si="6279"/>
        <v>0</v>
      </c>
      <c r="BR552" s="46">
        <f t="shared" si="6280"/>
        <v>0</v>
      </c>
      <c r="BS552" s="95">
        <f t="shared" si="6244"/>
        <v>18.291666666666668</v>
      </c>
      <c r="BT552" s="46">
        <f t="shared" si="6217"/>
        <v>0</v>
      </c>
      <c r="BU552" s="96">
        <f t="shared" si="6245"/>
        <v>0</v>
      </c>
      <c r="BV552" s="96">
        <f t="shared" si="6246"/>
        <v>0</v>
      </c>
      <c r="BW552" s="96">
        <f t="shared" si="6247"/>
        <v>0</v>
      </c>
      <c r="BX552" s="96">
        <f t="shared" si="6248"/>
        <v>0</v>
      </c>
      <c r="BY552" s="96">
        <f t="shared" si="6249"/>
        <v>0</v>
      </c>
      <c r="BZ552" s="97">
        <v>18.291666666666668</v>
      </c>
      <c r="CC552" s="46">
        <v>439</v>
      </c>
      <c r="CD552" s="46">
        <f t="shared" si="6281"/>
        <v>0</v>
      </c>
      <c r="CE552" s="46">
        <f t="shared" si="6282"/>
        <v>0</v>
      </c>
      <c r="CF552" s="46">
        <f t="shared" si="6283"/>
        <v>0</v>
      </c>
      <c r="CG552" s="46">
        <f t="shared" si="6284"/>
        <v>0</v>
      </c>
      <c r="CH552" s="46">
        <f t="shared" si="6285"/>
        <v>0</v>
      </c>
      <c r="CI552" s="95">
        <f t="shared" si="6250"/>
        <v>18.291666666666668</v>
      </c>
      <c r="CJ552" s="46">
        <f t="shared" si="6218"/>
        <v>0</v>
      </c>
      <c r="CK552" s="96">
        <f t="shared" si="6251"/>
        <v>0</v>
      </c>
      <c r="CL552" s="96">
        <f t="shared" si="6252"/>
        <v>0</v>
      </c>
      <c r="CM552" s="96">
        <f t="shared" si="6253"/>
        <v>0</v>
      </c>
      <c r="CN552" s="96">
        <f t="shared" si="6254"/>
        <v>0</v>
      </c>
      <c r="CO552" s="96">
        <f t="shared" si="6255"/>
        <v>0</v>
      </c>
      <c r="CP552" s="97">
        <v>18.291666666666668</v>
      </c>
    </row>
    <row r="553" spans="1:94" x14ac:dyDescent="0.3">
      <c r="A553" s="46">
        <v>440</v>
      </c>
      <c r="B553" s="46">
        <f t="shared" si="6256"/>
        <v>0</v>
      </c>
      <c r="C553" s="46">
        <f t="shared" si="6257"/>
        <v>0</v>
      </c>
      <c r="D553" s="46">
        <f t="shared" si="6258"/>
        <v>0</v>
      </c>
      <c r="E553" s="46">
        <f t="shared" si="6259"/>
        <v>0</v>
      </c>
      <c r="F553" s="46">
        <f t="shared" si="6260"/>
        <v>0</v>
      </c>
      <c r="G553" s="95">
        <f t="shared" si="6219"/>
        <v>18.333333333333332</v>
      </c>
      <c r="H553" s="46">
        <f t="shared" si="6220"/>
        <v>0</v>
      </c>
      <c r="I553" s="96">
        <f t="shared" si="6221"/>
        <v>0</v>
      </c>
      <c r="J553" s="96">
        <f t="shared" si="6222"/>
        <v>0</v>
      </c>
      <c r="K553" s="96">
        <f t="shared" si="6223"/>
        <v>0</v>
      </c>
      <c r="L553" s="96">
        <f t="shared" si="6224"/>
        <v>0</v>
      </c>
      <c r="M553" s="96">
        <f t="shared" si="6225"/>
        <v>0</v>
      </c>
      <c r="N553" s="97">
        <v>18.333333333333332</v>
      </c>
      <c r="Q553" s="46">
        <v>440</v>
      </c>
      <c r="R553" s="46">
        <f t="shared" si="6261"/>
        <v>0</v>
      </c>
      <c r="S553" s="46">
        <f t="shared" si="6262"/>
        <v>0</v>
      </c>
      <c r="T553" s="46">
        <f t="shared" si="6263"/>
        <v>0</v>
      </c>
      <c r="U553" s="46">
        <f t="shared" si="6264"/>
        <v>0</v>
      </c>
      <c r="V553" s="46">
        <f t="shared" si="6265"/>
        <v>0</v>
      </c>
      <c r="W553" s="95">
        <f t="shared" si="6226"/>
        <v>18.333333333333332</v>
      </c>
      <c r="X553" s="46">
        <f t="shared" si="6214"/>
        <v>0</v>
      </c>
      <c r="Y553" s="96">
        <f t="shared" si="6227"/>
        <v>0</v>
      </c>
      <c r="Z553" s="96">
        <f t="shared" si="6228"/>
        <v>0</v>
      </c>
      <c r="AA553" s="96">
        <f t="shared" si="6229"/>
        <v>0</v>
      </c>
      <c r="AB553" s="96">
        <f t="shared" si="6230"/>
        <v>0</v>
      </c>
      <c r="AC553" s="96">
        <f t="shared" si="6231"/>
        <v>0</v>
      </c>
      <c r="AD553" s="97">
        <v>18.333333333333332</v>
      </c>
      <c r="AG553" s="46">
        <v>440</v>
      </c>
      <c r="AH553" s="46">
        <f t="shared" si="6266"/>
        <v>0</v>
      </c>
      <c r="AI553" s="46">
        <f t="shared" si="6267"/>
        <v>0</v>
      </c>
      <c r="AJ553" s="46">
        <f t="shared" si="6268"/>
        <v>0</v>
      </c>
      <c r="AK553" s="46">
        <f t="shared" si="6269"/>
        <v>0</v>
      </c>
      <c r="AL553" s="46">
        <f t="shared" si="6270"/>
        <v>0</v>
      </c>
      <c r="AM553" s="95">
        <f t="shared" si="6232"/>
        <v>18.333333333333332</v>
      </c>
      <c r="AN553" s="46">
        <f t="shared" si="6215"/>
        <v>0</v>
      </c>
      <c r="AO553" s="96">
        <f t="shared" si="6233"/>
        <v>0</v>
      </c>
      <c r="AP553" s="96">
        <f t="shared" si="6234"/>
        <v>0</v>
      </c>
      <c r="AQ553" s="96">
        <f t="shared" si="6235"/>
        <v>0</v>
      </c>
      <c r="AR553" s="96">
        <f t="shared" si="6236"/>
        <v>0</v>
      </c>
      <c r="AS553" s="96">
        <f t="shared" si="6237"/>
        <v>0</v>
      </c>
      <c r="AT553" s="97">
        <v>18.333333333333332</v>
      </c>
      <c r="AW553" s="46">
        <v>440</v>
      </c>
      <c r="AX553" s="46">
        <f t="shared" si="6271"/>
        <v>0</v>
      </c>
      <c r="AY553" s="46">
        <f t="shared" si="6272"/>
        <v>0</v>
      </c>
      <c r="AZ553" s="46">
        <f t="shared" si="6273"/>
        <v>0</v>
      </c>
      <c r="BA553" s="46">
        <f t="shared" si="6274"/>
        <v>0</v>
      </c>
      <c r="BB553" s="46">
        <f t="shared" si="6275"/>
        <v>0</v>
      </c>
      <c r="BC553" s="95">
        <f t="shared" si="6238"/>
        <v>18.333333333333332</v>
      </c>
      <c r="BD553" s="46">
        <f t="shared" si="6216"/>
        <v>0</v>
      </c>
      <c r="BE553" s="96">
        <f t="shared" si="6239"/>
        <v>0</v>
      </c>
      <c r="BF553" s="96">
        <f t="shared" si="6240"/>
        <v>0</v>
      </c>
      <c r="BG553" s="96">
        <f t="shared" si="6241"/>
        <v>0</v>
      </c>
      <c r="BH553" s="96">
        <f t="shared" si="6242"/>
        <v>0</v>
      </c>
      <c r="BI553" s="96">
        <f t="shared" si="6243"/>
        <v>0</v>
      </c>
      <c r="BJ553" s="97">
        <v>18.333333333333332</v>
      </c>
      <c r="BM553" s="46">
        <v>440</v>
      </c>
      <c r="BN553" s="46">
        <f t="shared" si="6276"/>
        <v>0</v>
      </c>
      <c r="BO553" s="46">
        <f t="shared" si="6277"/>
        <v>0</v>
      </c>
      <c r="BP553" s="46">
        <f t="shared" si="6278"/>
        <v>0</v>
      </c>
      <c r="BQ553" s="46">
        <f t="shared" si="6279"/>
        <v>0</v>
      </c>
      <c r="BR553" s="46">
        <f t="shared" si="6280"/>
        <v>0</v>
      </c>
      <c r="BS553" s="95">
        <f t="shared" si="6244"/>
        <v>18.333333333333332</v>
      </c>
      <c r="BT553" s="46">
        <f t="shared" si="6217"/>
        <v>0</v>
      </c>
      <c r="BU553" s="96">
        <f t="shared" si="6245"/>
        <v>0</v>
      </c>
      <c r="BV553" s="96">
        <f t="shared" si="6246"/>
        <v>0</v>
      </c>
      <c r="BW553" s="96">
        <f t="shared" si="6247"/>
        <v>0</v>
      </c>
      <c r="BX553" s="96">
        <f t="shared" si="6248"/>
        <v>0</v>
      </c>
      <c r="BY553" s="96">
        <f t="shared" si="6249"/>
        <v>0</v>
      </c>
      <c r="BZ553" s="97">
        <v>18.333333333333332</v>
      </c>
      <c r="CC553" s="46">
        <v>440</v>
      </c>
      <c r="CD553" s="46">
        <f t="shared" si="6281"/>
        <v>0</v>
      </c>
      <c r="CE553" s="46">
        <f t="shared" si="6282"/>
        <v>0</v>
      </c>
      <c r="CF553" s="46">
        <f t="shared" si="6283"/>
        <v>0</v>
      </c>
      <c r="CG553" s="46">
        <f t="shared" si="6284"/>
        <v>0</v>
      </c>
      <c r="CH553" s="46">
        <f t="shared" si="6285"/>
        <v>0</v>
      </c>
      <c r="CI553" s="95">
        <f t="shared" si="6250"/>
        <v>18.333333333333332</v>
      </c>
      <c r="CJ553" s="46">
        <f t="shared" si="6218"/>
        <v>0</v>
      </c>
      <c r="CK553" s="96">
        <f t="shared" si="6251"/>
        <v>0</v>
      </c>
      <c r="CL553" s="96">
        <f t="shared" si="6252"/>
        <v>0</v>
      </c>
      <c r="CM553" s="96">
        <f t="shared" si="6253"/>
        <v>0</v>
      </c>
      <c r="CN553" s="96">
        <f t="shared" si="6254"/>
        <v>0</v>
      </c>
      <c r="CO553" s="96">
        <f t="shared" si="6255"/>
        <v>0</v>
      </c>
      <c r="CP553" s="97">
        <v>18.333333333333332</v>
      </c>
    </row>
    <row r="554" spans="1:94" x14ac:dyDescent="0.3">
      <c r="A554" s="46">
        <v>441</v>
      </c>
      <c r="B554" s="46">
        <f t="shared" si="6256"/>
        <v>0</v>
      </c>
      <c r="C554" s="46">
        <f t="shared" si="6257"/>
        <v>0</v>
      </c>
      <c r="D554" s="46">
        <f t="shared" si="6258"/>
        <v>0</v>
      </c>
      <c r="E554" s="46">
        <f t="shared" si="6259"/>
        <v>0</v>
      </c>
      <c r="F554" s="46">
        <f t="shared" si="6260"/>
        <v>0</v>
      </c>
      <c r="G554" s="95">
        <f t="shared" si="6219"/>
        <v>18.375</v>
      </c>
      <c r="H554" s="46">
        <f t="shared" si="6220"/>
        <v>0</v>
      </c>
      <c r="I554" s="96">
        <f t="shared" si="6221"/>
        <v>0</v>
      </c>
      <c r="J554" s="96">
        <f t="shared" si="6222"/>
        <v>0</v>
      </c>
      <c r="K554" s="96">
        <f t="shared" si="6223"/>
        <v>0</v>
      </c>
      <c r="L554" s="96">
        <f t="shared" si="6224"/>
        <v>0</v>
      </c>
      <c r="M554" s="96">
        <f t="shared" si="6225"/>
        <v>0</v>
      </c>
      <c r="N554" s="97">
        <v>18.375</v>
      </c>
      <c r="Q554" s="46">
        <v>441</v>
      </c>
      <c r="R554" s="46">
        <f t="shared" si="6261"/>
        <v>0</v>
      </c>
      <c r="S554" s="46">
        <f t="shared" si="6262"/>
        <v>0</v>
      </c>
      <c r="T554" s="46">
        <f t="shared" si="6263"/>
        <v>0</v>
      </c>
      <c r="U554" s="46">
        <f t="shared" si="6264"/>
        <v>0</v>
      </c>
      <c r="V554" s="46">
        <f t="shared" si="6265"/>
        <v>0</v>
      </c>
      <c r="W554" s="95">
        <f t="shared" si="6226"/>
        <v>18.375</v>
      </c>
      <c r="X554" s="46">
        <f t="shared" si="6214"/>
        <v>0</v>
      </c>
      <c r="Y554" s="96">
        <f t="shared" si="6227"/>
        <v>0</v>
      </c>
      <c r="Z554" s="96">
        <f t="shared" si="6228"/>
        <v>0</v>
      </c>
      <c r="AA554" s="96">
        <f t="shared" si="6229"/>
        <v>0</v>
      </c>
      <c r="AB554" s="96">
        <f t="shared" si="6230"/>
        <v>0</v>
      </c>
      <c r="AC554" s="96">
        <f t="shared" si="6231"/>
        <v>0</v>
      </c>
      <c r="AD554" s="97">
        <v>18.375</v>
      </c>
      <c r="AG554" s="46">
        <v>441</v>
      </c>
      <c r="AH554" s="46">
        <f t="shared" si="6266"/>
        <v>0</v>
      </c>
      <c r="AI554" s="46">
        <f t="shared" si="6267"/>
        <v>0</v>
      </c>
      <c r="AJ554" s="46">
        <f t="shared" si="6268"/>
        <v>0</v>
      </c>
      <c r="AK554" s="46">
        <f t="shared" si="6269"/>
        <v>0</v>
      </c>
      <c r="AL554" s="46">
        <f t="shared" si="6270"/>
        <v>0</v>
      </c>
      <c r="AM554" s="95">
        <f t="shared" si="6232"/>
        <v>18.375</v>
      </c>
      <c r="AN554" s="46">
        <f t="shared" si="6215"/>
        <v>0</v>
      </c>
      <c r="AO554" s="96">
        <f t="shared" si="6233"/>
        <v>0</v>
      </c>
      <c r="AP554" s="96">
        <f t="shared" si="6234"/>
        <v>0</v>
      </c>
      <c r="AQ554" s="96">
        <f t="shared" si="6235"/>
        <v>0</v>
      </c>
      <c r="AR554" s="96">
        <f t="shared" si="6236"/>
        <v>0</v>
      </c>
      <c r="AS554" s="96">
        <f t="shared" si="6237"/>
        <v>0</v>
      </c>
      <c r="AT554" s="97">
        <v>18.375</v>
      </c>
      <c r="AW554" s="46">
        <v>441</v>
      </c>
      <c r="AX554" s="46">
        <f t="shared" si="6271"/>
        <v>0</v>
      </c>
      <c r="AY554" s="46">
        <f t="shared" si="6272"/>
        <v>0</v>
      </c>
      <c r="AZ554" s="46">
        <f t="shared" si="6273"/>
        <v>0</v>
      </c>
      <c r="BA554" s="46">
        <f t="shared" si="6274"/>
        <v>0</v>
      </c>
      <c r="BB554" s="46">
        <f t="shared" si="6275"/>
        <v>0</v>
      </c>
      <c r="BC554" s="95">
        <f t="shared" si="6238"/>
        <v>18.375</v>
      </c>
      <c r="BD554" s="46">
        <f t="shared" si="6216"/>
        <v>0</v>
      </c>
      <c r="BE554" s="96">
        <f t="shared" si="6239"/>
        <v>0</v>
      </c>
      <c r="BF554" s="96">
        <f t="shared" si="6240"/>
        <v>0</v>
      </c>
      <c r="BG554" s="96">
        <f t="shared" si="6241"/>
        <v>0</v>
      </c>
      <c r="BH554" s="96">
        <f t="shared" si="6242"/>
        <v>0</v>
      </c>
      <c r="BI554" s="96">
        <f t="shared" si="6243"/>
        <v>0</v>
      </c>
      <c r="BJ554" s="97">
        <v>18.375</v>
      </c>
      <c r="BM554" s="46">
        <v>441</v>
      </c>
      <c r="BN554" s="46">
        <f t="shared" si="6276"/>
        <v>0</v>
      </c>
      <c r="BO554" s="46">
        <f t="shared" si="6277"/>
        <v>0</v>
      </c>
      <c r="BP554" s="46">
        <f t="shared" si="6278"/>
        <v>0</v>
      </c>
      <c r="BQ554" s="46">
        <f t="shared" si="6279"/>
        <v>0</v>
      </c>
      <c r="BR554" s="46">
        <f t="shared" si="6280"/>
        <v>0</v>
      </c>
      <c r="BS554" s="95">
        <f t="shared" si="6244"/>
        <v>18.375</v>
      </c>
      <c r="BT554" s="46">
        <f t="shared" si="6217"/>
        <v>0</v>
      </c>
      <c r="BU554" s="96">
        <f t="shared" si="6245"/>
        <v>0</v>
      </c>
      <c r="BV554" s="96">
        <f t="shared" si="6246"/>
        <v>0</v>
      </c>
      <c r="BW554" s="96">
        <f t="shared" si="6247"/>
        <v>0</v>
      </c>
      <c r="BX554" s="96">
        <f t="shared" si="6248"/>
        <v>0</v>
      </c>
      <c r="BY554" s="96">
        <f t="shared" si="6249"/>
        <v>0</v>
      </c>
      <c r="BZ554" s="97">
        <v>18.375</v>
      </c>
      <c r="CC554" s="46">
        <v>441</v>
      </c>
      <c r="CD554" s="46">
        <f t="shared" si="6281"/>
        <v>0</v>
      </c>
      <c r="CE554" s="46">
        <f t="shared" si="6282"/>
        <v>0</v>
      </c>
      <c r="CF554" s="46">
        <f t="shared" si="6283"/>
        <v>0</v>
      </c>
      <c r="CG554" s="46">
        <f t="shared" si="6284"/>
        <v>0</v>
      </c>
      <c r="CH554" s="46">
        <f t="shared" si="6285"/>
        <v>0</v>
      </c>
      <c r="CI554" s="95">
        <f t="shared" si="6250"/>
        <v>18.375</v>
      </c>
      <c r="CJ554" s="46">
        <f t="shared" si="6218"/>
        <v>0</v>
      </c>
      <c r="CK554" s="96">
        <f t="shared" si="6251"/>
        <v>0</v>
      </c>
      <c r="CL554" s="96">
        <f t="shared" si="6252"/>
        <v>0</v>
      </c>
      <c r="CM554" s="96">
        <f t="shared" si="6253"/>
        <v>0</v>
      </c>
      <c r="CN554" s="96">
        <f t="shared" si="6254"/>
        <v>0</v>
      </c>
      <c r="CO554" s="96">
        <f t="shared" si="6255"/>
        <v>0</v>
      </c>
      <c r="CP554" s="97">
        <v>18.375</v>
      </c>
    </row>
    <row r="555" spans="1:94" x14ac:dyDescent="0.3">
      <c r="A555" s="46">
        <v>442</v>
      </c>
      <c r="B555" s="46">
        <f t="shared" si="6256"/>
        <v>0</v>
      </c>
      <c r="C555" s="46">
        <f t="shared" si="6257"/>
        <v>0</v>
      </c>
      <c r="D555" s="46">
        <f t="shared" si="6258"/>
        <v>0</v>
      </c>
      <c r="E555" s="46">
        <f t="shared" si="6259"/>
        <v>0</v>
      </c>
      <c r="F555" s="46">
        <f t="shared" si="6260"/>
        <v>0</v>
      </c>
      <c r="G555" s="95">
        <f t="shared" si="6219"/>
        <v>18.416666666666668</v>
      </c>
      <c r="H555" s="46">
        <f t="shared" si="6220"/>
        <v>0</v>
      </c>
      <c r="I555" s="96">
        <f t="shared" si="6221"/>
        <v>0</v>
      </c>
      <c r="J555" s="96">
        <f t="shared" si="6222"/>
        <v>0</v>
      </c>
      <c r="K555" s="96">
        <f t="shared" si="6223"/>
        <v>0</v>
      </c>
      <c r="L555" s="96">
        <f t="shared" si="6224"/>
        <v>0</v>
      </c>
      <c r="M555" s="96">
        <f t="shared" si="6225"/>
        <v>0</v>
      </c>
      <c r="N555" s="97">
        <v>18.416666666666668</v>
      </c>
      <c r="Q555" s="46">
        <v>442</v>
      </c>
      <c r="R555" s="46">
        <f t="shared" si="6261"/>
        <v>0</v>
      </c>
      <c r="S555" s="46">
        <f t="shared" si="6262"/>
        <v>0</v>
      </c>
      <c r="T555" s="46">
        <f t="shared" si="6263"/>
        <v>0</v>
      </c>
      <c r="U555" s="46">
        <f t="shared" si="6264"/>
        <v>0</v>
      </c>
      <c r="V555" s="46">
        <f t="shared" si="6265"/>
        <v>0</v>
      </c>
      <c r="W555" s="95">
        <f t="shared" si="6226"/>
        <v>18.416666666666668</v>
      </c>
      <c r="X555" s="46">
        <f t="shared" si="6214"/>
        <v>0</v>
      </c>
      <c r="Y555" s="96">
        <f t="shared" si="6227"/>
        <v>0</v>
      </c>
      <c r="Z555" s="96">
        <f t="shared" si="6228"/>
        <v>0</v>
      </c>
      <c r="AA555" s="96">
        <f t="shared" si="6229"/>
        <v>0</v>
      </c>
      <c r="AB555" s="96">
        <f t="shared" si="6230"/>
        <v>0</v>
      </c>
      <c r="AC555" s="96">
        <f t="shared" si="6231"/>
        <v>0</v>
      </c>
      <c r="AD555" s="97">
        <v>18.416666666666668</v>
      </c>
      <c r="AG555" s="46">
        <v>442</v>
      </c>
      <c r="AH555" s="46">
        <f t="shared" si="6266"/>
        <v>0</v>
      </c>
      <c r="AI555" s="46">
        <f t="shared" si="6267"/>
        <v>0</v>
      </c>
      <c r="AJ555" s="46">
        <f t="shared" si="6268"/>
        <v>0</v>
      </c>
      <c r="AK555" s="46">
        <f t="shared" si="6269"/>
        <v>0</v>
      </c>
      <c r="AL555" s="46">
        <f t="shared" si="6270"/>
        <v>0</v>
      </c>
      <c r="AM555" s="95">
        <f t="shared" si="6232"/>
        <v>18.416666666666668</v>
      </c>
      <c r="AN555" s="46">
        <f t="shared" si="6215"/>
        <v>0</v>
      </c>
      <c r="AO555" s="96">
        <f t="shared" si="6233"/>
        <v>0</v>
      </c>
      <c r="AP555" s="96">
        <f t="shared" si="6234"/>
        <v>0</v>
      </c>
      <c r="AQ555" s="96">
        <f t="shared" si="6235"/>
        <v>0</v>
      </c>
      <c r="AR555" s="96">
        <f t="shared" si="6236"/>
        <v>0</v>
      </c>
      <c r="AS555" s="96">
        <f t="shared" si="6237"/>
        <v>0</v>
      </c>
      <c r="AT555" s="97">
        <v>18.416666666666668</v>
      </c>
      <c r="AW555" s="46">
        <v>442</v>
      </c>
      <c r="AX555" s="46">
        <f t="shared" si="6271"/>
        <v>0</v>
      </c>
      <c r="AY555" s="46">
        <f t="shared" si="6272"/>
        <v>0</v>
      </c>
      <c r="AZ555" s="46">
        <f t="shared" si="6273"/>
        <v>0</v>
      </c>
      <c r="BA555" s="46">
        <f t="shared" si="6274"/>
        <v>0</v>
      </c>
      <c r="BB555" s="46">
        <f t="shared" si="6275"/>
        <v>0</v>
      </c>
      <c r="BC555" s="95">
        <f t="shared" si="6238"/>
        <v>18.416666666666668</v>
      </c>
      <c r="BD555" s="46">
        <f t="shared" si="6216"/>
        <v>0</v>
      </c>
      <c r="BE555" s="96">
        <f t="shared" si="6239"/>
        <v>0</v>
      </c>
      <c r="BF555" s="96">
        <f t="shared" si="6240"/>
        <v>0</v>
      </c>
      <c r="BG555" s="96">
        <f t="shared" si="6241"/>
        <v>0</v>
      </c>
      <c r="BH555" s="96">
        <f t="shared" si="6242"/>
        <v>0</v>
      </c>
      <c r="BI555" s="96">
        <f t="shared" si="6243"/>
        <v>0</v>
      </c>
      <c r="BJ555" s="97">
        <v>18.416666666666668</v>
      </c>
      <c r="BM555" s="46">
        <v>442</v>
      </c>
      <c r="BN555" s="46">
        <f t="shared" si="6276"/>
        <v>0</v>
      </c>
      <c r="BO555" s="46">
        <f t="shared" si="6277"/>
        <v>0</v>
      </c>
      <c r="BP555" s="46">
        <f t="shared" si="6278"/>
        <v>0</v>
      </c>
      <c r="BQ555" s="46">
        <f t="shared" si="6279"/>
        <v>0</v>
      </c>
      <c r="BR555" s="46">
        <f t="shared" si="6280"/>
        <v>0</v>
      </c>
      <c r="BS555" s="95">
        <f t="shared" si="6244"/>
        <v>18.416666666666668</v>
      </c>
      <c r="BT555" s="46">
        <f t="shared" si="6217"/>
        <v>0</v>
      </c>
      <c r="BU555" s="96">
        <f t="shared" si="6245"/>
        <v>0</v>
      </c>
      <c r="BV555" s="96">
        <f t="shared" si="6246"/>
        <v>0</v>
      </c>
      <c r="BW555" s="96">
        <f t="shared" si="6247"/>
        <v>0</v>
      </c>
      <c r="BX555" s="96">
        <f t="shared" si="6248"/>
        <v>0</v>
      </c>
      <c r="BY555" s="96">
        <f t="shared" si="6249"/>
        <v>0</v>
      </c>
      <c r="BZ555" s="97">
        <v>18.416666666666668</v>
      </c>
      <c r="CC555" s="46">
        <v>442</v>
      </c>
      <c r="CD555" s="46">
        <f t="shared" si="6281"/>
        <v>0</v>
      </c>
      <c r="CE555" s="46">
        <f t="shared" si="6282"/>
        <v>0</v>
      </c>
      <c r="CF555" s="46">
        <f t="shared" si="6283"/>
        <v>0</v>
      </c>
      <c r="CG555" s="46">
        <f t="shared" si="6284"/>
        <v>0</v>
      </c>
      <c r="CH555" s="46">
        <f t="shared" si="6285"/>
        <v>0</v>
      </c>
      <c r="CI555" s="95">
        <f t="shared" si="6250"/>
        <v>18.416666666666668</v>
      </c>
      <c r="CJ555" s="46">
        <f t="shared" si="6218"/>
        <v>0</v>
      </c>
      <c r="CK555" s="96">
        <f t="shared" si="6251"/>
        <v>0</v>
      </c>
      <c r="CL555" s="96">
        <f t="shared" si="6252"/>
        <v>0</v>
      </c>
      <c r="CM555" s="96">
        <f t="shared" si="6253"/>
        <v>0</v>
      </c>
      <c r="CN555" s="96">
        <f t="shared" si="6254"/>
        <v>0</v>
      </c>
      <c r="CO555" s="96">
        <f t="shared" si="6255"/>
        <v>0</v>
      </c>
      <c r="CP555" s="97">
        <v>18.416666666666668</v>
      </c>
    </row>
    <row r="556" spans="1:94" x14ac:dyDescent="0.3">
      <c r="A556" s="46">
        <v>443</v>
      </c>
      <c r="B556" s="46">
        <f t="shared" si="6256"/>
        <v>0</v>
      </c>
      <c r="C556" s="46">
        <f t="shared" si="6257"/>
        <v>0</v>
      </c>
      <c r="D556" s="46">
        <f t="shared" si="6258"/>
        <v>0</v>
      </c>
      <c r="E556" s="46">
        <f t="shared" si="6259"/>
        <v>0</v>
      </c>
      <c r="F556" s="46">
        <f t="shared" si="6260"/>
        <v>0</v>
      </c>
      <c r="G556" s="95">
        <f t="shared" si="6219"/>
        <v>18.458333333333332</v>
      </c>
      <c r="H556" s="46">
        <f t="shared" si="6220"/>
        <v>0</v>
      </c>
      <c r="I556" s="96">
        <f t="shared" si="6221"/>
        <v>0</v>
      </c>
      <c r="J556" s="96">
        <f t="shared" si="6222"/>
        <v>0</v>
      </c>
      <c r="K556" s="96">
        <f t="shared" si="6223"/>
        <v>0</v>
      </c>
      <c r="L556" s="96">
        <f t="shared" si="6224"/>
        <v>0</v>
      </c>
      <c r="M556" s="96">
        <f t="shared" si="6225"/>
        <v>0</v>
      </c>
      <c r="N556" s="97">
        <v>18.458333333333332</v>
      </c>
      <c r="Q556" s="46">
        <v>443</v>
      </c>
      <c r="R556" s="46">
        <f t="shared" si="6261"/>
        <v>0</v>
      </c>
      <c r="S556" s="46">
        <f t="shared" si="6262"/>
        <v>0</v>
      </c>
      <c r="T556" s="46">
        <f t="shared" si="6263"/>
        <v>0</v>
      </c>
      <c r="U556" s="46">
        <f t="shared" si="6264"/>
        <v>0</v>
      </c>
      <c r="V556" s="46">
        <f t="shared" si="6265"/>
        <v>0</v>
      </c>
      <c r="W556" s="95">
        <f t="shared" si="6226"/>
        <v>18.458333333333332</v>
      </c>
      <c r="X556" s="46">
        <f t="shared" si="6214"/>
        <v>0</v>
      </c>
      <c r="Y556" s="96">
        <f t="shared" si="6227"/>
        <v>0</v>
      </c>
      <c r="Z556" s="96">
        <f t="shared" si="6228"/>
        <v>0</v>
      </c>
      <c r="AA556" s="96">
        <f t="shared" si="6229"/>
        <v>0</v>
      </c>
      <c r="AB556" s="96">
        <f t="shared" si="6230"/>
        <v>0</v>
      </c>
      <c r="AC556" s="96">
        <f t="shared" si="6231"/>
        <v>0</v>
      </c>
      <c r="AD556" s="97">
        <v>18.458333333333332</v>
      </c>
      <c r="AG556" s="46">
        <v>443</v>
      </c>
      <c r="AH556" s="46">
        <f t="shared" si="6266"/>
        <v>0</v>
      </c>
      <c r="AI556" s="46">
        <f t="shared" si="6267"/>
        <v>0</v>
      </c>
      <c r="AJ556" s="46">
        <f t="shared" si="6268"/>
        <v>0</v>
      </c>
      <c r="AK556" s="46">
        <f t="shared" si="6269"/>
        <v>0</v>
      </c>
      <c r="AL556" s="46">
        <f t="shared" si="6270"/>
        <v>0</v>
      </c>
      <c r="AM556" s="95">
        <f t="shared" si="6232"/>
        <v>18.458333333333332</v>
      </c>
      <c r="AN556" s="46">
        <f t="shared" si="6215"/>
        <v>0</v>
      </c>
      <c r="AO556" s="96">
        <f t="shared" si="6233"/>
        <v>0</v>
      </c>
      <c r="AP556" s="96">
        <f t="shared" si="6234"/>
        <v>0</v>
      </c>
      <c r="AQ556" s="96">
        <f t="shared" si="6235"/>
        <v>0</v>
      </c>
      <c r="AR556" s="96">
        <f t="shared" si="6236"/>
        <v>0</v>
      </c>
      <c r="AS556" s="96">
        <f t="shared" si="6237"/>
        <v>0</v>
      </c>
      <c r="AT556" s="97">
        <v>18.458333333333332</v>
      </c>
      <c r="AW556" s="46">
        <v>443</v>
      </c>
      <c r="AX556" s="46">
        <f t="shared" si="6271"/>
        <v>0</v>
      </c>
      <c r="AY556" s="46">
        <f t="shared" si="6272"/>
        <v>0</v>
      </c>
      <c r="AZ556" s="46">
        <f t="shared" si="6273"/>
        <v>0</v>
      </c>
      <c r="BA556" s="46">
        <f t="shared" si="6274"/>
        <v>0</v>
      </c>
      <c r="BB556" s="46">
        <f t="shared" si="6275"/>
        <v>0</v>
      </c>
      <c r="BC556" s="95">
        <f t="shared" si="6238"/>
        <v>18.458333333333332</v>
      </c>
      <c r="BD556" s="46">
        <f t="shared" si="6216"/>
        <v>0</v>
      </c>
      <c r="BE556" s="96">
        <f t="shared" si="6239"/>
        <v>0</v>
      </c>
      <c r="BF556" s="96">
        <f t="shared" si="6240"/>
        <v>0</v>
      </c>
      <c r="BG556" s="96">
        <f t="shared" si="6241"/>
        <v>0</v>
      </c>
      <c r="BH556" s="96">
        <f t="shared" si="6242"/>
        <v>0</v>
      </c>
      <c r="BI556" s="96">
        <f t="shared" si="6243"/>
        <v>0</v>
      </c>
      <c r="BJ556" s="97">
        <v>18.458333333333332</v>
      </c>
      <c r="BM556" s="46">
        <v>443</v>
      </c>
      <c r="BN556" s="46">
        <f t="shared" si="6276"/>
        <v>0</v>
      </c>
      <c r="BO556" s="46">
        <f t="shared" si="6277"/>
        <v>0</v>
      </c>
      <c r="BP556" s="46">
        <f t="shared" si="6278"/>
        <v>0</v>
      </c>
      <c r="BQ556" s="46">
        <f t="shared" si="6279"/>
        <v>0</v>
      </c>
      <c r="BR556" s="46">
        <f t="shared" si="6280"/>
        <v>0</v>
      </c>
      <c r="BS556" s="95">
        <f t="shared" si="6244"/>
        <v>18.458333333333332</v>
      </c>
      <c r="BT556" s="46">
        <f t="shared" si="6217"/>
        <v>0</v>
      </c>
      <c r="BU556" s="96">
        <f t="shared" si="6245"/>
        <v>0</v>
      </c>
      <c r="BV556" s="96">
        <f t="shared" si="6246"/>
        <v>0</v>
      </c>
      <c r="BW556" s="96">
        <f t="shared" si="6247"/>
        <v>0</v>
      </c>
      <c r="BX556" s="96">
        <f t="shared" si="6248"/>
        <v>0</v>
      </c>
      <c r="BY556" s="96">
        <f t="shared" si="6249"/>
        <v>0</v>
      </c>
      <c r="BZ556" s="97">
        <v>18.458333333333332</v>
      </c>
      <c r="CC556" s="46">
        <v>443</v>
      </c>
      <c r="CD556" s="46">
        <f t="shared" si="6281"/>
        <v>0</v>
      </c>
      <c r="CE556" s="46">
        <f t="shared" si="6282"/>
        <v>0</v>
      </c>
      <c r="CF556" s="46">
        <f t="shared" si="6283"/>
        <v>0</v>
      </c>
      <c r="CG556" s="46">
        <f t="shared" si="6284"/>
        <v>0</v>
      </c>
      <c r="CH556" s="46">
        <f t="shared" si="6285"/>
        <v>0</v>
      </c>
      <c r="CI556" s="95">
        <f t="shared" si="6250"/>
        <v>18.458333333333332</v>
      </c>
      <c r="CJ556" s="46">
        <f t="shared" si="6218"/>
        <v>0</v>
      </c>
      <c r="CK556" s="96">
        <f t="shared" si="6251"/>
        <v>0</v>
      </c>
      <c r="CL556" s="96">
        <f t="shared" si="6252"/>
        <v>0</v>
      </c>
      <c r="CM556" s="96">
        <f t="shared" si="6253"/>
        <v>0</v>
      </c>
      <c r="CN556" s="96">
        <f t="shared" si="6254"/>
        <v>0</v>
      </c>
      <c r="CO556" s="96">
        <f t="shared" si="6255"/>
        <v>0</v>
      </c>
      <c r="CP556" s="97">
        <v>18.458333333333332</v>
      </c>
    </row>
    <row r="557" spans="1:94" x14ac:dyDescent="0.3">
      <c r="A557" s="47">
        <v>444</v>
      </c>
      <c r="B557" s="47">
        <f t="shared" si="6256"/>
        <v>0</v>
      </c>
      <c r="C557" s="47">
        <f t="shared" si="6257"/>
        <v>0</v>
      </c>
      <c r="D557" s="47">
        <f t="shared" si="6258"/>
        <v>0</v>
      </c>
      <c r="E557" s="47">
        <f t="shared" si="6259"/>
        <v>0</v>
      </c>
      <c r="F557" s="47">
        <f t="shared" si="6260"/>
        <v>0</v>
      </c>
      <c r="G557" s="99">
        <f t="shared" si="6219"/>
        <v>18.5</v>
      </c>
      <c r="H557" s="47">
        <f t="shared" si="6220"/>
        <v>0</v>
      </c>
      <c r="I557" s="100">
        <f t="shared" si="6221"/>
        <v>0</v>
      </c>
      <c r="J557" s="100">
        <f t="shared" si="6222"/>
        <v>0</v>
      </c>
      <c r="K557" s="100">
        <f t="shared" si="6223"/>
        <v>0</v>
      </c>
      <c r="L557" s="100">
        <f t="shared" si="6224"/>
        <v>0</v>
      </c>
      <c r="M557" s="100">
        <f t="shared" si="6225"/>
        <v>0</v>
      </c>
      <c r="N557" s="101">
        <v>18.5</v>
      </c>
      <c r="Q557" s="47">
        <v>444</v>
      </c>
      <c r="R557" s="47">
        <f t="shared" si="6261"/>
        <v>0</v>
      </c>
      <c r="S557" s="47">
        <f t="shared" si="6262"/>
        <v>0</v>
      </c>
      <c r="T557" s="47">
        <f t="shared" si="6263"/>
        <v>0</v>
      </c>
      <c r="U557" s="47">
        <f t="shared" si="6264"/>
        <v>0</v>
      </c>
      <c r="V557" s="47">
        <f t="shared" si="6265"/>
        <v>0</v>
      </c>
      <c r="W557" s="99">
        <f t="shared" si="6226"/>
        <v>18.5</v>
      </c>
      <c r="X557" s="47">
        <f t="shared" si="6214"/>
        <v>0</v>
      </c>
      <c r="Y557" s="100">
        <f t="shared" si="6227"/>
        <v>0</v>
      </c>
      <c r="Z557" s="100">
        <f t="shared" si="6228"/>
        <v>0</v>
      </c>
      <c r="AA557" s="100">
        <f t="shared" si="6229"/>
        <v>0</v>
      </c>
      <c r="AB557" s="100">
        <f t="shared" si="6230"/>
        <v>0</v>
      </c>
      <c r="AC557" s="100">
        <f t="shared" si="6231"/>
        <v>0</v>
      </c>
      <c r="AD557" s="101">
        <v>18.5</v>
      </c>
      <c r="AG557" s="47">
        <v>444</v>
      </c>
      <c r="AH557" s="47">
        <f t="shared" si="6266"/>
        <v>0</v>
      </c>
      <c r="AI557" s="47">
        <f t="shared" si="6267"/>
        <v>0</v>
      </c>
      <c r="AJ557" s="47">
        <f t="shared" si="6268"/>
        <v>0</v>
      </c>
      <c r="AK557" s="47">
        <f t="shared" si="6269"/>
        <v>0</v>
      </c>
      <c r="AL557" s="47">
        <f t="shared" si="6270"/>
        <v>0</v>
      </c>
      <c r="AM557" s="99">
        <f t="shared" si="6232"/>
        <v>18.5</v>
      </c>
      <c r="AN557" s="47">
        <f t="shared" si="6215"/>
        <v>0</v>
      </c>
      <c r="AO557" s="100">
        <f t="shared" si="6233"/>
        <v>0</v>
      </c>
      <c r="AP557" s="100">
        <f t="shared" si="6234"/>
        <v>0</v>
      </c>
      <c r="AQ557" s="100">
        <f t="shared" si="6235"/>
        <v>0</v>
      </c>
      <c r="AR557" s="100">
        <f t="shared" si="6236"/>
        <v>0</v>
      </c>
      <c r="AS557" s="100">
        <f t="shared" si="6237"/>
        <v>0</v>
      </c>
      <c r="AT557" s="101">
        <v>18.5</v>
      </c>
      <c r="AW557" s="47">
        <v>444</v>
      </c>
      <c r="AX557" s="47">
        <f t="shared" si="6271"/>
        <v>0</v>
      </c>
      <c r="AY557" s="47">
        <f t="shared" si="6272"/>
        <v>0</v>
      </c>
      <c r="AZ557" s="47">
        <f t="shared" si="6273"/>
        <v>0</v>
      </c>
      <c r="BA557" s="47">
        <f t="shared" si="6274"/>
        <v>0</v>
      </c>
      <c r="BB557" s="47">
        <f t="shared" si="6275"/>
        <v>0</v>
      </c>
      <c r="BC557" s="99">
        <f t="shared" si="6238"/>
        <v>18.5</v>
      </c>
      <c r="BD557" s="47">
        <f t="shared" si="6216"/>
        <v>0</v>
      </c>
      <c r="BE557" s="100">
        <f t="shared" si="6239"/>
        <v>0</v>
      </c>
      <c r="BF557" s="100">
        <f t="shared" si="6240"/>
        <v>0</v>
      </c>
      <c r="BG557" s="100">
        <f t="shared" si="6241"/>
        <v>0</v>
      </c>
      <c r="BH557" s="100">
        <f t="shared" si="6242"/>
        <v>0</v>
      </c>
      <c r="BI557" s="100">
        <f t="shared" si="6243"/>
        <v>0</v>
      </c>
      <c r="BJ557" s="101">
        <v>18.5</v>
      </c>
      <c r="BM557" s="47">
        <v>444</v>
      </c>
      <c r="BN557" s="47">
        <f t="shared" si="6276"/>
        <v>0</v>
      </c>
      <c r="BO557" s="47">
        <f t="shared" si="6277"/>
        <v>0</v>
      </c>
      <c r="BP557" s="47">
        <f t="shared" si="6278"/>
        <v>0</v>
      </c>
      <c r="BQ557" s="47">
        <f t="shared" si="6279"/>
        <v>0</v>
      </c>
      <c r="BR557" s="47">
        <f t="shared" si="6280"/>
        <v>0</v>
      </c>
      <c r="BS557" s="99">
        <f t="shared" si="6244"/>
        <v>18.5</v>
      </c>
      <c r="BT557" s="47">
        <f t="shared" si="6217"/>
        <v>0</v>
      </c>
      <c r="BU557" s="100">
        <f t="shared" si="6245"/>
        <v>0</v>
      </c>
      <c r="BV557" s="100">
        <f t="shared" si="6246"/>
        <v>0</v>
      </c>
      <c r="BW557" s="100">
        <f t="shared" si="6247"/>
        <v>0</v>
      </c>
      <c r="BX557" s="100">
        <f t="shared" si="6248"/>
        <v>0</v>
      </c>
      <c r="BY557" s="100">
        <f t="shared" si="6249"/>
        <v>0</v>
      </c>
      <c r="BZ557" s="101">
        <v>18.5</v>
      </c>
      <c r="CC557" s="47">
        <v>444</v>
      </c>
      <c r="CD557" s="46">
        <f t="shared" si="6281"/>
        <v>0</v>
      </c>
      <c r="CE557" s="46">
        <f t="shared" si="6282"/>
        <v>0</v>
      </c>
      <c r="CF557" s="46">
        <f t="shared" si="6283"/>
        <v>0</v>
      </c>
      <c r="CG557" s="46">
        <f t="shared" si="6284"/>
        <v>0</v>
      </c>
      <c r="CH557" s="46">
        <f t="shared" si="6285"/>
        <v>0</v>
      </c>
      <c r="CI557" s="99">
        <f t="shared" si="6250"/>
        <v>18.5</v>
      </c>
      <c r="CJ557" s="47">
        <f t="shared" si="6218"/>
        <v>0</v>
      </c>
      <c r="CK557" s="100">
        <f t="shared" si="6251"/>
        <v>0</v>
      </c>
      <c r="CL557" s="100">
        <f t="shared" si="6252"/>
        <v>0</v>
      </c>
      <c r="CM557" s="100">
        <f t="shared" si="6253"/>
        <v>0</v>
      </c>
      <c r="CN557" s="100">
        <f t="shared" si="6254"/>
        <v>0</v>
      </c>
      <c r="CO557" s="100">
        <f t="shared" si="6255"/>
        <v>0</v>
      </c>
      <c r="CP557" s="101">
        <v>18.5</v>
      </c>
    </row>
    <row r="558" spans="1:94" x14ac:dyDescent="0.3">
      <c r="Q558" s="1"/>
      <c r="R558" s="1"/>
      <c r="S558" s="1"/>
      <c r="T558" s="1"/>
      <c r="U558" s="1"/>
      <c r="W558" s="1"/>
      <c r="X558" s="1"/>
      <c r="Y558" s="1"/>
      <c r="Z558" s="1"/>
      <c r="AA558" s="1"/>
      <c r="AB558" s="1"/>
      <c r="AC558" s="1"/>
      <c r="AD558" s="1"/>
      <c r="AG558" s="1"/>
      <c r="AH558" s="1"/>
      <c r="AI558" s="1"/>
      <c r="AJ558" s="1"/>
      <c r="AK558" s="1"/>
      <c r="AL558" s="1"/>
      <c r="AM558" s="1"/>
      <c r="AN558" s="1"/>
      <c r="AO558" s="1"/>
      <c r="AP558" s="1"/>
      <c r="AQ558" s="1"/>
      <c r="AR558" s="1"/>
      <c r="AS558" s="1"/>
      <c r="AT558" s="1"/>
      <c r="AW558" s="1"/>
      <c r="AX558" s="1"/>
      <c r="AY558" s="1"/>
      <c r="AZ558" s="1"/>
      <c r="BA558" s="1"/>
      <c r="BB558" s="1"/>
      <c r="BC558" s="1"/>
      <c r="BD558" s="1"/>
      <c r="BE558" s="1"/>
      <c r="BF558" s="1"/>
      <c r="BG558" s="1"/>
      <c r="BH558" s="1"/>
      <c r="BI558" s="1"/>
      <c r="BJ558" s="1"/>
      <c r="BM558" s="1"/>
      <c r="BN558" s="1"/>
      <c r="BO558" s="1"/>
      <c r="BP558" s="1"/>
      <c r="BQ558" s="1"/>
      <c r="BR558" s="1"/>
      <c r="BS558" s="1"/>
      <c r="BT558" s="1"/>
      <c r="BU558" s="1"/>
      <c r="BV558" s="1"/>
      <c r="BW558" s="1"/>
      <c r="BX558" s="1"/>
      <c r="BY558" s="1"/>
      <c r="BZ558" s="1"/>
      <c r="CC558" s="1"/>
      <c r="CD558" s="1"/>
      <c r="CE558" s="1"/>
      <c r="CF558" s="1"/>
      <c r="CG558" s="1"/>
      <c r="CH558" s="1"/>
      <c r="CI558" s="1"/>
      <c r="CJ558" s="1"/>
      <c r="CK558" s="1"/>
      <c r="CL558" s="1"/>
      <c r="CM558" s="1"/>
      <c r="CN558" s="1"/>
      <c r="CO558" s="1"/>
      <c r="CP558" s="1"/>
    </row>
    <row r="559" spans="1:94" x14ac:dyDescent="0.3">
      <c r="B559" s="11" t="s">
        <v>0</v>
      </c>
      <c r="Q559" s="1"/>
      <c r="R559" s="11" t="s">
        <v>2</v>
      </c>
      <c r="S559" s="1"/>
      <c r="T559" s="1"/>
      <c r="U559" s="1"/>
      <c r="W559" s="1"/>
      <c r="X559" s="1"/>
      <c r="Y559" s="1"/>
      <c r="Z559" s="1"/>
      <c r="AA559" s="1"/>
      <c r="AB559" s="1"/>
      <c r="AC559" s="1"/>
      <c r="AD559" s="1"/>
      <c r="AG559" s="1"/>
      <c r="AH559" s="11" t="s">
        <v>3</v>
      </c>
      <c r="AI559" s="1"/>
      <c r="AJ559" s="1"/>
      <c r="AK559" s="1"/>
      <c r="AL559" s="1"/>
      <c r="AM559" s="1"/>
      <c r="AN559" s="1"/>
      <c r="AO559" s="1"/>
      <c r="AP559" s="1"/>
      <c r="AQ559" s="1"/>
      <c r="AR559" s="1"/>
      <c r="AS559" s="1"/>
      <c r="AT559" s="1"/>
      <c r="AW559" s="1"/>
      <c r="AX559" s="11" t="s">
        <v>4</v>
      </c>
      <c r="AY559" s="1"/>
      <c r="AZ559" s="1"/>
      <c r="BA559" s="1"/>
      <c r="BB559" s="1"/>
      <c r="BC559" s="1"/>
      <c r="BD559" s="1"/>
      <c r="BE559" s="1"/>
      <c r="BF559" s="1"/>
      <c r="BG559" s="1"/>
      <c r="BH559" s="1"/>
      <c r="BI559" s="1"/>
      <c r="BJ559" s="1"/>
      <c r="BM559" s="1"/>
      <c r="BN559" s="11" t="s">
        <v>5</v>
      </c>
      <c r="BO559" s="1"/>
      <c r="BP559" s="1"/>
      <c r="BQ559" s="1"/>
      <c r="BR559" s="1"/>
      <c r="BS559" s="1"/>
      <c r="BT559" s="1"/>
      <c r="BU559" s="1"/>
      <c r="BV559" s="1"/>
      <c r="BW559" s="1"/>
      <c r="BX559" s="1"/>
      <c r="BY559" s="1"/>
      <c r="BZ559" s="1"/>
      <c r="CC559" s="1"/>
      <c r="CD559" s="11" t="s">
        <v>6</v>
      </c>
      <c r="CE559" s="1"/>
      <c r="CF559" s="1"/>
      <c r="CG559" s="1"/>
      <c r="CH559" s="1"/>
      <c r="CI559" s="1"/>
      <c r="CJ559" s="1"/>
      <c r="CK559" s="1"/>
      <c r="CL559" s="1"/>
      <c r="CM559" s="1"/>
      <c r="CN559" s="1"/>
      <c r="CO559" s="1"/>
      <c r="CP559" s="1"/>
    </row>
    <row r="560" spans="1:94" ht="72" x14ac:dyDescent="0.3">
      <c r="B560" s="103" t="s">
        <v>98</v>
      </c>
      <c r="C560" s="106" t="s">
        <v>93</v>
      </c>
      <c r="D560" s="106" t="s">
        <v>94</v>
      </c>
      <c r="E560" s="106" t="s">
        <v>95</v>
      </c>
      <c r="F560" s="106" t="s">
        <v>96</v>
      </c>
      <c r="G560" s="106" t="s">
        <v>97</v>
      </c>
      <c r="I560" s="107" t="s">
        <v>77</v>
      </c>
      <c r="J560" s="107" t="s">
        <v>20</v>
      </c>
      <c r="Q560" s="1"/>
      <c r="R560" s="103" t="s">
        <v>98</v>
      </c>
      <c r="S560" s="106" t="s">
        <v>93</v>
      </c>
      <c r="T560" s="106" t="s">
        <v>94</v>
      </c>
      <c r="U560" s="106" t="s">
        <v>95</v>
      </c>
      <c r="V560" s="106" t="s">
        <v>96</v>
      </c>
      <c r="W560" s="106" t="s">
        <v>97</v>
      </c>
      <c r="X560" s="1"/>
      <c r="Y560" s="107" t="s">
        <v>77</v>
      </c>
      <c r="Z560" s="107" t="s">
        <v>20</v>
      </c>
      <c r="AA560" s="1"/>
      <c r="AB560" s="1"/>
      <c r="AC560" s="1"/>
      <c r="AD560" s="1"/>
      <c r="AG560" s="1"/>
      <c r="AH560" s="103" t="s">
        <v>98</v>
      </c>
      <c r="AI560" s="106" t="s">
        <v>93</v>
      </c>
      <c r="AJ560" s="106" t="s">
        <v>94</v>
      </c>
      <c r="AK560" s="106" t="s">
        <v>95</v>
      </c>
      <c r="AL560" s="106" t="s">
        <v>96</v>
      </c>
      <c r="AM560" s="106" t="s">
        <v>97</v>
      </c>
      <c r="AN560" s="1"/>
      <c r="AO560" s="107" t="s">
        <v>77</v>
      </c>
      <c r="AP560" s="107" t="s">
        <v>20</v>
      </c>
      <c r="AQ560" s="1"/>
      <c r="AR560" s="1"/>
      <c r="AS560" s="1"/>
      <c r="AT560" s="1"/>
      <c r="AW560" s="1"/>
      <c r="AX560" s="103" t="s">
        <v>98</v>
      </c>
      <c r="AY560" s="106" t="s">
        <v>93</v>
      </c>
      <c r="AZ560" s="106" t="s">
        <v>94</v>
      </c>
      <c r="BA560" s="106" t="s">
        <v>95</v>
      </c>
      <c r="BB560" s="106" t="s">
        <v>96</v>
      </c>
      <c r="BC560" s="106" t="s">
        <v>97</v>
      </c>
      <c r="BD560" s="1"/>
      <c r="BE560" s="107" t="s">
        <v>77</v>
      </c>
      <c r="BF560" s="107" t="s">
        <v>20</v>
      </c>
      <c r="BG560" s="1"/>
      <c r="BH560" s="1"/>
      <c r="BI560" s="1"/>
      <c r="BJ560" s="1"/>
      <c r="BM560" s="1"/>
      <c r="BN560" s="103" t="s">
        <v>98</v>
      </c>
      <c r="BO560" s="106" t="s">
        <v>93</v>
      </c>
      <c r="BP560" s="106" t="s">
        <v>94</v>
      </c>
      <c r="BQ560" s="106" t="s">
        <v>95</v>
      </c>
      <c r="BR560" s="106" t="s">
        <v>96</v>
      </c>
      <c r="BS560" s="106" t="s">
        <v>97</v>
      </c>
      <c r="BT560" s="1"/>
      <c r="BU560" s="107" t="s">
        <v>77</v>
      </c>
      <c r="BV560" s="107" t="s">
        <v>20</v>
      </c>
      <c r="BW560" s="1"/>
      <c r="BX560" s="1"/>
      <c r="BY560" s="1"/>
      <c r="BZ560" s="1"/>
      <c r="CC560" s="1"/>
      <c r="CD560" s="103" t="s">
        <v>98</v>
      </c>
      <c r="CE560" s="106" t="s">
        <v>93</v>
      </c>
      <c r="CF560" s="106" t="s">
        <v>94</v>
      </c>
      <c r="CG560" s="106" t="s">
        <v>95</v>
      </c>
      <c r="CH560" s="106" t="s">
        <v>96</v>
      </c>
      <c r="CI560" s="106" t="s">
        <v>97</v>
      </c>
      <c r="CJ560" s="1"/>
      <c r="CK560" s="107" t="s">
        <v>77</v>
      </c>
      <c r="CL560" s="107" t="s">
        <v>20</v>
      </c>
      <c r="CM560" s="1"/>
      <c r="CN560" s="1"/>
      <c r="CO560" s="1"/>
      <c r="CP560" s="1"/>
    </row>
    <row r="561" spans="2:94" x14ac:dyDescent="0.3">
      <c r="B561" s="104">
        <v>6</v>
      </c>
      <c r="C561" s="105">
        <f>IF(SUM($H263:$H280)=0,0,SUM(B263:B280)/SUM($H263:$H280))</f>
        <v>0</v>
      </c>
      <c r="D561" s="105">
        <f t="shared" ref="D561:G561" si="6286">IF(SUM($H263:$H280)=0,0,SUM(C263:C280)/SUM($H263:$H280))</f>
        <v>0</v>
      </c>
      <c r="E561" s="105">
        <f t="shared" si="6286"/>
        <v>0</v>
      </c>
      <c r="F561" s="105">
        <f t="shared" si="6286"/>
        <v>1</v>
      </c>
      <c r="G561" s="105">
        <f t="shared" si="6286"/>
        <v>0</v>
      </c>
      <c r="I561" t="s">
        <v>8</v>
      </c>
      <c r="J561" s="108">
        <f>VLOOKUP(RLSAdultAge,B$561:G$573,2)</f>
        <v>0</v>
      </c>
      <c r="Q561" s="1"/>
      <c r="R561" s="104">
        <v>6</v>
      </c>
      <c r="S561" s="105">
        <f>IF(SUM($X263:$X280)=0,0,SUM(R263:R280)/SUM($X263:$X280))</f>
        <v>0</v>
      </c>
      <c r="T561" s="105">
        <f t="shared" ref="T561:W561" si="6287">IF(SUM($X263:$X280)=0,0,SUM(S263:S280)/SUM($X263:$X280))</f>
        <v>0</v>
      </c>
      <c r="U561" s="105">
        <f t="shared" si="6287"/>
        <v>0.74193548387096742</v>
      </c>
      <c r="V561" s="105">
        <f t="shared" si="6287"/>
        <v>0.25806451612903214</v>
      </c>
      <c r="W561" s="105">
        <f t="shared" si="6287"/>
        <v>0</v>
      </c>
      <c r="X561" s="1"/>
      <c r="Y561" s="1" t="s">
        <v>8</v>
      </c>
      <c r="Z561" s="108">
        <f>VLOOKUP(RLSAdultAge,R$561:W$573,2)</f>
        <v>0</v>
      </c>
      <c r="AA561" s="1"/>
      <c r="AB561" s="1"/>
      <c r="AC561" s="1"/>
      <c r="AD561" s="1"/>
      <c r="AG561" s="1"/>
      <c r="AH561" s="104">
        <v>6</v>
      </c>
      <c r="AI561" s="105">
        <f>IF(SUM($AN263:$AN280)=0,0,SUM(AH263:AH280)/SUM($AN263:$AN280))</f>
        <v>0</v>
      </c>
      <c r="AJ561" s="105">
        <f t="shared" ref="AJ561:AM561" si="6288">IF(SUM($AN263:$AN280)=0,0,SUM(AI263:AI280)/SUM($AN263:$AN280))</f>
        <v>0</v>
      </c>
      <c r="AK561" s="105">
        <f t="shared" si="6288"/>
        <v>0</v>
      </c>
      <c r="AL561" s="105">
        <f t="shared" si="6288"/>
        <v>1</v>
      </c>
      <c r="AM561" s="105">
        <f t="shared" si="6288"/>
        <v>0</v>
      </c>
      <c r="AN561" s="1"/>
      <c r="AO561" s="1" t="s">
        <v>8</v>
      </c>
      <c r="AP561" s="108">
        <f>VLOOKUP(RLSAdultAge,AH$561:AM$573,2)</f>
        <v>0</v>
      </c>
      <c r="AQ561" s="1"/>
      <c r="AR561" s="1"/>
      <c r="AS561" s="1"/>
      <c r="AT561" s="1"/>
      <c r="AW561" s="1"/>
      <c r="AX561" s="104">
        <v>6</v>
      </c>
      <c r="AY561" s="105">
        <f>IF(SUM($BD263:$BD280)=0,0,SUM(AX263:AX280)/SUM($BD263:$BD280))</f>
        <v>0</v>
      </c>
      <c r="AZ561" s="105">
        <f t="shared" ref="AZ561:BC561" si="6289">IF(SUM($BD263:$BD280)=0,0,SUM(AY263:AY280)/SUM($BD263:$BD280))</f>
        <v>0</v>
      </c>
      <c r="BA561" s="105">
        <f t="shared" si="6289"/>
        <v>0.81707317073170704</v>
      </c>
      <c r="BB561" s="105">
        <f t="shared" si="6289"/>
        <v>0.18292682926829262</v>
      </c>
      <c r="BC561" s="105">
        <f t="shared" si="6289"/>
        <v>0</v>
      </c>
      <c r="BD561" s="108"/>
      <c r="BE561" s="1" t="s">
        <v>8</v>
      </c>
      <c r="BF561" s="108">
        <f>VLOOKUP(RLSAdultAge,AX$561:BC$577,2)</f>
        <v>0</v>
      </c>
      <c r="BG561" s="1"/>
      <c r="BH561" s="1"/>
      <c r="BI561" s="1"/>
      <c r="BJ561" s="1"/>
      <c r="BM561" s="1"/>
      <c r="BN561" s="104">
        <v>6</v>
      </c>
      <c r="BO561" s="105">
        <f>IF(SUM($BT263:$BT280)=0,0,SUM(BN263:BN280)/SUM($BT263:$BT280))</f>
        <v>0</v>
      </c>
      <c r="BP561" s="105">
        <f t="shared" ref="BP561:BS561" si="6290">IF(SUM($BT263:$BT280)=0,0,SUM(BO263:BO280)/SUM($BT263:$BT280))</f>
        <v>0</v>
      </c>
      <c r="BQ561" s="105">
        <f t="shared" si="6290"/>
        <v>0</v>
      </c>
      <c r="BR561" s="105">
        <f t="shared" si="6290"/>
        <v>1</v>
      </c>
      <c r="BS561" s="105">
        <f t="shared" si="6290"/>
        <v>0</v>
      </c>
      <c r="BT561" s="1"/>
      <c r="BU561" s="1" t="s">
        <v>8</v>
      </c>
      <c r="BV561" s="108">
        <f>VLOOKUP(RLSAdultAge,BN$561:BS$573,2)</f>
        <v>1.9417475728155345E-2</v>
      </c>
      <c r="BW561" s="1"/>
      <c r="BX561" s="1"/>
      <c r="BY561" s="1"/>
      <c r="BZ561" s="1"/>
      <c r="CC561" s="1"/>
      <c r="CD561" s="104">
        <v>6</v>
      </c>
      <c r="CE561" s="105">
        <f>IF(SUM($CJ263:$CJ280)=0,0,SUM(CD263:CD280)/SUM($J263:$CJ280))</f>
        <v>0</v>
      </c>
      <c r="CF561" s="105">
        <f t="shared" ref="CF561:CI561" si="6291">IF(SUM($CJ263:$CJ280)=0,0,SUM(CE263:CE280)/SUM($J263:$CJ280))</f>
        <v>0</v>
      </c>
      <c r="CG561" s="105">
        <f t="shared" si="6291"/>
        <v>0</v>
      </c>
      <c r="CH561" s="105">
        <f t="shared" si="6291"/>
        <v>2.6277739357474691E-5</v>
      </c>
      <c r="CI561" s="105">
        <f t="shared" si="6291"/>
        <v>0</v>
      </c>
      <c r="CJ561" s="1"/>
      <c r="CK561" s="1" t="s">
        <v>8</v>
      </c>
      <c r="CL561" s="108">
        <f>VLOOKUP(RLSAdultAge,CD$561:CI$573,2)</f>
        <v>0</v>
      </c>
      <c r="CM561" s="1"/>
      <c r="CN561" s="1"/>
      <c r="CO561" s="1"/>
      <c r="CP561" s="1"/>
    </row>
    <row r="562" spans="2:94" x14ac:dyDescent="0.3">
      <c r="B562" s="104">
        <v>7</v>
      </c>
      <c r="C562" s="105">
        <f>IF(SUM($H281:$H304)=0,0,SUM(B281:B304)/SUM($H281:$H304))</f>
        <v>0</v>
      </c>
      <c r="D562" s="105">
        <f t="shared" ref="D562:G562" si="6292">IF(SUM($H281:$H304)=0,0,SUM(C281:C304)/SUM($H281:$H304))</f>
        <v>0</v>
      </c>
      <c r="E562" s="105">
        <f t="shared" si="6292"/>
        <v>0.69633507853403132</v>
      </c>
      <c r="F562" s="105">
        <f t="shared" si="6292"/>
        <v>0.30366492146596846</v>
      </c>
      <c r="G562" s="105">
        <f t="shared" si="6292"/>
        <v>0</v>
      </c>
      <c r="I562" t="s">
        <v>25</v>
      </c>
      <c r="J562" s="108">
        <f>VLOOKUP(RLSAdultAge,B$561:G$573,3)</f>
        <v>3.7974683544303833E-2</v>
      </c>
      <c r="Q562" s="1"/>
      <c r="R562" s="104">
        <v>7</v>
      </c>
      <c r="S562" s="105">
        <f>IF(SUM($X281:$X304)=0,0,SUM(R281:R304)/SUM($X281:$X304))</f>
        <v>0</v>
      </c>
      <c r="T562" s="105">
        <f t="shared" ref="T562:W562" si="6293">IF(SUM($X281:$X304)=0,0,SUM(S281:S304)/SUM($X281:$X304))</f>
        <v>0</v>
      </c>
      <c r="U562" s="105">
        <f t="shared" si="6293"/>
        <v>0.74193548387096731</v>
      </c>
      <c r="V562" s="105">
        <f t="shared" si="6293"/>
        <v>0.25806451612903208</v>
      </c>
      <c r="W562" s="105">
        <f t="shared" si="6293"/>
        <v>0</v>
      </c>
      <c r="X562" s="1"/>
      <c r="Y562" s="1" t="s">
        <v>25</v>
      </c>
      <c r="Z562" s="108">
        <f>VLOOKUP(RLSAdultAge,R$561:W$573,3)</f>
        <v>0.15068493150684936</v>
      </c>
      <c r="AA562" s="1"/>
      <c r="AB562" s="1"/>
      <c r="AC562" s="1"/>
      <c r="AD562" s="1"/>
      <c r="AG562" s="1"/>
      <c r="AH562" s="104">
        <v>7</v>
      </c>
      <c r="AI562" s="105">
        <f>IF(SUM($AN281:$AN304)=0,0,SUM(AH281:AH304)/SUM($AN281:$AN304))</f>
        <v>0</v>
      </c>
      <c r="AJ562" s="105">
        <f t="shared" ref="AJ562:AM562" si="6294">IF(SUM($AN281:$AN304)=0,0,SUM(AI281:AI304)/SUM($AN281:$AN304))</f>
        <v>0</v>
      </c>
      <c r="AK562" s="105">
        <f t="shared" si="6294"/>
        <v>0.6454948301329394</v>
      </c>
      <c r="AL562" s="105">
        <f t="shared" si="6294"/>
        <v>0.35450516986706054</v>
      </c>
      <c r="AM562" s="105">
        <f t="shared" si="6294"/>
        <v>0</v>
      </c>
      <c r="AN562" s="1"/>
      <c r="AO562" s="1" t="s">
        <v>25</v>
      </c>
      <c r="AP562" s="108">
        <f>VLOOKUP(RLSAdultAge,AH$561:AM$573,3)</f>
        <v>4.1666666666666685E-2</v>
      </c>
      <c r="AQ562" s="1"/>
      <c r="AR562" s="1"/>
      <c r="AS562" s="1"/>
      <c r="AT562" s="1"/>
      <c r="AW562" s="1"/>
      <c r="AX562" s="104">
        <v>7</v>
      </c>
      <c r="AY562" s="105">
        <f>IF(SUM($BD281:$BD304)=0,0,SUM(AX281:AX304)/SUM($BD281:$BD304))</f>
        <v>0</v>
      </c>
      <c r="AZ562" s="105">
        <f t="shared" ref="AZ562:BC562" si="6295">IF(SUM($BD281:$BD304)=0,0,SUM(AY281:AY304)/SUM($BD281:$BD304))</f>
        <v>0</v>
      </c>
      <c r="BA562" s="105">
        <f t="shared" si="6295"/>
        <v>0.81707317073170715</v>
      </c>
      <c r="BB562" s="105">
        <f t="shared" si="6295"/>
        <v>0.18292682926829262</v>
      </c>
      <c r="BC562" s="105">
        <f t="shared" si="6295"/>
        <v>0</v>
      </c>
      <c r="BD562" s="108"/>
      <c r="BE562" s="1" t="s">
        <v>25</v>
      </c>
      <c r="BF562" s="108">
        <f>VLOOKUP(RLSAdultAge,AX$561:BC$577,3)</f>
        <v>0.2407407407407407</v>
      </c>
      <c r="BG562" s="1"/>
      <c r="BH562" s="1"/>
      <c r="BI562" s="1"/>
      <c r="BJ562" s="1"/>
      <c r="BM562" s="1"/>
      <c r="BN562" s="104">
        <v>7</v>
      </c>
      <c r="BO562" s="105">
        <f>IF(SUM($BT281:$BT304)=0,0,SUM(BN281:BN304)/SUM($BT281:$BT304))</f>
        <v>0</v>
      </c>
      <c r="BP562" s="105">
        <f t="shared" ref="BP562:BS562" si="6296">IF(SUM($BT281:$BT304)=0,0,SUM(BO281:BO304)/SUM($BT281:$BT304))</f>
        <v>0</v>
      </c>
      <c r="BQ562" s="105">
        <f t="shared" si="6296"/>
        <v>0.59859154929577463</v>
      </c>
      <c r="BR562" s="105">
        <f t="shared" si="6296"/>
        <v>0.40140845070422515</v>
      </c>
      <c r="BS562" s="105">
        <f t="shared" si="6296"/>
        <v>0</v>
      </c>
      <c r="BT562" s="1"/>
      <c r="BU562" s="1" t="s">
        <v>25</v>
      </c>
      <c r="BV562" s="108">
        <f>VLOOKUP(RLSAdultAge,BN$561:BS$573,3)</f>
        <v>0.15533980582524276</v>
      </c>
      <c r="BW562" s="1"/>
      <c r="BX562" s="1"/>
      <c r="BY562" s="1"/>
      <c r="BZ562" s="1"/>
      <c r="CC562" s="1"/>
      <c r="CD562" s="104">
        <v>7</v>
      </c>
      <c r="CE562" s="105">
        <f>IF(SUM($J281:$CJ304)=0,0,SUM(CD281:CD304)/SUM($CJ281:$CJ304))</f>
        <v>0</v>
      </c>
      <c r="CF562" s="105">
        <f t="shared" ref="CF562:CI562" si="6297">IF(SUM($J281:$CJ304)=0,0,SUM(CE281:CE304)/SUM($CJ281:$CJ304))</f>
        <v>0</v>
      </c>
      <c r="CG562" s="105">
        <f t="shared" si="6297"/>
        <v>0.74311926605504586</v>
      </c>
      <c r="CH562" s="105">
        <f t="shared" si="6297"/>
        <v>0.2568807339449542</v>
      </c>
      <c r="CI562" s="105">
        <f t="shared" si="6297"/>
        <v>0</v>
      </c>
      <c r="CJ562" s="1"/>
      <c r="CK562" s="1" t="s">
        <v>25</v>
      </c>
      <c r="CL562" s="108">
        <f>VLOOKUP(RLSAdultAge,CD$561:CI$573,3)</f>
        <v>0.18566775244299674</v>
      </c>
      <c r="CM562" s="1"/>
      <c r="CN562" s="1"/>
      <c r="CO562" s="1"/>
      <c r="CP562" s="1"/>
    </row>
    <row r="563" spans="2:94" x14ac:dyDescent="0.3">
      <c r="B563" s="93">
        <v>8</v>
      </c>
      <c r="C563" s="105">
        <f>IF(SUM($H305:$H328)=0,0,SUM(B305:B328)/SUM($H305:$H328))</f>
        <v>0</v>
      </c>
      <c r="D563" s="105">
        <f t="shared" ref="D563:G563" si="6298">IF(SUM($H305:$H328)=0,0,SUM(C305:C328)/SUM($H305:$H328))</f>
        <v>1.4570179698882954E-3</v>
      </c>
      <c r="E563" s="105">
        <f t="shared" si="6298"/>
        <v>0.88586692569208392</v>
      </c>
      <c r="F563" s="105">
        <f t="shared" si="6298"/>
        <v>0.11267605633802816</v>
      </c>
      <c r="G563" s="105">
        <f t="shared" si="6298"/>
        <v>0</v>
      </c>
      <c r="I563" t="s">
        <v>26</v>
      </c>
      <c r="J563" s="108">
        <f>VLOOKUP(RLSAdultAge,B$561:G$573,4)</f>
        <v>0.96202531645569689</v>
      </c>
      <c r="Q563" s="1"/>
      <c r="R563" s="93">
        <v>8</v>
      </c>
      <c r="S563" s="105">
        <f>IF(SUM($X305:$X328)=0,0,SUM(R305:R328)/SUM($X305:$X328))</f>
        <v>0</v>
      </c>
      <c r="T563" s="105">
        <f t="shared" ref="T563:W563" si="6299">IF(SUM($X305:$X328)=0,0,SUM(S305:S328)/SUM($X305:$X328))</f>
        <v>0.15068493150684936</v>
      </c>
      <c r="U563" s="105">
        <f t="shared" si="6299"/>
        <v>0.63013698630136983</v>
      </c>
      <c r="V563" s="105">
        <f t="shared" si="6299"/>
        <v>0.21917808219178081</v>
      </c>
      <c r="W563" s="105">
        <f t="shared" si="6299"/>
        <v>0</v>
      </c>
      <c r="X563" s="1"/>
      <c r="Y563" s="1" t="s">
        <v>26</v>
      </c>
      <c r="Z563" s="108">
        <f>VLOOKUP(RLSAdultAge,R$561:W$573,4)</f>
        <v>0.63013698630136983</v>
      </c>
      <c r="AA563" s="1"/>
      <c r="AB563" s="1"/>
      <c r="AC563" s="1"/>
      <c r="AD563" s="1"/>
      <c r="AG563" s="1"/>
      <c r="AH563" s="93">
        <v>8</v>
      </c>
      <c r="AI563" s="105">
        <f>IF(SUM($AN305:$AN328)=0,0,SUM(AH305:AH328)/SUM($AN305:$AN328))</f>
        <v>0</v>
      </c>
      <c r="AJ563" s="105">
        <f t="shared" ref="AJ563:AM563" si="6300">IF(SUM($AN305:$AN328)=0,0,SUM(AI305:AI328)/SUM($AN305:$AN328))</f>
        <v>0</v>
      </c>
      <c r="AK563" s="105">
        <f t="shared" si="6300"/>
        <v>0.69696969696969713</v>
      </c>
      <c r="AL563" s="105">
        <f t="shared" si="6300"/>
        <v>0.30303030303030309</v>
      </c>
      <c r="AM563" s="105">
        <f t="shared" si="6300"/>
        <v>0</v>
      </c>
      <c r="AN563" s="1"/>
      <c r="AO563" s="1" t="s">
        <v>26</v>
      </c>
      <c r="AP563" s="108">
        <f>VLOOKUP(RLSAdultAge,AH$561:AM$573,4)</f>
        <v>0.95833333333333348</v>
      </c>
      <c r="AQ563" s="1"/>
      <c r="AR563" s="1"/>
      <c r="AS563" s="1"/>
      <c r="AT563" s="1"/>
      <c r="AW563" s="1"/>
      <c r="AX563" s="93">
        <v>8</v>
      </c>
      <c r="AY563" s="105">
        <f>IF(SUM($BD305:$BD328)=0,0,SUM(AX305:AX328)/SUM($BD305:$BD328))</f>
        <v>0</v>
      </c>
      <c r="AZ563" s="105">
        <f t="shared" ref="AZ563:BC563" si="6301">IF(SUM($BD305:$BD328)=0,0,SUM(AY305:AY328)/SUM($BD305:$BD328))</f>
        <v>0</v>
      </c>
      <c r="BA563" s="105">
        <f t="shared" si="6301"/>
        <v>0.81707317073170715</v>
      </c>
      <c r="BB563" s="105">
        <f t="shared" si="6301"/>
        <v>0.18292682926829262</v>
      </c>
      <c r="BC563" s="105">
        <f t="shared" si="6301"/>
        <v>0</v>
      </c>
      <c r="BD563" s="108"/>
      <c r="BE563" s="1" t="s">
        <v>26</v>
      </c>
      <c r="BF563" s="108">
        <f>VLOOKUP(RLSAdultAge,AX$561:BC$577,4)</f>
        <v>0.62037037037037035</v>
      </c>
      <c r="BG563" s="1"/>
      <c r="BH563" s="1"/>
      <c r="BI563" s="1"/>
      <c r="BJ563" s="1"/>
      <c r="BM563" s="1"/>
      <c r="BN563" s="93">
        <v>8</v>
      </c>
      <c r="BO563" s="105">
        <f>IF(SUM($BT305:$BT328)=0,0,SUM(BN305:BN328)/SUM($BT305:$BT328))</f>
        <v>0</v>
      </c>
      <c r="BP563" s="105">
        <f t="shared" ref="BP563:BS563" si="6302">IF(SUM($BT305:$BT328)=0,0,SUM(BO305:BO328)/SUM($BT305:$BT328))</f>
        <v>8.7719298245614044E-2</v>
      </c>
      <c r="BQ563" s="105">
        <f t="shared" si="6302"/>
        <v>0.7456140350877194</v>
      </c>
      <c r="BR563" s="105">
        <f t="shared" si="6302"/>
        <v>0.16666666666666669</v>
      </c>
      <c r="BS563" s="105">
        <f t="shared" si="6302"/>
        <v>0</v>
      </c>
      <c r="BT563" s="1"/>
      <c r="BU563" s="1" t="s">
        <v>26</v>
      </c>
      <c r="BV563" s="108">
        <f>VLOOKUP(RLSAdultAge,BN$561:BS$573,4)</f>
        <v>0.82524271844660169</v>
      </c>
      <c r="BW563" s="1"/>
      <c r="BX563" s="1"/>
      <c r="BY563" s="1"/>
      <c r="BZ563" s="1"/>
      <c r="CC563" s="1"/>
      <c r="CD563" s="93">
        <v>8</v>
      </c>
      <c r="CE563" s="105">
        <f>IF(SUM($J305:$CJ328)=0,0,SUM(CD305:CD328)/SUM($CJ305:$CJ328))</f>
        <v>0</v>
      </c>
      <c r="CF563" s="105">
        <f t="shared" ref="CF563:CI563" si="6303">IF(SUM($J305:$CJ328)=0,0,SUM(CE305:CE328)/SUM($CJ305:$CJ328))</f>
        <v>7.8765545831414124E-2</v>
      </c>
      <c r="CG563" s="105">
        <f t="shared" si="6303"/>
        <v>0.8954398894518657</v>
      </c>
      <c r="CH563" s="105">
        <f t="shared" si="6303"/>
        <v>2.5794564716720415E-2</v>
      </c>
      <c r="CI563" s="105">
        <f t="shared" si="6303"/>
        <v>0</v>
      </c>
      <c r="CJ563" s="1"/>
      <c r="CK563" s="1" t="s">
        <v>26</v>
      </c>
      <c r="CL563" s="108">
        <f>VLOOKUP(RLSAdultAge,CD$561:CI$573,4)</f>
        <v>0.79153094462540718</v>
      </c>
      <c r="CM563" s="1"/>
      <c r="CN563" s="1"/>
      <c r="CO563" s="1"/>
      <c r="CP563" s="1"/>
    </row>
    <row r="564" spans="2:94" x14ac:dyDescent="0.3">
      <c r="B564" s="93">
        <v>9</v>
      </c>
      <c r="C564" s="105">
        <f>IF(SUM($H329:$H352)=0,0,SUM(B329:B352)/SUM($H329:$H352))</f>
        <v>0</v>
      </c>
      <c r="D564" s="105">
        <f t="shared" ref="D564:G564" si="6304">IF(SUM($H329:$H352)=0,0,SUM(C329:C352)/SUM($H329:$H352))</f>
        <v>3.3988985051140855E-2</v>
      </c>
      <c r="E564" s="105">
        <f t="shared" si="6304"/>
        <v>0.86105428796223471</v>
      </c>
      <c r="F564" s="105">
        <f t="shared" si="6304"/>
        <v>0.10495672698662468</v>
      </c>
      <c r="G564" s="105">
        <f t="shared" si="6304"/>
        <v>0</v>
      </c>
      <c r="I564" t="s">
        <v>27</v>
      </c>
      <c r="J564" s="108">
        <f>VLOOKUP(RLSAdultAge,B$561:G$573,5)</f>
        <v>0</v>
      </c>
      <c r="Q564" s="1"/>
      <c r="R564" s="93">
        <v>9</v>
      </c>
      <c r="S564" s="105">
        <f>IF(SUM($X329:$X352)=0,0,SUM(R329:R352)/SUM($X329:$X352))</f>
        <v>0</v>
      </c>
      <c r="T564" s="105">
        <f t="shared" ref="T564:W564" si="6305">IF(SUM($X329:$X352)=0,0,SUM(S329:S352)/SUM($X329:$X352))</f>
        <v>0.15068493150684936</v>
      </c>
      <c r="U564" s="105">
        <f t="shared" si="6305"/>
        <v>0.63013698630136983</v>
      </c>
      <c r="V564" s="105">
        <f t="shared" si="6305"/>
        <v>0.21917808219178081</v>
      </c>
      <c r="W564" s="105">
        <f t="shared" si="6305"/>
        <v>0</v>
      </c>
      <c r="X564" s="1"/>
      <c r="Y564" s="1" t="s">
        <v>27</v>
      </c>
      <c r="Z564" s="108">
        <f>VLOOKUP(RLSAdultAge,R$561:W$573,5)</f>
        <v>0.21917808219178081</v>
      </c>
      <c r="AA564" s="1"/>
      <c r="AB564" s="1"/>
      <c r="AC564" s="1"/>
      <c r="AD564" s="1"/>
      <c r="AG564" s="1"/>
      <c r="AH564" s="93">
        <v>9</v>
      </c>
      <c r="AI564" s="105">
        <f>IF(SUM($AN329:$AN352)=0,0,SUM(AH329:AH352)/SUM($AN329:$AN352))</f>
        <v>0</v>
      </c>
      <c r="AJ564" s="105">
        <f t="shared" ref="AJ564:AM564" si="6306">IF(SUM($AN329:$AN352)=0,0,SUM(AI329:AI352)/SUM($AN329:$AN352))</f>
        <v>2.4630541871921183E-2</v>
      </c>
      <c r="AK564" s="105">
        <f t="shared" si="6306"/>
        <v>0.67980295566502447</v>
      </c>
      <c r="AL564" s="105">
        <f t="shared" si="6306"/>
        <v>0.2955665024630541</v>
      </c>
      <c r="AM564" s="105">
        <f t="shared" si="6306"/>
        <v>0</v>
      </c>
      <c r="AN564" s="1"/>
      <c r="AO564" s="1" t="s">
        <v>27</v>
      </c>
      <c r="AP564" s="108">
        <f>VLOOKUP(RLSAdultAge,AH$561:AM$573,5)</f>
        <v>0</v>
      </c>
      <c r="AQ564" s="1"/>
      <c r="AR564" s="1"/>
      <c r="AS564" s="1"/>
      <c r="AT564" s="1"/>
      <c r="AW564" s="1"/>
      <c r="AX564" s="93">
        <v>9</v>
      </c>
      <c r="AY564" s="105">
        <f>IF(SUM($BD329:$BD352)=0,0,SUM(AX329:AX352)/SUM($BD329:$BD352))</f>
        <v>0</v>
      </c>
      <c r="AZ564" s="105">
        <f t="shared" ref="AZ564:BC564" si="6307">IF(SUM($BD329:$BD352)=0,0,SUM(AY329:AY352)/SUM($BD329:$BD352))</f>
        <v>0.23304754481683551</v>
      </c>
      <c r="BA564" s="105">
        <f t="shared" si="6307"/>
        <v>0.6266562743569758</v>
      </c>
      <c r="BB564" s="105">
        <f t="shared" si="6307"/>
        <v>0.14029618082618858</v>
      </c>
      <c r="BC564" s="105">
        <f t="shared" si="6307"/>
        <v>0</v>
      </c>
      <c r="BD564" s="108"/>
      <c r="BE564" s="1" t="s">
        <v>27</v>
      </c>
      <c r="BF564" s="108">
        <f>VLOOKUP(RLSAdultAge,AX$561:BC$577,5)</f>
        <v>0.13888888888888887</v>
      </c>
      <c r="BG564" s="1"/>
      <c r="BH564" s="1"/>
      <c r="BI564" s="1"/>
      <c r="BJ564" s="1"/>
      <c r="BM564" s="1"/>
      <c r="BN564" s="93">
        <v>9</v>
      </c>
      <c r="BO564" s="105">
        <f>IF(SUM($BT329:$BT352)=0,0,SUM(BN329:BN352)/SUM($BT329:$BT352))</f>
        <v>4.9019607843137254E-3</v>
      </c>
      <c r="BP564" s="105">
        <f t="shared" ref="BP564:BS564" si="6308">IF(SUM($BT329:$BT352)=0,0,SUM(BO329:BO352)/SUM($BT329:$BT352))</f>
        <v>0.13445378151260506</v>
      </c>
      <c r="BQ564" s="105">
        <f t="shared" si="6308"/>
        <v>0.71428571428571397</v>
      </c>
      <c r="BR564" s="105">
        <f t="shared" si="6308"/>
        <v>0.1463585434173669</v>
      </c>
      <c r="BS564" s="105">
        <f t="shared" si="6308"/>
        <v>0</v>
      </c>
      <c r="BT564" s="1"/>
      <c r="BU564" s="1" t="s">
        <v>27</v>
      </c>
      <c r="BV564" s="108">
        <f>VLOOKUP(RLSAdultAge,BN$561:BS$573,5)</f>
        <v>0</v>
      </c>
      <c r="BW564" s="1"/>
      <c r="BX564" s="1"/>
      <c r="BY564" s="1"/>
      <c r="BZ564" s="1"/>
      <c r="CC564" s="1"/>
      <c r="CD564" s="93">
        <v>9</v>
      </c>
      <c r="CE564" s="105">
        <f>IF(SUM($J329:$CJ352)=0,0,SUM(CD329:CD352)/SUM($CJ329:$CJ352))</f>
        <v>0</v>
      </c>
      <c r="CF564" s="105">
        <f t="shared" ref="CF564:CI564" si="6309">IF(SUM($J329:$CJ352)=0,0,SUM(CE329:CE352)/SUM($CJ329:$CJ352))</f>
        <v>0.18566775244299674</v>
      </c>
      <c r="CG564" s="105">
        <f t="shared" si="6309"/>
        <v>0.79153094462540718</v>
      </c>
      <c r="CH564" s="105">
        <f t="shared" si="6309"/>
        <v>2.2801302931596098E-2</v>
      </c>
      <c r="CI564" s="105">
        <f t="shared" si="6309"/>
        <v>0</v>
      </c>
      <c r="CJ564" s="1"/>
      <c r="CK564" s="1" t="s">
        <v>27</v>
      </c>
      <c r="CL564" s="108">
        <f>VLOOKUP(RLSAdultAge,CD$561:CI$573,5)</f>
        <v>2.2801302931596098E-2</v>
      </c>
      <c r="CM564" s="1"/>
      <c r="CN564" s="1"/>
      <c r="CO564" s="1"/>
      <c r="CP564" s="1"/>
    </row>
    <row r="565" spans="2:94" x14ac:dyDescent="0.3">
      <c r="B565" s="93">
        <v>10</v>
      </c>
      <c r="C565" s="105">
        <f>IF(SUM($H353:$H376)=0,0,SUM(B353:B376)/SUM($H353:$H376))</f>
        <v>0</v>
      </c>
      <c r="D565" s="105">
        <f t="shared" ref="D565:G565" si="6310">IF(SUM($H353:$H376)=0,0,SUM(C353:C376)/SUM($H353:$H376))</f>
        <v>3.7974683544303833E-2</v>
      </c>
      <c r="E565" s="105">
        <f t="shared" si="6310"/>
        <v>0.96202531645569689</v>
      </c>
      <c r="F565" s="105">
        <f t="shared" si="6310"/>
        <v>0</v>
      </c>
      <c r="G565" s="105">
        <f t="shared" si="6310"/>
        <v>0</v>
      </c>
      <c r="I565" t="s">
        <v>12</v>
      </c>
      <c r="J565" s="108">
        <f>VLOOKUP(RLSAdultAge,B$561:G$573,6)</f>
        <v>0</v>
      </c>
      <c r="Q565" s="1"/>
      <c r="R565" s="93">
        <v>10</v>
      </c>
      <c r="S565" s="105">
        <f>IF(SUM($X353:$X376)=0,0,SUM(R353:R376)/SUM($X353:$X376))</f>
        <v>0</v>
      </c>
      <c r="T565" s="105">
        <f t="shared" ref="T565:W565" si="6311">IF(SUM($X353:$X376)=0,0,SUM(S353:S376)/SUM($X353:$X376))</f>
        <v>0.15068493150684936</v>
      </c>
      <c r="U565" s="105">
        <f t="shared" si="6311"/>
        <v>0.63013698630136983</v>
      </c>
      <c r="V565" s="105">
        <f t="shared" si="6311"/>
        <v>0.21917808219178081</v>
      </c>
      <c r="W565" s="105">
        <f t="shared" si="6311"/>
        <v>0</v>
      </c>
      <c r="X565" s="1"/>
      <c r="Y565" s="1" t="s">
        <v>12</v>
      </c>
      <c r="Z565" s="108">
        <f>VLOOKUP(RLSAdultAge,R$561:W$573,6)</f>
        <v>0</v>
      </c>
      <c r="AA565" s="1"/>
      <c r="AB565" s="1"/>
      <c r="AC565" s="1"/>
      <c r="AD565" s="1"/>
      <c r="AG565" s="1"/>
      <c r="AH565" s="93">
        <v>10</v>
      </c>
      <c r="AI565" s="105">
        <f>IF(SUM($AN353:$AN376)=0,0,SUM(AH353:AH376)/SUM($AN353:$AN376))</f>
        <v>0</v>
      </c>
      <c r="AJ565" s="105">
        <f t="shared" ref="AJ565:AM565" si="6312">IF(SUM($AN353:$AN376)=0,0,SUM(AI353:AI376)/SUM($AN353:$AN376))</f>
        <v>4.1666666666666685E-2</v>
      </c>
      <c r="AK565" s="105">
        <f t="shared" si="6312"/>
        <v>0.95833333333333348</v>
      </c>
      <c r="AL565" s="105">
        <f t="shared" si="6312"/>
        <v>0</v>
      </c>
      <c r="AM565" s="105">
        <f t="shared" si="6312"/>
        <v>0</v>
      </c>
      <c r="AN565" s="1"/>
      <c r="AO565" s="1" t="s">
        <v>12</v>
      </c>
      <c r="AP565" s="108">
        <f>VLOOKUP(RLSAdultAge,AH$561:AM$573,6)</f>
        <v>0</v>
      </c>
      <c r="AQ565" s="1"/>
      <c r="AR565" s="1"/>
      <c r="AS565" s="1"/>
      <c r="AT565" s="1"/>
      <c r="AW565" s="1"/>
      <c r="AX565" s="93">
        <v>10</v>
      </c>
      <c r="AY565" s="105">
        <f>IF(SUM($BD353:$BD376)=0,0,SUM(AX353:AX376)/SUM($BD353:$BD376))</f>
        <v>0</v>
      </c>
      <c r="AZ565" s="105">
        <f t="shared" ref="AZ565:BC565" si="6313">IF(SUM($BD353:$BD376)=0,0,SUM(AY353:AY376)/SUM($BD353:$BD376))</f>
        <v>0.2407407407407407</v>
      </c>
      <c r="BA565" s="105">
        <f t="shared" si="6313"/>
        <v>0.62037037037037035</v>
      </c>
      <c r="BB565" s="105">
        <f t="shared" si="6313"/>
        <v>0.13888888888888887</v>
      </c>
      <c r="BC565" s="105">
        <f t="shared" si="6313"/>
        <v>0</v>
      </c>
      <c r="BD565" s="108"/>
      <c r="BE565" s="1" t="s">
        <v>12</v>
      </c>
      <c r="BF565" s="108">
        <f>VLOOKUP(RLSAdultAge,AX$561:BC$577,6)</f>
        <v>0</v>
      </c>
      <c r="BG565" s="1"/>
      <c r="BH565" s="1"/>
      <c r="BI565" s="1"/>
      <c r="BJ565" s="1"/>
      <c r="BM565" s="1"/>
      <c r="BN565" s="93">
        <v>10</v>
      </c>
      <c r="BO565" s="105">
        <f>IF(SUM($BT353:$BT376)=0,0,SUM(BN353:BN376)/SUM($BT353:$BT376))</f>
        <v>1.9417475728155345E-2</v>
      </c>
      <c r="BP565" s="105">
        <f t="shared" ref="BP565:BS565" si="6314">IF(SUM($BT353:$BT376)=0,0,SUM(BO353:BO376)/SUM($BT353:$BT376))</f>
        <v>0.15533980582524276</v>
      </c>
      <c r="BQ565" s="105">
        <f t="shared" si="6314"/>
        <v>0.82524271844660169</v>
      </c>
      <c r="BR565" s="105">
        <f t="shared" si="6314"/>
        <v>0</v>
      </c>
      <c r="BS565" s="105">
        <f t="shared" si="6314"/>
        <v>0</v>
      </c>
      <c r="BT565" s="1"/>
      <c r="BU565" s="1" t="s">
        <v>12</v>
      </c>
      <c r="BV565" s="108">
        <f>VLOOKUP(RLSAdultAge,BN$561:BS$573,6)</f>
        <v>0</v>
      </c>
      <c r="BW565" s="1"/>
      <c r="BX565" s="1"/>
      <c r="BY565" s="1"/>
      <c r="BZ565" s="1"/>
      <c r="CC565" s="1"/>
      <c r="CD565" s="93">
        <v>10</v>
      </c>
      <c r="CE565" s="105">
        <f>IF(SUM($CJ353:$CJ376)=0,0,SUM(CD353:CD376)/SUM($CJ353:$CJ376))</f>
        <v>0</v>
      </c>
      <c r="CF565" s="105">
        <f t="shared" ref="CF565:CI565" si="6315">IF(SUM($CJ353:$CJ376)=0,0,SUM(CE353:CE376)/SUM($CJ353:$CJ376))</f>
        <v>0.18566775244299674</v>
      </c>
      <c r="CG565" s="105">
        <f t="shared" si="6315"/>
        <v>0.79153094462540718</v>
      </c>
      <c r="CH565" s="105">
        <f t="shared" si="6315"/>
        <v>2.2801302931596098E-2</v>
      </c>
      <c r="CI565" s="105">
        <f t="shared" si="6315"/>
        <v>0</v>
      </c>
      <c r="CJ565" s="1"/>
      <c r="CK565" s="1" t="s">
        <v>12</v>
      </c>
      <c r="CL565" s="108">
        <f>VLOOKUP(RLSAdultAge,CD$561:CI$573,6)</f>
        <v>0</v>
      </c>
      <c r="CM565" s="1"/>
      <c r="CN565" s="1"/>
      <c r="CO565" s="1"/>
      <c r="CP565" s="1"/>
    </row>
    <row r="566" spans="2:94" x14ac:dyDescent="0.3">
      <c r="B566" s="93">
        <v>11</v>
      </c>
      <c r="C566" s="105">
        <f>IF(SUM($H377:$H400)=0,0,SUM(B377:B400)/SUM($H377:$H400))</f>
        <v>0</v>
      </c>
      <c r="D566" s="105">
        <f t="shared" ref="D566:G566" si="6316">IF(SUM($H377:$H400)=0,0,SUM(C377:C400)/SUM($H377:$H400))</f>
        <v>9.523809523809533E-2</v>
      </c>
      <c r="E566" s="105">
        <f t="shared" si="6316"/>
        <v>0.9047619047619051</v>
      </c>
      <c r="F566" s="105">
        <f t="shared" si="6316"/>
        <v>0</v>
      </c>
      <c r="G566" s="105">
        <f t="shared" si="6316"/>
        <v>0</v>
      </c>
      <c r="Q566" s="1"/>
      <c r="R566" s="93">
        <v>11</v>
      </c>
      <c r="S566" s="105">
        <f>IF(SUM($X377:$X400)=0,0,SUM(R377:R400)/SUM($X377:$X400))</f>
        <v>0</v>
      </c>
      <c r="T566" s="105">
        <f t="shared" ref="T566:W566" si="6317">IF(SUM($X377:$X400)=0,0,SUM(S377:S400)/SUM($X377:$X400))</f>
        <v>0.19298245614035103</v>
      </c>
      <c r="U566" s="105">
        <f t="shared" si="6317"/>
        <v>0.80701754385964952</v>
      </c>
      <c r="V566" s="105">
        <f t="shared" si="6317"/>
        <v>0</v>
      </c>
      <c r="W566" s="105">
        <f t="shared" si="6317"/>
        <v>0</v>
      </c>
      <c r="X566" s="1"/>
      <c r="Y566" s="1"/>
      <c r="Z566" s="1"/>
      <c r="AA566" s="1"/>
      <c r="AB566" s="1"/>
      <c r="AC566" s="1"/>
      <c r="AD566" s="1"/>
      <c r="AG566" s="1"/>
      <c r="AH566" s="93">
        <v>11</v>
      </c>
      <c r="AI566" s="105">
        <f>IF(SUM($AN377:$AN400)=0,0,SUM(AH377:AH400)/SUM($AN377:$AN400))</f>
        <v>0</v>
      </c>
      <c r="AJ566" s="105">
        <f t="shared" ref="AJ566:AM566" si="6318">IF(SUM($AN377:$AN400)=0,0,SUM(AI377:AI400)/SUM($AN377:$AN400))</f>
        <v>6.9364161849711004E-2</v>
      </c>
      <c r="AK566" s="105">
        <f t="shared" si="6318"/>
        <v>0.93063583815028927</v>
      </c>
      <c r="AL566" s="105">
        <f t="shared" si="6318"/>
        <v>0</v>
      </c>
      <c r="AM566" s="105">
        <f t="shared" si="6318"/>
        <v>0</v>
      </c>
      <c r="AN566" s="1"/>
      <c r="AO566" s="1"/>
      <c r="AP566" s="1"/>
      <c r="AQ566" s="1"/>
      <c r="AR566" s="1"/>
      <c r="AS566" s="1"/>
      <c r="AT566" s="1"/>
      <c r="AW566" s="1"/>
      <c r="AX566" s="93">
        <v>11</v>
      </c>
      <c r="AY566" s="105">
        <f>IF(SUM($BD377:$BD400)=0,0,SUM(AX377:AX400)/SUM($BD377:$BD400))</f>
        <v>0</v>
      </c>
      <c r="AZ566" s="105">
        <f t="shared" ref="AZ566:BC566" si="6319">IF(SUM($BD377:$BD400)=0,0,SUM(AY377:AY400)/SUM($BD377:$BD400))</f>
        <v>0.24214202561117576</v>
      </c>
      <c r="BA566" s="105">
        <f t="shared" si="6319"/>
        <v>0.62398137369033757</v>
      </c>
      <c r="BB566" s="105">
        <f t="shared" si="6319"/>
        <v>0.13387660069848659</v>
      </c>
      <c r="BC566" s="105">
        <f t="shared" si="6319"/>
        <v>0</v>
      </c>
      <c r="BD566" s="108"/>
      <c r="BE566" s="1"/>
      <c r="BF566" s="1"/>
      <c r="BG566" s="1"/>
      <c r="BH566" s="1"/>
      <c r="BI566" s="1"/>
      <c r="BJ566" s="1"/>
      <c r="BM566" s="1"/>
      <c r="BN566" s="93">
        <v>11</v>
      </c>
      <c r="BO566" s="105">
        <f>IF(SUM($BT377:$BT400)=0,0,SUM(BN377:BN400)/SUM($BT377:$BT400))</f>
        <v>2.6016260162601643E-2</v>
      </c>
      <c r="BP566" s="105">
        <f t="shared" ref="BP566:BS566" si="6320">IF(SUM($BT377:$BT400)=0,0,SUM(BO377:BO400)/SUM($BT377:$BT400))</f>
        <v>0.1907859078590787</v>
      </c>
      <c r="BQ566" s="105">
        <f t="shared" si="6320"/>
        <v>0.78319783197831994</v>
      </c>
      <c r="BR566" s="105">
        <f t="shared" si="6320"/>
        <v>0</v>
      </c>
      <c r="BS566" s="105">
        <f t="shared" si="6320"/>
        <v>0</v>
      </c>
      <c r="BT566" s="1"/>
      <c r="BU566" s="1"/>
      <c r="BV566" s="1"/>
      <c r="BW566" s="1"/>
      <c r="BX566" s="1"/>
      <c r="BY566" s="1"/>
      <c r="BZ566" s="1"/>
      <c r="CC566" s="1"/>
      <c r="CD566" s="93">
        <v>11</v>
      </c>
      <c r="CE566" s="105">
        <f>IF(SUM($CJ377:$CJ400)=0,0,SUM(CD377:CD400)/SUM($CJ377:$CJ400))</f>
        <v>0</v>
      </c>
      <c r="CF566" s="105">
        <f t="shared" ref="CF566:CI566" si="6321">IF(SUM($CJ377:$CJ400)=0,0,SUM(CE377:CE400)/SUM($CJ377:$CJ400))</f>
        <v>0.18981545719439438</v>
      </c>
      <c r="CG566" s="105">
        <f t="shared" si="6321"/>
        <v>0.80921326488136558</v>
      </c>
      <c r="CH566" s="105">
        <f t="shared" si="6321"/>
        <v>9.7127792424032218E-4</v>
      </c>
      <c r="CI566" s="105">
        <f t="shared" si="6321"/>
        <v>0</v>
      </c>
      <c r="CJ566" s="1"/>
      <c r="CK566" s="1"/>
      <c r="CL566" s="1"/>
      <c r="CM566" s="1"/>
      <c r="CN566" s="1"/>
      <c r="CO566" s="1"/>
      <c r="CP566" s="1"/>
    </row>
    <row r="567" spans="2:94" x14ac:dyDescent="0.3">
      <c r="B567" s="93">
        <v>12</v>
      </c>
      <c r="C567" s="105">
        <f>IF(SUM($H401:$H424)=0,0,SUM(B401:B424)/SUM($H401:$H424))</f>
        <v>0</v>
      </c>
      <c r="D567" s="105">
        <f t="shared" ref="D567:G567" si="6322">IF(SUM($H401:$H424)=0,0,SUM(C401:C424)/SUM($H401:$H424))</f>
        <v>1</v>
      </c>
      <c r="E567" s="105">
        <f t="shared" si="6322"/>
        <v>0</v>
      </c>
      <c r="F567" s="105">
        <f t="shared" si="6322"/>
        <v>0</v>
      </c>
      <c r="G567" s="105">
        <f t="shared" si="6322"/>
        <v>0</v>
      </c>
      <c r="Q567" s="1"/>
      <c r="R567" s="93">
        <v>12</v>
      </c>
      <c r="S567" s="105">
        <f>IF(SUM($X401:$X424)=0,0,SUM(R401:R424)/SUM($X401:$X424))</f>
        <v>0</v>
      </c>
      <c r="T567" s="105">
        <f t="shared" ref="T567:W567" si="6323">IF(SUM($X401:$X424)=0,0,SUM(S401:S424)/SUM($X401:$X424))</f>
        <v>0.34285714285714325</v>
      </c>
      <c r="U567" s="105">
        <f t="shared" si="6323"/>
        <v>0.65714285714285758</v>
      </c>
      <c r="V567" s="105">
        <f t="shared" si="6323"/>
        <v>0</v>
      </c>
      <c r="W567" s="105">
        <f t="shared" si="6323"/>
        <v>0</v>
      </c>
      <c r="X567" s="1"/>
      <c r="Y567" s="1"/>
      <c r="Z567" s="1"/>
      <c r="AA567" s="1"/>
      <c r="AB567" s="1"/>
      <c r="AC567" s="1"/>
      <c r="AD567" s="1"/>
      <c r="AG567" s="1"/>
      <c r="AH567" s="93">
        <v>12</v>
      </c>
      <c r="AI567" s="105">
        <f>IF(SUM($AN401:$AN424)=0,0,SUM(AH401:AH424)/SUM($AN401:$AN424))</f>
        <v>0</v>
      </c>
      <c r="AJ567" s="105">
        <f t="shared" ref="AJ567:AM567" si="6324">IF(SUM($AN401:$AN424)=0,0,SUM(AI401:AI424)/SUM($AN401:$AN424))</f>
        <v>1</v>
      </c>
      <c r="AK567" s="105">
        <f t="shared" si="6324"/>
        <v>0</v>
      </c>
      <c r="AL567" s="105">
        <f t="shared" si="6324"/>
        <v>0</v>
      </c>
      <c r="AM567" s="105">
        <f t="shared" si="6324"/>
        <v>0</v>
      </c>
      <c r="AN567" s="1"/>
      <c r="AO567" s="1"/>
      <c r="AP567" s="1"/>
      <c r="AQ567" s="1"/>
      <c r="AR567" s="1"/>
      <c r="AS567" s="1"/>
      <c r="AT567" s="1"/>
      <c r="AW567" s="1"/>
      <c r="AX567" s="93">
        <v>12</v>
      </c>
      <c r="AY567" s="105">
        <f>IF(SUM($BD401:$BD424)=0,0,SUM(AX401:AX424)/SUM($BD401:$BD424))</f>
        <v>0</v>
      </c>
      <c r="AZ567" s="105">
        <f t="shared" ref="AZ567:BC567" si="6325">IF(SUM($BD401:$BD424)=0,0,SUM(AY401:AY424)/SUM($BD401:$BD424))</f>
        <v>0.27956989247311831</v>
      </c>
      <c r="BA567" s="105">
        <f t="shared" si="6325"/>
        <v>0.72043010752688186</v>
      </c>
      <c r="BB567" s="105">
        <f t="shared" si="6325"/>
        <v>0</v>
      </c>
      <c r="BC567" s="105">
        <f t="shared" si="6325"/>
        <v>0</v>
      </c>
      <c r="BD567" s="108"/>
      <c r="BE567" s="1"/>
      <c r="BF567" s="1"/>
      <c r="BG567" s="1"/>
      <c r="BH567" s="1"/>
      <c r="BI567" s="1"/>
      <c r="BJ567" s="1"/>
      <c r="BM567" s="1"/>
      <c r="BN567" s="93">
        <v>12</v>
      </c>
      <c r="BO567" s="105">
        <f>IF(SUM($BT401:$BT424)=0,0,SUM(BN401:BN424)/SUM($BT401:$BT424))</f>
        <v>1</v>
      </c>
      <c r="BP567" s="105">
        <f t="shared" ref="BP567:BS567" si="6326">IF(SUM($BT401:$BT424)=0,0,SUM(BO401:BO424)/SUM($BT401:$BT424))</f>
        <v>0</v>
      </c>
      <c r="BQ567" s="105">
        <f t="shared" si="6326"/>
        <v>0</v>
      </c>
      <c r="BR567" s="105">
        <f t="shared" si="6326"/>
        <v>0</v>
      </c>
      <c r="BS567" s="105">
        <f t="shared" si="6326"/>
        <v>0</v>
      </c>
      <c r="BT567" s="1"/>
      <c r="BU567" s="1"/>
      <c r="BV567" s="1"/>
      <c r="BW567" s="1"/>
      <c r="BX567" s="1"/>
      <c r="BY567" s="1"/>
      <c r="BZ567" s="1"/>
      <c r="CC567" s="1"/>
      <c r="CD567" s="93">
        <v>12</v>
      </c>
      <c r="CE567" s="105">
        <f>IF(SUM($CJ401:$CJ424)=0,0,SUM(CD401:CD424)/SUM($CJ401:$CJ424))</f>
        <v>0</v>
      </c>
      <c r="CF567" s="105">
        <f t="shared" ref="CF567:CI567" si="6327">IF(SUM($CJ401:$CJ424)=0,0,SUM(CE401:CE424)/SUM($CJ401:$CJ424))</f>
        <v>0.36018957345971536</v>
      </c>
      <c r="CG567" s="105">
        <f t="shared" si="6327"/>
        <v>0.63981042654028386</v>
      </c>
      <c r="CH567" s="105">
        <f t="shared" si="6327"/>
        <v>0</v>
      </c>
      <c r="CI567" s="105">
        <f t="shared" si="6327"/>
        <v>0</v>
      </c>
      <c r="CJ567" s="1"/>
      <c r="CK567" s="1"/>
      <c r="CL567" s="1"/>
      <c r="CM567" s="1"/>
      <c r="CN567" s="1"/>
      <c r="CO567" s="1"/>
      <c r="CP567" s="1"/>
    </row>
    <row r="568" spans="2:94" x14ac:dyDescent="0.3">
      <c r="B568" s="93">
        <v>13</v>
      </c>
      <c r="C568" s="105">
        <f>IF(SUM($H425:$H448)=0,0,SUM(B425:B448)/SUM($H425:$H448))</f>
        <v>0</v>
      </c>
      <c r="D568" s="105">
        <f t="shared" ref="D568:G568" si="6328">IF(SUM($H425:$H448)=0,0,SUM(C425:C448)/SUM($H425:$H448))</f>
        <v>0</v>
      </c>
      <c r="E568" s="105">
        <f t="shared" si="6328"/>
        <v>0</v>
      </c>
      <c r="F568" s="105">
        <f t="shared" si="6328"/>
        <v>0</v>
      </c>
      <c r="G568" s="105">
        <f t="shared" si="6328"/>
        <v>0</v>
      </c>
      <c r="Q568" s="1"/>
      <c r="R568" s="93">
        <v>13</v>
      </c>
      <c r="S568" s="105">
        <f>IF(SUM($X425:$X448)=0,0,SUM(R425:R448)/SUM($X425:$X448))</f>
        <v>0</v>
      </c>
      <c r="T568" s="105">
        <f t="shared" ref="T568:W568" si="6329">IF(SUM($X425:$X448)=0,0,SUM(S425:S448)/SUM($X425:$X448))</f>
        <v>1</v>
      </c>
      <c r="U568" s="105">
        <f t="shared" si="6329"/>
        <v>0</v>
      </c>
      <c r="V568" s="105">
        <f t="shared" si="6329"/>
        <v>0</v>
      </c>
      <c r="W568" s="105">
        <f t="shared" si="6329"/>
        <v>0</v>
      </c>
      <c r="X568" s="1"/>
      <c r="Y568" s="1"/>
      <c r="Z568" s="1"/>
      <c r="AA568" s="1"/>
      <c r="AB568" s="1"/>
      <c r="AC568" s="1"/>
      <c r="AD568" s="1"/>
      <c r="AG568" s="1"/>
      <c r="AH568" s="93">
        <v>13</v>
      </c>
      <c r="AI568" s="105">
        <f>IF(SUM($AN425:$AN448)=0,0,SUM(AH425:AH448)/SUM($AN425:$AN448))</f>
        <v>0</v>
      </c>
      <c r="AJ568" s="105">
        <f t="shared" ref="AJ568:AM568" si="6330">IF(SUM($AN425:$AN448)=0,0,SUM(AI425:AI448)/SUM($AN425:$AN448))</f>
        <v>0</v>
      </c>
      <c r="AK568" s="105">
        <f t="shared" si="6330"/>
        <v>0</v>
      </c>
      <c r="AL568" s="105">
        <f t="shared" si="6330"/>
        <v>0</v>
      </c>
      <c r="AM568" s="105">
        <f t="shared" si="6330"/>
        <v>0</v>
      </c>
      <c r="AN568" s="1"/>
      <c r="AO568" s="1"/>
      <c r="AP568" s="1"/>
      <c r="AQ568" s="1"/>
      <c r="AR568" s="1"/>
      <c r="AS568" s="1"/>
      <c r="AT568" s="1"/>
      <c r="AW568" s="1"/>
      <c r="AX568" s="93">
        <v>13</v>
      </c>
      <c r="AY568" s="105">
        <f>IF(SUM($BD425:$BD448)=0,0,SUM(AX425:AX448)/SUM($BD425:$BD448))</f>
        <v>0</v>
      </c>
      <c r="AZ568" s="105">
        <f t="shared" ref="AZ568:BC568" si="6331">IF(SUM($BD425:$BD448)=0,0,SUM(AY425:AY448)/SUM($BD425:$BD448))</f>
        <v>0.27956989247311831</v>
      </c>
      <c r="BA568" s="105">
        <f t="shared" si="6331"/>
        <v>0.72043010752688186</v>
      </c>
      <c r="BB568" s="105">
        <f t="shared" si="6331"/>
        <v>0</v>
      </c>
      <c r="BC568" s="105">
        <f t="shared" si="6331"/>
        <v>0</v>
      </c>
      <c r="BD568" s="108"/>
      <c r="BE568" s="1"/>
      <c r="BF568" s="1"/>
      <c r="BG568" s="1"/>
      <c r="BH568" s="1"/>
      <c r="BI568" s="1"/>
      <c r="BJ568" s="1"/>
      <c r="BM568" s="1"/>
      <c r="BN568" s="93">
        <v>13</v>
      </c>
      <c r="BO568" s="105">
        <f>IF(SUM($BT425:$BT448)=0,0,SUM(BN425:BN448)/SUM($BT425:$BT448))</f>
        <v>0</v>
      </c>
      <c r="BP568" s="105">
        <f t="shared" ref="BP568:BS568" si="6332">IF(SUM($BT425:$BT448)=0,0,SUM(BO425:BO448)/SUM($BT425:$BT448))</f>
        <v>0</v>
      </c>
      <c r="BQ568" s="105">
        <f t="shared" si="6332"/>
        <v>0</v>
      </c>
      <c r="BR568" s="105">
        <f t="shared" si="6332"/>
        <v>0</v>
      </c>
      <c r="BS568" s="105">
        <f t="shared" si="6332"/>
        <v>0</v>
      </c>
      <c r="BT568" s="1"/>
      <c r="BU568" s="1"/>
      <c r="BV568" s="1"/>
      <c r="BW568" s="1"/>
      <c r="BX568" s="1"/>
      <c r="BY568" s="1"/>
      <c r="BZ568" s="1"/>
      <c r="CC568" s="1"/>
      <c r="CD568" s="93">
        <v>13</v>
      </c>
      <c r="CE568" s="105">
        <f>IF(SUM($CJ425:$CJ448)=0,0,SUM(CD425:CD448)/SUM($CJ425:$CJ448))</f>
        <v>0</v>
      </c>
      <c r="CF568" s="105">
        <f t="shared" ref="CF568:CI568" si="6333">IF(SUM($CJ425:$CJ448)=0,0,SUM(CE425:CE448)/SUM($CJ425:$CJ448))</f>
        <v>1</v>
      </c>
      <c r="CG568" s="105">
        <f t="shared" si="6333"/>
        <v>0</v>
      </c>
      <c r="CH568" s="105">
        <f t="shared" si="6333"/>
        <v>0</v>
      </c>
      <c r="CI568" s="105">
        <f t="shared" si="6333"/>
        <v>0</v>
      </c>
      <c r="CJ568" s="1"/>
      <c r="CK568" s="1"/>
      <c r="CL568" s="1"/>
      <c r="CM568" s="1"/>
      <c r="CN568" s="1"/>
      <c r="CO568" s="1"/>
      <c r="CP568" s="1"/>
    </row>
    <row r="569" spans="2:94" x14ac:dyDescent="0.3">
      <c r="B569" s="93">
        <v>14</v>
      </c>
      <c r="C569" s="105">
        <f>IF(SUM($H449:$H472)=0,0,SUM(B449:B472)/SUM($H449:$H472))</f>
        <v>0</v>
      </c>
      <c r="D569" s="105">
        <f t="shared" ref="D569:G569" si="6334">IF(SUM($H449:$H472)=0,0,SUM(C449:C472)/SUM($H449:$H472))</f>
        <v>0</v>
      </c>
      <c r="E569" s="105">
        <f t="shared" si="6334"/>
        <v>0</v>
      </c>
      <c r="F569" s="105">
        <f t="shared" si="6334"/>
        <v>0</v>
      </c>
      <c r="G569" s="105">
        <f t="shared" si="6334"/>
        <v>0</v>
      </c>
      <c r="Q569" s="1"/>
      <c r="R569" s="93">
        <v>14</v>
      </c>
      <c r="S569" s="105">
        <f>IF(SUM($X449:$X472)=0,0,SUM(R449:R472)/SUM($X449:$X472))</f>
        <v>0</v>
      </c>
      <c r="T569" s="105">
        <f t="shared" ref="T569:W569" si="6335">IF(SUM($X449:$X472)=0,0,SUM(S449:S472)/SUM($X449:$X472))</f>
        <v>1</v>
      </c>
      <c r="U569" s="105">
        <f t="shared" si="6335"/>
        <v>0</v>
      </c>
      <c r="V569" s="105">
        <f t="shared" si="6335"/>
        <v>0</v>
      </c>
      <c r="W569" s="105">
        <f t="shared" si="6335"/>
        <v>0</v>
      </c>
      <c r="X569" s="1"/>
      <c r="Y569" s="1"/>
      <c r="Z569" s="1"/>
      <c r="AA569" s="1"/>
      <c r="AB569" s="1"/>
      <c r="AC569" s="1"/>
      <c r="AD569" s="1"/>
      <c r="AG569" s="1"/>
      <c r="AH569" s="93">
        <v>14</v>
      </c>
      <c r="AI569" s="105">
        <f>IF(SUM($AN449:$AN472)=0,0,SUM(AH449:AH472)/SUM($AN449:$AN472))</f>
        <v>0</v>
      </c>
      <c r="AJ569" s="105">
        <f t="shared" ref="AJ569:AM569" si="6336">IF(SUM($AN449:$AN472)=0,0,SUM(AI449:AI472)/SUM($AN449:$AN472))</f>
        <v>0</v>
      </c>
      <c r="AK569" s="105">
        <f t="shared" si="6336"/>
        <v>0</v>
      </c>
      <c r="AL569" s="105">
        <f t="shared" si="6336"/>
        <v>0</v>
      </c>
      <c r="AM569" s="105">
        <f t="shared" si="6336"/>
        <v>0</v>
      </c>
      <c r="AN569" s="1"/>
      <c r="AO569" s="1"/>
      <c r="AP569" s="1"/>
      <c r="AQ569" s="1"/>
      <c r="AR569" s="1"/>
      <c r="AS569" s="1"/>
      <c r="AT569" s="1"/>
      <c r="AW569" s="1"/>
      <c r="AX569" s="93">
        <v>14</v>
      </c>
      <c r="AY569" s="105">
        <f>IF(SUM($BD449:$BD472)=0,0,SUM(AX449:AX472)/SUM($BD449:$BD472))</f>
        <v>0</v>
      </c>
      <c r="AZ569" s="105">
        <f t="shared" ref="AZ569:BC569" si="6337">IF(SUM($BD449:$BD472)=0,0,SUM(AY449:AY472)/SUM($BD449:$BD472))</f>
        <v>0.45848640705363719</v>
      </c>
      <c r="BA569" s="105">
        <f t="shared" si="6337"/>
        <v>0.54151359294636314</v>
      </c>
      <c r="BB569" s="105">
        <f t="shared" si="6337"/>
        <v>0</v>
      </c>
      <c r="BC569" s="105">
        <f t="shared" si="6337"/>
        <v>0</v>
      </c>
      <c r="BD569" s="108"/>
      <c r="BE569" s="1"/>
      <c r="BF569" s="1"/>
      <c r="BG569" s="1"/>
      <c r="BH569" s="1"/>
      <c r="BI569" s="1"/>
      <c r="BJ569" s="1"/>
      <c r="BM569" s="1"/>
      <c r="BN569" s="93">
        <v>14</v>
      </c>
      <c r="BO569" s="105">
        <f>IF(SUM($BT449:$BT472)=0,0,SUM(BN449:BN472)/SUM($BT449:$BT472))</f>
        <v>0</v>
      </c>
      <c r="BP569" s="105">
        <f t="shared" ref="BP569:BS569" si="6338">IF(SUM($BT449:$BT472)=0,0,SUM(BO449:BO472)/SUM($BT449:$BT472))</f>
        <v>0</v>
      </c>
      <c r="BQ569" s="105">
        <f t="shared" si="6338"/>
        <v>0</v>
      </c>
      <c r="BR569" s="105">
        <f t="shared" si="6338"/>
        <v>0</v>
      </c>
      <c r="BS569" s="105">
        <f t="shared" si="6338"/>
        <v>0</v>
      </c>
      <c r="BT569" s="1"/>
      <c r="BU569" s="1"/>
      <c r="BV569" s="1"/>
      <c r="BW569" s="1"/>
      <c r="BX569" s="1"/>
      <c r="BY569" s="1"/>
      <c r="BZ569" s="1"/>
      <c r="CC569" s="1"/>
      <c r="CD569" s="93">
        <v>14</v>
      </c>
      <c r="CE569" s="105">
        <f>IF(SUM($CJ449:$CJ472)=0,0,SUM(CD449:CD472)/SUM($CJ449:$CJ472))</f>
        <v>0</v>
      </c>
      <c r="CF569" s="105">
        <f t="shared" ref="CF569:CI569" si="6339">IF(SUM($CJ449:$CJ472)=0,0,SUM(CE449:CE472)/SUM($CJ449:$CJ472))</f>
        <v>0</v>
      </c>
      <c r="CG569" s="105">
        <f t="shared" si="6339"/>
        <v>0</v>
      </c>
      <c r="CH569" s="105">
        <f t="shared" si="6339"/>
        <v>0</v>
      </c>
      <c r="CI569" s="105">
        <f t="shared" si="6339"/>
        <v>0</v>
      </c>
      <c r="CJ569" s="1"/>
      <c r="CK569" s="1"/>
      <c r="CL569" s="1"/>
      <c r="CM569" s="1"/>
      <c r="CN569" s="1"/>
      <c r="CO569" s="1"/>
      <c r="CP569" s="1"/>
    </row>
    <row r="570" spans="2:94" x14ac:dyDescent="0.3">
      <c r="B570" s="93">
        <v>15</v>
      </c>
      <c r="C570" s="105">
        <f>IF(SUM($H473:$H496)=0,0,SUM(B473:B496)/SUM($H473:$H496))</f>
        <v>0</v>
      </c>
      <c r="D570" s="105">
        <f t="shared" ref="D570:G570" si="6340">IF(SUM($H473:$H496)=0,0,SUM(C473:C496)/SUM($H473:$H496))</f>
        <v>0</v>
      </c>
      <c r="E570" s="105">
        <f t="shared" si="6340"/>
        <v>0</v>
      </c>
      <c r="F570" s="105">
        <f t="shared" si="6340"/>
        <v>0</v>
      </c>
      <c r="G570" s="105">
        <f t="shared" si="6340"/>
        <v>0</v>
      </c>
      <c r="Q570" s="1"/>
      <c r="R570" s="93">
        <v>15</v>
      </c>
      <c r="S570" s="105">
        <f>IF(SUM($X473:$X496)=0,0,SUM(R473:R496)/SUM($X473:$X496))</f>
        <v>0</v>
      </c>
      <c r="T570" s="105">
        <f t="shared" ref="T570:W570" si="6341">IF(SUM($X473:$X496)=0,0,SUM(S473:S496)/SUM($X473:$X496))</f>
        <v>0</v>
      </c>
      <c r="U570" s="105">
        <f t="shared" si="6341"/>
        <v>0</v>
      </c>
      <c r="V570" s="105">
        <f t="shared" si="6341"/>
        <v>0</v>
      </c>
      <c r="W570" s="105">
        <f t="shared" si="6341"/>
        <v>0</v>
      </c>
      <c r="X570" s="1"/>
      <c r="Y570" s="1"/>
      <c r="Z570" s="1"/>
      <c r="AA570" s="1"/>
      <c r="AB570" s="1"/>
      <c r="AC570" s="1"/>
      <c r="AD570" s="1"/>
      <c r="AG570" s="1"/>
      <c r="AH570" s="93">
        <v>15</v>
      </c>
      <c r="AI570" s="105">
        <f>IF(SUM($AN473:$AN496)=0,0,SUM(AH473:AH496)/SUM($AN473:$AN496))</f>
        <v>0</v>
      </c>
      <c r="AJ570" s="105">
        <f t="shared" ref="AJ570:AM570" si="6342">IF(SUM($AN473:$AN496)=0,0,SUM(AI473:AI496)/SUM($AN473:$AN496))</f>
        <v>0</v>
      </c>
      <c r="AK570" s="105">
        <f t="shared" si="6342"/>
        <v>0</v>
      </c>
      <c r="AL570" s="105">
        <f t="shared" si="6342"/>
        <v>0</v>
      </c>
      <c r="AM570" s="105">
        <f t="shared" si="6342"/>
        <v>0</v>
      </c>
      <c r="AN570" s="1"/>
      <c r="AO570" s="1"/>
      <c r="AP570" s="1"/>
      <c r="AQ570" s="1"/>
      <c r="AR570" s="1"/>
      <c r="AS570" s="1"/>
      <c r="AT570" s="1"/>
      <c r="AW570" s="1"/>
      <c r="AX570" s="93">
        <v>15</v>
      </c>
      <c r="AY570" s="105">
        <f>IF(SUM($BD473:$BD496)=0,0,SUM(AX473:AX496)/SUM($BD473:$BD496))</f>
        <v>0</v>
      </c>
      <c r="AZ570" s="105">
        <f t="shared" ref="AZ570:BC570" si="6343">IF(SUM($BD473:$BD496)=0,0,SUM(AY473:AY496)/SUM($BD473:$BD496))</f>
        <v>1</v>
      </c>
      <c r="BA570" s="105">
        <f t="shared" si="6343"/>
        <v>0</v>
      </c>
      <c r="BB570" s="105">
        <f t="shared" si="6343"/>
        <v>0</v>
      </c>
      <c r="BC570" s="105">
        <f t="shared" si="6343"/>
        <v>0</v>
      </c>
      <c r="BD570" s="108"/>
      <c r="BE570" s="1"/>
      <c r="BF570" s="1"/>
      <c r="BG570" s="1"/>
      <c r="BH570" s="1"/>
      <c r="BI570" s="1"/>
      <c r="BJ570" s="1"/>
      <c r="BM570" s="1"/>
      <c r="BN570" s="93">
        <v>15</v>
      </c>
      <c r="BO570" s="105">
        <f>IF(SUM($BT473:$BT496)=0,0,SUM(BN473:BN496)/SUM($BT473:$BT496))</f>
        <v>0</v>
      </c>
      <c r="BP570" s="105">
        <f t="shared" ref="BP570:BS570" si="6344">IF(SUM($BT473:$BT496)=0,0,SUM(BO473:BO496)/SUM($BT473:$BT496))</f>
        <v>0</v>
      </c>
      <c r="BQ570" s="105">
        <f t="shared" si="6344"/>
        <v>0</v>
      </c>
      <c r="BR570" s="105">
        <f t="shared" si="6344"/>
        <v>0</v>
      </c>
      <c r="BS570" s="105">
        <f t="shared" si="6344"/>
        <v>0</v>
      </c>
      <c r="BT570" s="1"/>
      <c r="BU570" s="1"/>
      <c r="BV570" s="1"/>
      <c r="BW570" s="1"/>
      <c r="BX570" s="1"/>
      <c r="BY570" s="1"/>
      <c r="BZ570" s="1"/>
      <c r="CC570" s="1"/>
      <c r="CD570" s="93">
        <v>15</v>
      </c>
      <c r="CE570" s="105">
        <f>IF(SUM($CJ473:$CJ496)=0,0,SUM(CD473:CD496)/SUM($CJ473:$CJ496))</f>
        <v>0</v>
      </c>
      <c r="CF570" s="105">
        <f t="shared" ref="CF570:CI570" si="6345">IF(SUM($CJ473:$CJ496)=0,0,SUM(CE473:CE496)/SUM($CJ473:$CJ496))</f>
        <v>0</v>
      </c>
      <c r="CG570" s="105">
        <f t="shared" si="6345"/>
        <v>0</v>
      </c>
      <c r="CH570" s="105">
        <f t="shared" si="6345"/>
        <v>0</v>
      </c>
      <c r="CI570" s="105">
        <f t="shared" si="6345"/>
        <v>0</v>
      </c>
      <c r="CJ570" s="1"/>
      <c r="CK570" s="1"/>
      <c r="CL570" s="1"/>
      <c r="CM570" s="1"/>
      <c r="CN570" s="1"/>
      <c r="CO570" s="1"/>
      <c r="CP570" s="1"/>
    </row>
    <row r="571" spans="2:94" x14ac:dyDescent="0.3">
      <c r="B571" s="93">
        <v>16</v>
      </c>
      <c r="C571" s="105">
        <f>IF(SUM($H497:$H520)=0,0,SUM(B497:B520)/SUM($H497:$H520))</f>
        <v>0</v>
      </c>
      <c r="D571" s="105">
        <f t="shared" ref="D571:G571" si="6346">IF(SUM($H497:$H520)=0,0,SUM(C497:C520)/SUM($H497:$H520))</f>
        <v>0</v>
      </c>
      <c r="E571" s="105">
        <f t="shared" si="6346"/>
        <v>0</v>
      </c>
      <c r="F571" s="105">
        <f t="shared" si="6346"/>
        <v>0</v>
      </c>
      <c r="G571" s="105">
        <f t="shared" si="6346"/>
        <v>0</v>
      </c>
      <c r="Q571" s="1"/>
      <c r="R571" s="93">
        <v>16</v>
      </c>
      <c r="S571" s="105">
        <f>IF(SUM($X497:$X520)=0,0,SUM(R497:R520)/SUM($X497:$X520))</f>
        <v>0</v>
      </c>
      <c r="T571" s="105">
        <f t="shared" ref="T571:W571" si="6347">IF(SUM($X497:$X520)=0,0,SUM(S497:S520)/SUM($X497:$X520))</f>
        <v>0</v>
      </c>
      <c r="U571" s="105">
        <f t="shared" si="6347"/>
        <v>0</v>
      </c>
      <c r="V571" s="105">
        <f t="shared" si="6347"/>
        <v>0</v>
      </c>
      <c r="W571" s="105">
        <f t="shared" si="6347"/>
        <v>0</v>
      </c>
      <c r="X571" s="1"/>
      <c r="Y571" s="1"/>
      <c r="Z571" s="1"/>
      <c r="AA571" s="1"/>
      <c r="AB571" s="1"/>
      <c r="AC571" s="1"/>
      <c r="AD571" s="1"/>
      <c r="AG571" s="1"/>
      <c r="AH571" s="93">
        <v>16</v>
      </c>
      <c r="AI571" s="105">
        <f>IF(SUM($AN497:$AN520)=0,0,SUM(AH497:AH520)/SUM($AN497:$AN520))</f>
        <v>0</v>
      </c>
      <c r="AJ571" s="105">
        <f t="shared" ref="AJ571:AM571" si="6348">IF(SUM($AN497:$AN520)=0,0,SUM(AI497:AI520)/SUM($AN497:$AN520))</f>
        <v>0</v>
      </c>
      <c r="AK571" s="105">
        <f t="shared" si="6348"/>
        <v>0</v>
      </c>
      <c r="AL571" s="105">
        <f t="shared" si="6348"/>
        <v>0</v>
      </c>
      <c r="AM571" s="105">
        <f t="shared" si="6348"/>
        <v>0</v>
      </c>
      <c r="AN571" s="1"/>
      <c r="AO571" s="1"/>
      <c r="AP571" s="1"/>
      <c r="AQ571" s="1"/>
      <c r="AR571" s="1"/>
      <c r="AS571" s="1"/>
      <c r="AT571" s="1"/>
      <c r="AW571" s="1"/>
      <c r="AX571" s="93">
        <v>16</v>
      </c>
      <c r="AY571" s="105">
        <f>IF(SUM($BD497:$BD520)=0,0,SUM(AX497:AX520)/SUM($BD497:$BD520))</f>
        <v>0</v>
      </c>
      <c r="AZ571" s="105">
        <f t="shared" ref="AZ571:BC571" si="6349">IF(SUM($BD497:$BD520)=0,0,SUM(AY497:AY520)/SUM($BD497:$BD520))</f>
        <v>0</v>
      </c>
      <c r="BA571" s="105">
        <f t="shared" si="6349"/>
        <v>0</v>
      </c>
      <c r="BB571" s="105">
        <f t="shared" si="6349"/>
        <v>0</v>
      </c>
      <c r="BC571" s="105">
        <f t="shared" si="6349"/>
        <v>0</v>
      </c>
      <c r="BD571" s="108"/>
      <c r="BE571" s="1"/>
      <c r="BF571" s="1"/>
      <c r="BG571" s="1"/>
      <c r="BH571" s="1"/>
      <c r="BI571" s="1"/>
      <c r="BJ571" s="1"/>
      <c r="BM571" s="1"/>
      <c r="BN571" s="93">
        <v>16</v>
      </c>
      <c r="BO571" s="105">
        <f>IF(SUM($BT497:$BT520)=0,0,SUM(BN497:BN520)/SUM($BT497:$BT520))</f>
        <v>0</v>
      </c>
      <c r="BP571" s="105">
        <f t="shared" ref="BP571:BS571" si="6350">IF(SUM($BT497:$BT520)=0,0,SUM(BO497:BO520)/SUM($BT497:$BT520))</f>
        <v>0</v>
      </c>
      <c r="BQ571" s="105">
        <f t="shared" si="6350"/>
        <v>0</v>
      </c>
      <c r="BR571" s="105">
        <f t="shared" si="6350"/>
        <v>0</v>
      </c>
      <c r="BS571" s="105">
        <f t="shared" si="6350"/>
        <v>0</v>
      </c>
      <c r="BT571" s="1"/>
      <c r="BU571" s="1"/>
      <c r="BV571" s="1"/>
      <c r="BW571" s="1"/>
      <c r="BX571" s="1"/>
      <c r="BY571" s="1"/>
      <c r="BZ571" s="1"/>
      <c r="CC571" s="1"/>
      <c r="CD571" s="93">
        <v>16</v>
      </c>
      <c r="CE571" s="105">
        <f>IF(SUM($CJ497:$CJ520)=0,0,SUM(CD497:CD520)/SUM($CJ497:$CJ520))</f>
        <v>0</v>
      </c>
      <c r="CF571" s="105">
        <f t="shared" ref="CF571:CI571" si="6351">IF(SUM($CJ497:$CJ520)=0,0,SUM(CE497:CE520)/SUM($CJ497:$CJ520))</f>
        <v>0</v>
      </c>
      <c r="CG571" s="105">
        <f t="shared" si="6351"/>
        <v>0</v>
      </c>
      <c r="CH571" s="105">
        <f t="shared" si="6351"/>
        <v>0</v>
      </c>
      <c r="CI571" s="105">
        <f t="shared" si="6351"/>
        <v>0</v>
      </c>
      <c r="CJ571" s="1"/>
      <c r="CK571" s="1"/>
      <c r="CL571" s="1"/>
      <c r="CM571" s="1"/>
      <c r="CN571" s="1"/>
      <c r="CO571" s="1"/>
      <c r="CP571" s="1"/>
    </row>
    <row r="572" spans="2:94" x14ac:dyDescent="0.3">
      <c r="B572" s="93">
        <v>17</v>
      </c>
      <c r="C572" s="105">
        <f>IF(SUM($H521:$H544)=0,0,SUM(B521:B544)/SUM($H521:$H544))</f>
        <v>0</v>
      </c>
      <c r="D572" s="105">
        <f t="shared" ref="D572:G572" si="6352">IF(SUM($H521:$H544)=0,0,SUM(C521:C544)/SUM($H521:$H544))</f>
        <v>0</v>
      </c>
      <c r="E572" s="105">
        <f t="shared" si="6352"/>
        <v>0</v>
      </c>
      <c r="F572" s="105">
        <f t="shared" si="6352"/>
        <v>0</v>
      </c>
      <c r="G572" s="105">
        <f t="shared" si="6352"/>
        <v>0</v>
      </c>
      <c r="Q572" s="1"/>
      <c r="R572" s="93">
        <v>17</v>
      </c>
      <c r="S572" s="105">
        <f>IF(SUM($X521:$X544)=0,0,SUM(R521:R544)/SUM($X521:$X544))</f>
        <v>0</v>
      </c>
      <c r="T572" s="105">
        <f t="shared" ref="T572:W572" si="6353">IF(SUM($X521:$X544)=0,0,SUM(S521:S544)/SUM($X521:$X544))</f>
        <v>0</v>
      </c>
      <c r="U572" s="105">
        <f t="shared" si="6353"/>
        <v>0</v>
      </c>
      <c r="V572" s="105">
        <f t="shared" si="6353"/>
        <v>0</v>
      </c>
      <c r="W572" s="105">
        <f t="shared" si="6353"/>
        <v>0</v>
      </c>
      <c r="X572" s="1"/>
      <c r="Y572" s="1"/>
      <c r="Z572" s="1"/>
      <c r="AA572" s="1"/>
      <c r="AB572" s="1"/>
      <c r="AC572" s="1"/>
      <c r="AD572" s="1"/>
      <c r="AG572" s="1"/>
      <c r="AH572" s="93">
        <v>17</v>
      </c>
      <c r="AI572" s="105">
        <f>IF(SUM($AN521:$AN544)=0,0,SUM(AH521:AH544)/SUM($AN521:$AN544))</f>
        <v>0</v>
      </c>
      <c r="AJ572" s="105">
        <f t="shared" ref="AJ572:AM572" si="6354">IF(SUM($AN521:$AN544)=0,0,SUM(AI521:AI544)/SUM($AN521:$AN544))</f>
        <v>0</v>
      </c>
      <c r="AK572" s="105">
        <f t="shared" si="6354"/>
        <v>0</v>
      </c>
      <c r="AL572" s="105">
        <f t="shared" si="6354"/>
        <v>0</v>
      </c>
      <c r="AM572" s="105">
        <f t="shared" si="6354"/>
        <v>0</v>
      </c>
      <c r="AN572" s="1"/>
      <c r="AO572" s="1"/>
      <c r="AP572" s="1"/>
      <c r="AQ572" s="1"/>
      <c r="AR572" s="1"/>
      <c r="AS572" s="1"/>
      <c r="AT572" s="1"/>
      <c r="AW572" s="1"/>
      <c r="AX572" s="93">
        <v>17</v>
      </c>
      <c r="AY572" s="105">
        <f>IF(SUM($BD521:$BD544)=0,0,SUM(AX521:AX544)/SUM($BD521:$BD544))</f>
        <v>0</v>
      </c>
      <c r="AZ572" s="105">
        <f t="shared" ref="AZ572:BC572" si="6355">IF(SUM($BD521:$BD544)=0,0,SUM(AY521:AY544)/SUM($BD521:$BD544))</f>
        <v>0</v>
      </c>
      <c r="BA572" s="105">
        <f t="shared" si="6355"/>
        <v>0</v>
      </c>
      <c r="BB572" s="105">
        <f t="shared" si="6355"/>
        <v>0</v>
      </c>
      <c r="BC572" s="105">
        <f t="shared" si="6355"/>
        <v>0</v>
      </c>
      <c r="BD572" s="108"/>
      <c r="BE572" s="1"/>
      <c r="BF572" s="1"/>
      <c r="BG572" s="1"/>
      <c r="BH572" s="1"/>
      <c r="BI572" s="1"/>
      <c r="BJ572" s="1"/>
      <c r="BM572" s="1"/>
      <c r="BN572" s="93">
        <v>17</v>
      </c>
      <c r="BO572" s="105">
        <f>IF(SUM($BT521:$BT544)=0,0,SUM(BN521:BN544)/SUM($BT521:$BT544))</f>
        <v>0</v>
      </c>
      <c r="BP572" s="105">
        <f t="shared" ref="BP572:BS572" si="6356">IF(SUM($BT521:$BT544)=0,0,SUM(BO521:BO544)/SUM($BT521:$BT544))</f>
        <v>0</v>
      </c>
      <c r="BQ572" s="105">
        <f t="shared" si="6356"/>
        <v>0</v>
      </c>
      <c r="BR572" s="105">
        <f t="shared" si="6356"/>
        <v>0</v>
      </c>
      <c r="BS572" s="105">
        <f t="shared" si="6356"/>
        <v>0</v>
      </c>
      <c r="BT572" s="1"/>
      <c r="BU572" s="1"/>
      <c r="BV572" s="1"/>
      <c r="BW572" s="1"/>
      <c r="BX572" s="1"/>
      <c r="BY572" s="1"/>
      <c r="BZ572" s="1"/>
      <c r="CC572" s="1"/>
      <c r="CD572" s="93">
        <v>17</v>
      </c>
      <c r="CE572" s="105">
        <f>IF(SUM($CJ521:$CJ544)=0,0,SUM(CD521:CD544)/SUM($CJ521:$CJ544))</f>
        <v>0</v>
      </c>
      <c r="CF572" s="105">
        <f t="shared" ref="CF572:CI572" si="6357">IF(SUM($CJ521:$CJ544)=0,0,SUM(CE521:CE544)/SUM($CJ521:$CJ544))</f>
        <v>0</v>
      </c>
      <c r="CG572" s="105">
        <f t="shared" si="6357"/>
        <v>0</v>
      </c>
      <c r="CH572" s="105">
        <f t="shared" si="6357"/>
        <v>0</v>
      </c>
      <c r="CI572" s="105">
        <f t="shared" si="6357"/>
        <v>0</v>
      </c>
      <c r="CJ572" s="1"/>
      <c r="CK572" s="1"/>
      <c r="CL572" s="1"/>
      <c r="CM572" s="1"/>
      <c r="CN572" s="1"/>
      <c r="CO572" s="1"/>
      <c r="CP572" s="1"/>
    </row>
    <row r="573" spans="2:94" x14ac:dyDescent="0.3">
      <c r="B573" s="93">
        <v>18</v>
      </c>
      <c r="C573" s="105">
        <f>IF(SUM($H545:$H557)=0,0,SUM(B545:B557)/SUM($H545:$H557))</f>
        <v>0</v>
      </c>
      <c r="D573" s="105">
        <f t="shared" ref="D573:G573" si="6358">IF(SUM($H545:$H557)=0,0,SUM(C545:C557)/SUM($H545:$H557))</f>
        <v>0</v>
      </c>
      <c r="E573" s="105">
        <f t="shared" si="6358"/>
        <v>0</v>
      </c>
      <c r="F573" s="105">
        <f t="shared" si="6358"/>
        <v>0</v>
      </c>
      <c r="G573" s="105">
        <f t="shared" si="6358"/>
        <v>0</v>
      </c>
      <c r="Q573" s="1"/>
      <c r="R573" s="93">
        <v>18</v>
      </c>
      <c r="S573" s="105">
        <f>IF(SUM($X545:$X557)=0,0,SUM(R545:R557)/SUM($X545:$X557))</f>
        <v>0</v>
      </c>
      <c r="T573" s="105">
        <f t="shared" ref="T573:W573" si="6359">IF(SUM($X545:$X557)=0,0,SUM(S545:S557)/SUM($X545:$X557))</f>
        <v>0</v>
      </c>
      <c r="U573" s="105">
        <f t="shared" si="6359"/>
        <v>0</v>
      </c>
      <c r="V573" s="105">
        <f t="shared" si="6359"/>
        <v>0</v>
      </c>
      <c r="W573" s="105">
        <f t="shared" si="6359"/>
        <v>0</v>
      </c>
      <c r="X573" s="1"/>
      <c r="Y573" s="1"/>
      <c r="Z573" s="1"/>
      <c r="AA573" s="1"/>
      <c r="AB573" s="1"/>
      <c r="AC573" s="1"/>
      <c r="AD573" s="1"/>
      <c r="AG573" s="1"/>
      <c r="AH573" s="93">
        <v>18</v>
      </c>
      <c r="AI573" s="105">
        <f>IF(SUM($AN545:$AN557)=0,0,SUM(AH545:AH557)/SUM($AN545:$AN557))</f>
        <v>0</v>
      </c>
      <c r="AJ573" s="105">
        <f t="shared" ref="AJ573:AM573" si="6360">IF(SUM($AN545:$AN557)=0,0,SUM(AI545:AI557)/SUM($AN545:$AN557))</f>
        <v>0</v>
      </c>
      <c r="AK573" s="105">
        <f t="shared" si="6360"/>
        <v>0</v>
      </c>
      <c r="AL573" s="105">
        <f t="shared" si="6360"/>
        <v>0</v>
      </c>
      <c r="AM573" s="105">
        <f t="shared" si="6360"/>
        <v>0</v>
      </c>
      <c r="AN573" s="1"/>
      <c r="AO573" s="1"/>
      <c r="AP573" s="1"/>
      <c r="AQ573" s="1"/>
      <c r="AR573" s="1"/>
      <c r="AS573" s="1"/>
      <c r="AT573" s="1"/>
      <c r="AW573" s="1"/>
      <c r="AX573" s="93">
        <v>18</v>
      </c>
      <c r="AY573" s="105">
        <f>IF(SUM($BD545:$BD557)=0,0,SUM(AX545:AX557)/SUM($BD545:$BD557))</f>
        <v>0</v>
      </c>
      <c r="AZ573" s="105">
        <f>IF(SUM($BD545:$BD557)=0,0,SUM(AY545:AY557)/SUM($BD545:$BD557))</f>
        <v>0</v>
      </c>
      <c r="BA573" s="105">
        <f t="shared" ref="BA573:BC573" si="6361">IF(SUM($BD545:$BD557)=0,0,SUM(AZ545:AZ557)/SUM($BD545:$BD557))</f>
        <v>0</v>
      </c>
      <c r="BB573" s="105">
        <f t="shared" si="6361"/>
        <v>0</v>
      </c>
      <c r="BC573" s="105">
        <f t="shared" si="6361"/>
        <v>0</v>
      </c>
      <c r="BD573" s="108"/>
      <c r="BE573" s="1"/>
      <c r="BF573" s="1"/>
      <c r="BG573" s="1"/>
      <c r="BH573" s="1"/>
      <c r="BI573" s="1"/>
      <c r="BJ573" s="1"/>
      <c r="BM573" s="1"/>
      <c r="BN573" s="93">
        <v>18</v>
      </c>
      <c r="BO573" s="105">
        <f>IF(SUM($BT545:$BT557)=0,0,SUM(BN545:BN557)/SUM($BT545:$BT557))</f>
        <v>0</v>
      </c>
      <c r="BP573" s="105">
        <f t="shared" ref="BP573:BS573" si="6362">IF(SUM($BT545:$BT557)=0,0,SUM(BO545:BO557)/SUM($BT545:$BT557))</f>
        <v>0</v>
      </c>
      <c r="BQ573" s="105">
        <f t="shared" si="6362"/>
        <v>0</v>
      </c>
      <c r="BR573" s="105">
        <f t="shared" si="6362"/>
        <v>0</v>
      </c>
      <c r="BS573" s="105">
        <f t="shared" si="6362"/>
        <v>0</v>
      </c>
      <c r="BT573" s="1"/>
      <c r="BU573" s="1"/>
      <c r="BV573" s="1"/>
      <c r="BW573" s="1"/>
      <c r="BX573" s="1"/>
      <c r="BY573" s="1"/>
      <c r="BZ573" s="1"/>
      <c r="CC573" s="1"/>
      <c r="CD573" s="93">
        <v>18</v>
      </c>
      <c r="CE573" s="105">
        <f>IF(SUM($CJ545:$CJ557)=0,0,SUM(CD545:CD557)/SUM($CJ545:$CJ557))</f>
        <v>0</v>
      </c>
      <c r="CF573" s="105">
        <f t="shared" ref="CF573:CI573" si="6363">IF(SUM($CJ545:$CJ557)=0,0,SUM(CE545:CE557)/SUM($CJ545:$CJ557))</f>
        <v>0</v>
      </c>
      <c r="CG573" s="105">
        <f t="shared" si="6363"/>
        <v>0</v>
      </c>
      <c r="CH573" s="105">
        <f t="shared" si="6363"/>
        <v>0</v>
      </c>
      <c r="CI573" s="105">
        <f t="shared" si="6363"/>
        <v>0</v>
      </c>
      <c r="CJ573" s="1"/>
      <c r="CK573" s="1"/>
      <c r="CL573" s="1"/>
      <c r="CM573" s="1"/>
      <c r="CN573" s="1"/>
      <c r="CO573" s="1"/>
      <c r="CP573" s="1"/>
    </row>
    <row r="574" spans="2:94" x14ac:dyDescent="0.3">
      <c r="AX574" s="93">
        <v>19</v>
      </c>
      <c r="AY574" s="96">
        <v>1</v>
      </c>
      <c r="AZ574" s="96">
        <v>0</v>
      </c>
      <c r="BA574" s="96">
        <v>0</v>
      </c>
      <c r="BB574" s="96">
        <v>0</v>
      </c>
      <c r="BC574" s="96">
        <v>0</v>
      </c>
    </row>
    <row r="575" spans="2:94" x14ac:dyDescent="0.3">
      <c r="AX575" s="93">
        <v>20</v>
      </c>
      <c r="AY575" s="96">
        <v>1</v>
      </c>
      <c r="AZ575" s="96">
        <v>0</v>
      </c>
      <c r="BA575" s="96">
        <v>0</v>
      </c>
      <c r="BB575" s="96">
        <v>0</v>
      </c>
      <c r="BC575" s="96">
        <v>0</v>
      </c>
    </row>
    <row r="576" spans="2:94" x14ac:dyDescent="0.3">
      <c r="B576" t="s">
        <v>99</v>
      </c>
      <c r="AX576" s="93">
        <v>21</v>
      </c>
      <c r="AY576" s="96">
        <v>1</v>
      </c>
      <c r="AZ576" s="96">
        <v>0</v>
      </c>
      <c r="BA576" s="96">
        <v>0</v>
      </c>
      <c r="BB576" s="96">
        <v>0</v>
      </c>
      <c r="BC576" s="96">
        <v>0</v>
      </c>
    </row>
    <row r="577" spans="2:55" x14ac:dyDescent="0.3">
      <c r="B577" t="s">
        <v>100</v>
      </c>
      <c r="AX577" s="93">
        <v>22</v>
      </c>
      <c r="AY577" s="96">
        <v>1</v>
      </c>
      <c r="AZ577" s="96">
        <v>0</v>
      </c>
      <c r="BA577" s="96">
        <v>0</v>
      </c>
      <c r="BB577" s="96">
        <v>0</v>
      </c>
      <c r="BC577" s="96">
        <v>0</v>
      </c>
    </row>
  </sheetData>
  <sheetProtection password="9FC0" sheet="1" objects="1" scenarios="1" selectLockedCells="1" selectUnlockedCells="1"/>
  <conditionalFormatting sqref="B15:T26 T28:T34 B27:S28 B32:S34 B29:M31 O29:S31">
    <cfRule type="colorScale" priority="84">
      <colorScale>
        <cfvo type="min"/>
        <cfvo type="max"/>
        <color rgb="FFFCFCFF"/>
        <color rgb="FFF8696B"/>
      </colorScale>
    </cfRule>
  </conditionalFormatting>
  <conditionalFormatting sqref="Y15:AR34">
    <cfRule type="colorScale" priority="83">
      <colorScale>
        <cfvo type="min"/>
        <cfvo type="max"/>
        <color rgb="FFFCFCFF"/>
        <color rgb="FFF8696B"/>
      </colorScale>
    </cfRule>
  </conditionalFormatting>
  <conditionalFormatting sqref="AU15:BN34">
    <cfRule type="colorScale" priority="82">
      <colorScale>
        <cfvo type="min"/>
        <cfvo type="max"/>
        <color rgb="FFFCFCFF"/>
        <color rgb="FFF8696B"/>
      </colorScale>
    </cfRule>
  </conditionalFormatting>
  <conditionalFormatting sqref="BQ15:CJ34">
    <cfRule type="colorScale" priority="81">
      <colorScale>
        <cfvo type="min"/>
        <cfvo type="max"/>
        <color rgb="FFFCFCFF"/>
        <color rgb="FFF8696B"/>
      </colorScale>
    </cfRule>
  </conditionalFormatting>
  <conditionalFormatting sqref="CM15:DF34">
    <cfRule type="colorScale" priority="80">
      <colorScale>
        <cfvo type="min"/>
        <cfvo type="max"/>
        <color rgb="FFFCFCFF"/>
        <color rgb="FFF8696B"/>
      </colorScale>
    </cfRule>
  </conditionalFormatting>
  <conditionalFormatting sqref="DI15:EB34">
    <cfRule type="colorScale" priority="79">
      <colorScale>
        <cfvo type="min"/>
        <cfvo type="max"/>
        <color rgb="FFFCFCFF"/>
        <color rgb="FFF8696B"/>
      </colorScale>
    </cfRule>
  </conditionalFormatting>
  <conditionalFormatting sqref="B50:T62 B63:S69">
    <cfRule type="colorScale" priority="78">
      <colorScale>
        <cfvo type="min"/>
        <cfvo type="max"/>
        <color rgb="FFFCFCFF"/>
        <color rgb="FFF8696B"/>
      </colorScale>
    </cfRule>
  </conditionalFormatting>
  <conditionalFormatting sqref="Y50:AR69">
    <cfRule type="colorScale" priority="77">
      <colorScale>
        <cfvo type="min"/>
        <cfvo type="max"/>
        <color rgb="FFFCFCFF"/>
        <color rgb="FFF8696B"/>
      </colorScale>
    </cfRule>
  </conditionalFormatting>
  <conditionalFormatting sqref="AU50:BN69">
    <cfRule type="colorScale" priority="76">
      <colorScale>
        <cfvo type="min"/>
        <cfvo type="max"/>
        <color rgb="FFFCFCFF"/>
        <color rgb="FFF8696B"/>
      </colorScale>
    </cfRule>
  </conditionalFormatting>
  <conditionalFormatting sqref="BQ50:CJ69">
    <cfRule type="colorScale" priority="75">
      <colorScale>
        <cfvo type="min"/>
        <cfvo type="max"/>
        <color rgb="FFFCFCFF"/>
        <color rgb="FFF8696B"/>
      </colorScale>
    </cfRule>
  </conditionalFormatting>
  <conditionalFormatting sqref="CM50:DF69">
    <cfRule type="colorScale" priority="74">
      <colorScale>
        <cfvo type="min"/>
        <cfvo type="max"/>
        <color rgb="FFFCFCFF"/>
        <color rgb="FFF8696B"/>
      </colorScale>
    </cfRule>
  </conditionalFormatting>
  <conditionalFormatting sqref="DI50:EB69">
    <cfRule type="colorScale" priority="73">
      <colorScale>
        <cfvo type="min"/>
        <cfvo type="max"/>
        <color rgb="FFFCFCFF"/>
        <color rgb="FFF8696B"/>
      </colorScale>
    </cfRule>
  </conditionalFormatting>
  <conditionalFormatting sqref="B85:T97 B98:S104">
    <cfRule type="colorScale" priority="72">
      <colorScale>
        <cfvo type="min"/>
        <cfvo type="max"/>
        <color rgb="FFFCFCFF"/>
        <color rgb="FFF8696B"/>
      </colorScale>
    </cfRule>
  </conditionalFormatting>
  <conditionalFormatting sqref="Y85:AR104">
    <cfRule type="colorScale" priority="71">
      <colorScale>
        <cfvo type="min"/>
        <cfvo type="max"/>
        <color rgb="FFFCFCFF"/>
        <color rgb="FFF8696B"/>
      </colorScale>
    </cfRule>
  </conditionalFormatting>
  <conditionalFormatting sqref="AU85:BN104">
    <cfRule type="colorScale" priority="70">
      <colorScale>
        <cfvo type="min"/>
        <cfvo type="max"/>
        <color rgb="FFFCFCFF"/>
        <color rgb="FFF8696B"/>
      </colorScale>
    </cfRule>
  </conditionalFormatting>
  <conditionalFormatting sqref="BQ85:CJ104">
    <cfRule type="colorScale" priority="69">
      <colorScale>
        <cfvo type="min"/>
        <cfvo type="max"/>
        <color rgb="FFFCFCFF"/>
        <color rgb="FFF8696B"/>
      </colorScale>
    </cfRule>
  </conditionalFormatting>
  <conditionalFormatting sqref="CM85:DF104">
    <cfRule type="colorScale" priority="68">
      <colorScale>
        <cfvo type="min"/>
        <cfvo type="max"/>
        <color rgb="FFFCFCFF"/>
        <color rgb="FFF8696B"/>
      </colorScale>
    </cfRule>
  </conditionalFormatting>
  <conditionalFormatting sqref="DI85:EB104">
    <cfRule type="colorScale" priority="67">
      <colorScale>
        <cfvo type="min"/>
        <cfvo type="max"/>
        <color rgb="FFFCFCFF"/>
        <color rgb="FFF8696B"/>
      </colorScale>
    </cfRule>
  </conditionalFormatting>
  <conditionalFormatting sqref="B120:T132 B133:S139">
    <cfRule type="colorScale" priority="66">
      <colorScale>
        <cfvo type="min"/>
        <cfvo type="max"/>
        <color rgb="FFFCFCFF"/>
        <color rgb="FFF8696B"/>
      </colorScale>
    </cfRule>
  </conditionalFormatting>
  <conditionalFormatting sqref="Y120:AR139">
    <cfRule type="colorScale" priority="65">
      <colorScale>
        <cfvo type="min"/>
        <cfvo type="max"/>
        <color rgb="FFFCFCFF"/>
        <color rgb="FFF8696B"/>
      </colorScale>
    </cfRule>
  </conditionalFormatting>
  <conditionalFormatting sqref="AU120:BN139">
    <cfRule type="colorScale" priority="64">
      <colorScale>
        <cfvo type="min"/>
        <cfvo type="max"/>
        <color rgb="FFFCFCFF"/>
        <color rgb="FFF8696B"/>
      </colorScale>
    </cfRule>
  </conditionalFormatting>
  <conditionalFormatting sqref="BQ120:CJ139">
    <cfRule type="colorScale" priority="63">
      <colorScale>
        <cfvo type="min"/>
        <cfvo type="max"/>
        <color rgb="FFFCFCFF"/>
        <color rgb="FFF8696B"/>
      </colorScale>
    </cfRule>
  </conditionalFormatting>
  <conditionalFormatting sqref="CM120:DF139">
    <cfRule type="colorScale" priority="62">
      <colorScale>
        <cfvo type="min"/>
        <cfvo type="max"/>
        <color rgb="FFFCFCFF"/>
        <color rgb="FFF8696B"/>
      </colorScale>
    </cfRule>
  </conditionalFormatting>
  <conditionalFormatting sqref="DI120:EB139">
    <cfRule type="colorScale" priority="61">
      <colorScale>
        <cfvo type="min"/>
        <cfvo type="max"/>
        <color rgb="FFFCFCFF"/>
        <color rgb="FFF8696B"/>
      </colorScale>
    </cfRule>
  </conditionalFormatting>
  <conditionalFormatting sqref="B155:T167 B168:S174">
    <cfRule type="colorScale" priority="60">
      <colorScale>
        <cfvo type="min"/>
        <cfvo type="max"/>
        <color rgb="FFFCFCFF"/>
        <color rgb="FFF8696B"/>
      </colorScale>
    </cfRule>
  </conditionalFormatting>
  <conditionalFormatting sqref="Y155:AR174">
    <cfRule type="colorScale" priority="59">
      <colorScale>
        <cfvo type="min"/>
        <cfvo type="max"/>
        <color rgb="FFFCFCFF"/>
        <color rgb="FFF8696B"/>
      </colorScale>
    </cfRule>
  </conditionalFormatting>
  <conditionalFormatting sqref="AU155:BN174">
    <cfRule type="colorScale" priority="58">
      <colorScale>
        <cfvo type="min"/>
        <cfvo type="max"/>
        <color rgb="FFFCFCFF"/>
        <color rgb="FFF8696B"/>
      </colorScale>
    </cfRule>
  </conditionalFormatting>
  <conditionalFormatting sqref="BQ155:CJ174">
    <cfRule type="colorScale" priority="57">
      <colorScale>
        <cfvo type="min"/>
        <cfvo type="max"/>
        <color rgb="FFFCFCFF"/>
        <color rgb="FFF8696B"/>
      </colorScale>
    </cfRule>
  </conditionalFormatting>
  <conditionalFormatting sqref="CM155:DF174">
    <cfRule type="colorScale" priority="56">
      <colorScale>
        <cfvo type="min"/>
        <cfvo type="max"/>
        <color rgb="FFFCFCFF"/>
        <color rgb="FFF8696B"/>
      </colorScale>
    </cfRule>
  </conditionalFormatting>
  <conditionalFormatting sqref="DI155:EB174">
    <cfRule type="colorScale" priority="55">
      <colorScale>
        <cfvo type="min"/>
        <cfvo type="max"/>
        <color rgb="FFFCFCFF"/>
        <color rgb="FFF8696B"/>
      </colorScale>
    </cfRule>
  </conditionalFormatting>
  <conditionalFormatting sqref="B190:T202 B203:S209">
    <cfRule type="colorScale" priority="54">
      <colorScale>
        <cfvo type="min"/>
        <cfvo type="max"/>
        <color rgb="FFFCFCFF"/>
        <color rgb="FFF8696B"/>
      </colorScale>
    </cfRule>
  </conditionalFormatting>
  <conditionalFormatting sqref="Y190:AR209">
    <cfRule type="colorScale" priority="53">
      <colorScale>
        <cfvo type="min"/>
        <cfvo type="max"/>
        <color rgb="FFFCFCFF"/>
        <color rgb="FFF8696B"/>
      </colorScale>
    </cfRule>
  </conditionalFormatting>
  <conditionalFormatting sqref="AU190:BN209">
    <cfRule type="colorScale" priority="52">
      <colorScale>
        <cfvo type="min"/>
        <cfvo type="max"/>
        <color rgb="FFFCFCFF"/>
        <color rgb="FFF8696B"/>
      </colorScale>
    </cfRule>
  </conditionalFormatting>
  <conditionalFormatting sqref="BQ190:CJ209">
    <cfRule type="colorScale" priority="51">
      <colorScale>
        <cfvo type="min"/>
        <cfvo type="max"/>
        <color rgb="FFFCFCFF"/>
        <color rgb="FFF8696B"/>
      </colorScale>
    </cfRule>
  </conditionalFormatting>
  <conditionalFormatting sqref="CM190:DF209">
    <cfRule type="colorScale" priority="50">
      <colorScale>
        <cfvo type="min"/>
        <cfvo type="max"/>
        <color rgb="FFFCFCFF"/>
        <color rgb="FFF8696B"/>
      </colorScale>
    </cfRule>
  </conditionalFormatting>
  <conditionalFormatting sqref="DI190:EB209">
    <cfRule type="colorScale" priority="49">
      <colorScale>
        <cfvo type="min"/>
        <cfvo type="max"/>
        <color rgb="FFFCFCFF"/>
        <color rgb="FFF8696B"/>
      </colorScale>
    </cfRule>
  </conditionalFormatting>
  <conditionalFormatting sqref="B225:T237 B238:S244">
    <cfRule type="colorScale" priority="48">
      <colorScale>
        <cfvo type="min"/>
        <cfvo type="max"/>
        <color rgb="FFFCFCFF"/>
        <color rgb="FFF8696B"/>
      </colorScale>
    </cfRule>
  </conditionalFormatting>
  <conditionalFormatting sqref="Y225:AR244">
    <cfRule type="colorScale" priority="47">
      <colorScale>
        <cfvo type="min"/>
        <cfvo type="max"/>
        <color rgb="FFFCFCFF"/>
        <color rgb="FFF8696B"/>
      </colorScale>
    </cfRule>
  </conditionalFormatting>
  <conditionalFormatting sqref="AU225:BN244">
    <cfRule type="colorScale" priority="46">
      <colorScale>
        <cfvo type="min"/>
        <cfvo type="max"/>
        <color rgb="FFFCFCFF"/>
        <color rgb="FFF8696B"/>
      </colorScale>
    </cfRule>
  </conditionalFormatting>
  <conditionalFormatting sqref="BQ225:CJ244">
    <cfRule type="colorScale" priority="45">
      <colorScale>
        <cfvo type="min"/>
        <cfvo type="max"/>
        <color rgb="FFFCFCFF"/>
        <color rgb="FFF8696B"/>
      </colorScale>
    </cfRule>
  </conditionalFormatting>
  <conditionalFormatting sqref="CM225:DF244">
    <cfRule type="colorScale" priority="44">
      <colorScale>
        <cfvo type="min"/>
        <cfvo type="max"/>
        <color rgb="FFFCFCFF"/>
        <color rgb="FFF8696B"/>
      </colorScale>
    </cfRule>
  </conditionalFormatting>
  <conditionalFormatting sqref="DI225:EB244">
    <cfRule type="colorScale" priority="43">
      <colorScale>
        <cfvo type="min"/>
        <cfvo type="max"/>
        <color rgb="FFFCFCFF"/>
        <color rgb="FFF8696B"/>
      </colorScale>
    </cfRule>
  </conditionalFormatting>
  <conditionalFormatting sqref="T63:T69">
    <cfRule type="colorScale" priority="38">
      <colorScale>
        <cfvo type="min"/>
        <cfvo type="max"/>
        <color rgb="FFFCFCFF"/>
        <color rgb="FFF8696B"/>
      </colorScale>
    </cfRule>
  </conditionalFormatting>
  <conditionalFormatting sqref="T98:T104">
    <cfRule type="colorScale" priority="37">
      <colorScale>
        <cfvo type="min"/>
        <cfvo type="max"/>
        <color rgb="FFFCFCFF"/>
        <color rgb="FFF8696B"/>
      </colorScale>
    </cfRule>
  </conditionalFormatting>
  <conditionalFormatting sqref="T133:T139">
    <cfRule type="colorScale" priority="36">
      <colorScale>
        <cfvo type="min"/>
        <cfvo type="max"/>
        <color rgb="FFFCFCFF"/>
        <color rgb="FFF8696B"/>
      </colorScale>
    </cfRule>
  </conditionalFormatting>
  <conditionalFormatting sqref="T168:T174">
    <cfRule type="colorScale" priority="35">
      <colorScale>
        <cfvo type="min"/>
        <cfvo type="max"/>
        <color rgb="FFFCFCFF"/>
        <color rgb="FFF8696B"/>
      </colorScale>
    </cfRule>
  </conditionalFormatting>
  <conditionalFormatting sqref="T203:T209">
    <cfRule type="colorScale" priority="34">
      <colorScale>
        <cfvo type="min"/>
        <cfvo type="max"/>
        <color rgb="FFFCFCFF"/>
        <color rgb="FFF8696B"/>
      </colorScale>
    </cfRule>
  </conditionalFormatting>
  <conditionalFormatting sqref="T238:T244">
    <cfRule type="colorScale" priority="33">
      <colorScale>
        <cfvo type="min"/>
        <cfvo type="max"/>
        <color rgb="FFFCFCFF"/>
        <color rgb="FFF8696B"/>
      </colorScale>
    </cfRule>
  </conditionalFormatting>
  <conditionalFormatting sqref="I318:M557">
    <cfRule type="colorScale" priority="30">
      <colorScale>
        <cfvo type="min"/>
        <cfvo type="max"/>
        <color rgb="FFFCFCFF"/>
        <color rgb="FFF8696B"/>
      </colorScale>
    </cfRule>
  </conditionalFormatting>
  <conditionalFormatting sqref="I263:M317">
    <cfRule type="colorScale" priority="29">
      <colorScale>
        <cfvo type="min"/>
        <cfvo type="max"/>
        <color rgb="FFFCFCFF"/>
        <color rgb="FFF8696B"/>
      </colorScale>
    </cfRule>
  </conditionalFormatting>
  <conditionalFormatting sqref="C563:G573">
    <cfRule type="colorScale" priority="28">
      <colorScale>
        <cfvo type="min"/>
        <cfvo type="max"/>
        <color rgb="FFFCFCFF"/>
        <color rgb="FFF8696B"/>
      </colorScale>
    </cfRule>
  </conditionalFormatting>
  <conditionalFormatting sqref="C561:G573">
    <cfRule type="colorScale" priority="27">
      <colorScale>
        <cfvo type="min"/>
        <cfvo type="max"/>
        <color rgb="FFFCFCFF"/>
        <color rgb="FFF8696B"/>
      </colorScale>
    </cfRule>
  </conditionalFormatting>
  <conditionalFormatting sqref="C561:G573">
    <cfRule type="colorScale" priority="26">
      <colorScale>
        <cfvo type="min"/>
        <cfvo type="max"/>
        <color rgb="FFFCFCFF"/>
        <color rgb="FFF8696B"/>
      </colorScale>
    </cfRule>
  </conditionalFormatting>
  <conditionalFormatting sqref="Y318:AC557">
    <cfRule type="colorScale" priority="25">
      <colorScale>
        <cfvo type="min"/>
        <cfvo type="max"/>
        <color rgb="FFFCFCFF"/>
        <color rgb="FFF8696B"/>
      </colorScale>
    </cfRule>
  </conditionalFormatting>
  <conditionalFormatting sqref="Y263:AC317">
    <cfRule type="colorScale" priority="24">
      <colorScale>
        <cfvo type="min"/>
        <cfvo type="max"/>
        <color rgb="FFFCFCFF"/>
        <color rgb="FFF8696B"/>
      </colorScale>
    </cfRule>
  </conditionalFormatting>
  <conditionalFormatting sqref="S563:W573">
    <cfRule type="colorScale" priority="23">
      <colorScale>
        <cfvo type="min"/>
        <cfvo type="max"/>
        <color rgb="FFFCFCFF"/>
        <color rgb="FFF8696B"/>
      </colorScale>
    </cfRule>
  </conditionalFormatting>
  <conditionalFormatting sqref="S561:W573">
    <cfRule type="colorScale" priority="22">
      <colorScale>
        <cfvo type="min"/>
        <cfvo type="max"/>
        <color rgb="FFFCFCFF"/>
        <color rgb="FFF8696B"/>
      </colorScale>
    </cfRule>
  </conditionalFormatting>
  <conditionalFormatting sqref="S561:W573">
    <cfRule type="colorScale" priority="21">
      <colorScale>
        <cfvo type="min"/>
        <cfvo type="max"/>
        <color rgb="FFFCFCFF"/>
        <color rgb="FFF8696B"/>
      </colorScale>
    </cfRule>
  </conditionalFormatting>
  <conditionalFormatting sqref="AO318:AS557">
    <cfRule type="colorScale" priority="20">
      <colorScale>
        <cfvo type="min"/>
        <cfvo type="max"/>
        <color rgb="FFFCFCFF"/>
        <color rgb="FFF8696B"/>
      </colorScale>
    </cfRule>
  </conditionalFormatting>
  <conditionalFormatting sqref="AO263:AS317">
    <cfRule type="colorScale" priority="19">
      <colorScale>
        <cfvo type="min"/>
        <cfvo type="max"/>
        <color rgb="FFFCFCFF"/>
        <color rgb="FFF8696B"/>
      </colorScale>
    </cfRule>
  </conditionalFormatting>
  <conditionalFormatting sqref="AI563:AM573">
    <cfRule type="colorScale" priority="18">
      <colorScale>
        <cfvo type="min"/>
        <cfvo type="max"/>
        <color rgb="FFFCFCFF"/>
        <color rgb="FFF8696B"/>
      </colorScale>
    </cfRule>
  </conditionalFormatting>
  <conditionalFormatting sqref="AI561:AM573">
    <cfRule type="colorScale" priority="17">
      <colorScale>
        <cfvo type="min"/>
        <cfvo type="max"/>
        <color rgb="FFFCFCFF"/>
        <color rgb="FFF8696B"/>
      </colorScale>
    </cfRule>
  </conditionalFormatting>
  <conditionalFormatting sqref="AI561:AM573">
    <cfRule type="colorScale" priority="16">
      <colorScale>
        <cfvo type="min"/>
        <cfvo type="max"/>
        <color rgb="FFFCFCFF"/>
        <color rgb="FFF8696B"/>
      </colorScale>
    </cfRule>
  </conditionalFormatting>
  <conditionalFormatting sqref="BE318:BI557">
    <cfRule type="colorScale" priority="15">
      <colorScale>
        <cfvo type="min"/>
        <cfvo type="max"/>
        <color rgb="FFFCFCFF"/>
        <color rgb="FFF8696B"/>
      </colorScale>
    </cfRule>
  </conditionalFormatting>
  <conditionalFormatting sqref="BE263:BI317">
    <cfRule type="colorScale" priority="14">
      <colorScale>
        <cfvo type="min"/>
        <cfvo type="max"/>
        <color rgb="FFFCFCFF"/>
        <color rgb="FFF8696B"/>
      </colorScale>
    </cfRule>
  </conditionalFormatting>
  <conditionalFormatting sqref="AY563:BC573">
    <cfRule type="colorScale" priority="13">
      <colorScale>
        <cfvo type="min"/>
        <cfvo type="max"/>
        <color rgb="FFFCFCFF"/>
        <color rgb="FFF8696B"/>
      </colorScale>
    </cfRule>
  </conditionalFormatting>
  <conditionalFormatting sqref="AY561:BC573">
    <cfRule type="colorScale" priority="12">
      <colorScale>
        <cfvo type="min"/>
        <cfvo type="max"/>
        <color rgb="FFFCFCFF"/>
        <color rgb="FFF8696B"/>
      </colorScale>
    </cfRule>
  </conditionalFormatting>
  <conditionalFormatting sqref="AY561:BC573">
    <cfRule type="colorScale" priority="11">
      <colorScale>
        <cfvo type="min"/>
        <cfvo type="max"/>
        <color rgb="FFFCFCFF"/>
        <color rgb="FFF8696B"/>
      </colorScale>
    </cfRule>
  </conditionalFormatting>
  <conditionalFormatting sqref="BU318:BY557">
    <cfRule type="colorScale" priority="10">
      <colorScale>
        <cfvo type="min"/>
        <cfvo type="max"/>
        <color rgb="FFFCFCFF"/>
        <color rgb="FFF8696B"/>
      </colorScale>
    </cfRule>
  </conditionalFormatting>
  <conditionalFormatting sqref="BU263:BY317">
    <cfRule type="colorScale" priority="9">
      <colorScale>
        <cfvo type="min"/>
        <cfvo type="max"/>
        <color rgb="FFFCFCFF"/>
        <color rgb="FFF8696B"/>
      </colorScale>
    </cfRule>
  </conditionalFormatting>
  <conditionalFormatting sqref="BO563:BS573">
    <cfRule type="colorScale" priority="8">
      <colorScale>
        <cfvo type="min"/>
        <cfvo type="max"/>
        <color rgb="FFFCFCFF"/>
        <color rgb="FFF8696B"/>
      </colorScale>
    </cfRule>
  </conditionalFormatting>
  <conditionalFormatting sqref="BO561:BS573">
    <cfRule type="colorScale" priority="7">
      <colorScale>
        <cfvo type="min"/>
        <cfvo type="max"/>
        <color rgb="FFFCFCFF"/>
        <color rgb="FFF8696B"/>
      </colorScale>
    </cfRule>
  </conditionalFormatting>
  <conditionalFormatting sqref="BO561:BS573">
    <cfRule type="colorScale" priority="6">
      <colorScale>
        <cfvo type="min"/>
        <cfvo type="max"/>
        <color rgb="FFFCFCFF"/>
        <color rgb="FFF8696B"/>
      </colorScale>
    </cfRule>
  </conditionalFormatting>
  <conditionalFormatting sqref="CK318:CO557">
    <cfRule type="colorScale" priority="5">
      <colorScale>
        <cfvo type="min"/>
        <cfvo type="max"/>
        <color rgb="FFFCFCFF"/>
        <color rgb="FFF8696B"/>
      </colorScale>
    </cfRule>
  </conditionalFormatting>
  <conditionalFormatting sqref="CK263:CO317">
    <cfRule type="colorScale" priority="4">
      <colorScale>
        <cfvo type="min"/>
        <cfvo type="max"/>
        <color rgb="FFFCFCFF"/>
        <color rgb="FFF8696B"/>
      </colorScale>
    </cfRule>
  </conditionalFormatting>
  <conditionalFormatting sqref="CE563:CI573">
    <cfRule type="colorScale" priority="3">
      <colorScale>
        <cfvo type="min"/>
        <cfvo type="max"/>
        <color rgb="FFFCFCFF"/>
        <color rgb="FFF8696B"/>
      </colorScale>
    </cfRule>
  </conditionalFormatting>
  <conditionalFormatting sqref="CE561:CI573">
    <cfRule type="colorScale" priority="2">
      <colorScale>
        <cfvo type="min"/>
        <cfvo type="max"/>
        <color rgb="FFFCFCFF"/>
        <color rgb="FFF8696B"/>
      </colorScale>
    </cfRule>
  </conditionalFormatting>
  <conditionalFormatting sqref="CE561:CI573">
    <cfRule type="colorScale" priority="1">
      <colorScale>
        <cfvo type="min"/>
        <cfvo type="max"/>
        <color rgb="FFFCFCFF"/>
        <color rgb="FFF8696B"/>
      </colorScale>
    </cfRule>
  </conditionalFormatting>
  <pageMargins left="0.7" right="0.7" top="0.75" bottom="0.75" header="0.3" footer="0.3"/>
  <pageSetup orientation="portrait" r:id="rId1"/>
  <ignoredErrors>
    <ignoredError sqref="D258:E258 D254:E254 D255:E255 D256:E256 D257:E257 H254:I254 H255:I255 H256:I256 H257:I257 H258:I258" unlockedFormula="1"/>
    <ignoredError sqref="B4:J6 B7:H7 J7 B8:H8 K16:T16 AH16:AQ16 BD16:BM16 BZ16:CI16 K17:S17 AH17:AN17" formulaRange="1"/>
    <ignoredError sqref="J10:U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394"/>
  <sheetViews>
    <sheetView topLeftCell="A13" workbookViewId="0"/>
  </sheetViews>
  <sheetFormatPr defaultRowHeight="14.4" x14ac:dyDescent="0.3"/>
  <cols>
    <col min="1" max="1" width="11.109375" bestFit="1" customWidth="1"/>
    <col min="7" max="7" width="8.88671875" style="46"/>
    <col min="8" max="8" width="8.88671875" style="46" customWidth="1"/>
    <col min="9" max="13" width="8.88671875" style="46"/>
    <col min="26" max="26" width="14.6640625" bestFit="1" customWidth="1"/>
  </cols>
  <sheetData>
    <row r="1" spans="1:37" ht="15" thickBot="1" x14ac:dyDescent="0.35"/>
    <row r="2" spans="1:37" s="2" customFormat="1" ht="15" thickBot="1" x14ac:dyDescent="0.35">
      <c r="A2" s="21" t="s">
        <v>0</v>
      </c>
      <c r="B2" s="12">
        <v>1</v>
      </c>
      <c r="C2" s="12">
        <v>2</v>
      </c>
      <c r="D2" s="12">
        <v>3</v>
      </c>
      <c r="E2" s="12">
        <v>4</v>
      </c>
      <c r="F2" s="12">
        <v>5</v>
      </c>
      <c r="G2" s="56">
        <v>6</v>
      </c>
      <c r="H2" s="56">
        <v>7</v>
      </c>
      <c r="I2" s="56">
        <v>8</v>
      </c>
      <c r="J2" s="56">
        <v>9</v>
      </c>
      <c r="K2" s="56">
        <v>10</v>
      </c>
      <c r="L2" s="56">
        <v>11</v>
      </c>
      <c r="M2" s="56">
        <v>12</v>
      </c>
      <c r="N2" s="12">
        <v>13</v>
      </c>
      <c r="O2" s="12">
        <v>14</v>
      </c>
      <c r="P2" s="12">
        <v>15</v>
      </c>
      <c r="Q2" s="12">
        <v>16</v>
      </c>
      <c r="R2" s="12">
        <v>17</v>
      </c>
      <c r="S2" s="12">
        <v>18</v>
      </c>
      <c r="T2" s="12">
        <v>19</v>
      </c>
      <c r="U2" s="14">
        <v>20</v>
      </c>
      <c r="V2" s="20" t="s">
        <v>21</v>
      </c>
      <c r="Z2" s="24" t="s">
        <v>28</v>
      </c>
      <c r="AA2" s="4">
        <v>1</v>
      </c>
      <c r="AB2" s="4">
        <v>2</v>
      </c>
      <c r="AC2" s="4">
        <v>3</v>
      </c>
      <c r="AD2" s="4">
        <v>4</v>
      </c>
      <c r="AE2" s="4">
        <v>5</v>
      </c>
      <c r="AF2" s="4">
        <v>6</v>
      </c>
      <c r="AG2" s="4">
        <v>7</v>
      </c>
      <c r="AH2" s="4">
        <v>8</v>
      </c>
      <c r="AI2" s="4">
        <v>9</v>
      </c>
      <c r="AJ2" s="4">
        <v>10</v>
      </c>
    </row>
    <row r="3" spans="1:37" x14ac:dyDescent="0.3">
      <c r="A3" s="3" t="s">
        <v>13</v>
      </c>
      <c r="B3" s="5">
        <v>91</v>
      </c>
      <c r="C3" s="5">
        <v>0</v>
      </c>
      <c r="D3" s="5">
        <v>0</v>
      </c>
      <c r="E3" s="5">
        <v>0</v>
      </c>
      <c r="F3" s="5">
        <v>0</v>
      </c>
      <c r="G3" s="5">
        <v>0</v>
      </c>
      <c r="H3" s="5">
        <v>0</v>
      </c>
      <c r="I3" s="5">
        <v>0</v>
      </c>
      <c r="J3" s="5">
        <v>0</v>
      </c>
      <c r="K3" s="5">
        <v>0</v>
      </c>
      <c r="L3" s="5">
        <v>0</v>
      </c>
      <c r="M3" s="5">
        <v>0</v>
      </c>
      <c r="N3" s="5">
        <v>0</v>
      </c>
      <c r="O3" s="5">
        <v>0</v>
      </c>
      <c r="P3" s="5">
        <v>0</v>
      </c>
      <c r="Q3" s="5">
        <v>0</v>
      </c>
      <c r="R3" s="5">
        <v>0</v>
      </c>
      <c r="S3" s="5">
        <v>0</v>
      </c>
      <c r="T3" s="5">
        <v>0</v>
      </c>
      <c r="U3" s="15">
        <v>0</v>
      </c>
      <c r="V3" s="13"/>
      <c r="Z3" s="18" t="s">
        <v>8</v>
      </c>
      <c r="AA3" s="23">
        <f>SUM(B3:B6)</f>
        <v>235</v>
      </c>
      <c r="AB3" s="23">
        <f t="shared" ref="AB3:AJ3" si="0">SUM(C3:C6)</f>
        <v>0</v>
      </c>
      <c r="AC3" s="23">
        <f t="shared" si="0"/>
        <v>0</v>
      </c>
      <c r="AD3" s="23">
        <f t="shared" si="0"/>
        <v>0</v>
      </c>
      <c r="AE3" s="23">
        <f t="shared" si="0"/>
        <v>0</v>
      </c>
      <c r="AF3" s="23">
        <f t="shared" si="0"/>
        <v>0</v>
      </c>
      <c r="AG3" s="23">
        <f t="shared" si="0"/>
        <v>0</v>
      </c>
      <c r="AH3" s="23">
        <f t="shared" si="0"/>
        <v>0</v>
      </c>
      <c r="AI3" s="23">
        <f t="shared" si="0"/>
        <v>0</v>
      </c>
      <c r="AJ3" s="23">
        <f t="shared" si="0"/>
        <v>0</v>
      </c>
      <c r="AK3" s="22"/>
    </row>
    <row r="4" spans="1:37" s="1" customFormat="1" x14ac:dyDescent="0.3">
      <c r="A4" s="3"/>
      <c r="B4" s="5">
        <v>40</v>
      </c>
      <c r="C4" s="5">
        <v>0</v>
      </c>
      <c r="D4" s="5">
        <v>0</v>
      </c>
      <c r="E4" s="5">
        <v>0</v>
      </c>
      <c r="F4" s="5">
        <v>0</v>
      </c>
      <c r="G4" s="5">
        <v>0</v>
      </c>
      <c r="H4" s="5">
        <v>0</v>
      </c>
      <c r="I4" s="5">
        <v>0</v>
      </c>
      <c r="J4" s="5">
        <v>0</v>
      </c>
      <c r="K4" s="5">
        <v>0</v>
      </c>
      <c r="L4" s="5">
        <v>0</v>
      </c>
      <c r="M4" s="5">
        <v>0</v>
      </c>
      <c r="N4" s="5">
        <v>0</v>
      </c>
      <c r="O4" s="5">
        <v>0</v>
      </c>
      <c r="P4" s="5">
        <v>0</v>
      </c>
      <c r="Q4" s="5">
        <v>0</v>
      </c>
      <c r="R4" s="5">
        <v>0</v>
      </c>
      <c r="S4" s="5">
        <v>0</v>
      </c>
      <c r="T4" s="5">
        <v>0</v>
      </c>
      <c r="U4" s="15">
        <v>0</v>
      </c>
      <c r="V4" s="13"/>
      <c r="Z4" s="18" t="s">
        <v>25</v>
      </c>
      <c r="AA4" s="23">
        <f>SUM(B7:B10)</f>
        <v>29</v>
      </c>
      <c r="AB4" s="23">
        <f t="shared" ref="AB4:AJ4" si="1">SUM(C7:C10)</f>
        <v>183</v>
      </c>
      <c r="AC4" s="23">
        <f t="shared" si="1"/>
        <v>9</v>
      </c>
      <c r="AD4" s="23">
        <f t="shared" si="1"/>
        <v>0</v>
      </c>
      <c r="AE4" s="23">
        <f t="shared" si="1"/>
        <v>0</v>
      </c>
      <c r="AF4" s="23">
        <f t="shared" si="1"/>
        <v>0</v>
      </c>
      <c r="AG4" s="23">
        <f t="shared" si="1"/>
        <v>0</v>
      </c>
      <c r="AH4" s="23">
        <f t="shared" si="1"/>
        <v>0</v>
      </c>
      <c r="AI4" s="23">
        <f t="shared" si="1"/>
        <v>0</v>
      </c>
      <c r="AJ4" s="23">
        <f t="shared" si="1"/>
        <v>0</v>
      </c>
      <c r="AK4" s="22"/>
    </row>
    <row r="5" spans="1:37" s="1" customFormat="1" x14ac:dyDescent="0.3">
      <c r="A5" s="3"/>
      <c r="B5" s="5">
        <v>41</v>
      </c>
      <c r="C5" s="5">
        <v>0</v>
      </c>
      <c r="D5" s="5">
        <v>0</v>
      </c>
      <c r="E5" s="5">
        <v>0</v>
      </c>
      <c r="F5" s="5">
        <v>0</v>
      </c>
      <c r="G5" s="5">
        <v>0</v>
      </c>
      <c r="H5" s="5">
        <v>0</v>
      </c>
      <c r="I5" s="5">
        <v>0</v>
      </c>
      <c r="J5" s="5">
        <v>0</v>
      </c>
      <c r="K5" s="5">
        <v>0</v>
      </c>
      <c r="L5" s="5">
        <v>0</v>
      </c>
      <c r="M5" s="5">
        <v>0</v>
      </c>
      <c r="N5" s="5">
        <v>0</v>
      </c>
      <c r="O5" s="5">
        <v>0</v>
      </c>
      <c r="P5" s="5">
        <v>0</v>
      </c>
      <c r="Q5" s="5">
        <v>0</v>
      </c>
      <c r="R5" s="5">
        <v>0</v>
      </c>
      <c r="S5" s="5">
        <v>0</v>
      </c>
      <c r="T5" s="5">
        <v>0</v>
      </c>
      <c r="U5" s="15">
        <v>0</v>
      </c>
      <c r="V5" s="13"/>
      <c r="Z5" s="18" t="s">
        <v>26</v>
      </c>
      <c r="AA5" s="23">
        <f>SUM(B11:B14)</f>
        <v>0</v>
      </c>
      <c r="AB5" s="23">
        <f t="shared" ref="AB5:AJ5" si="2">SUM(C11:C14)</f>
        <v>10</v>
      </c>
      <c r="AC5" s="23">
        <f t="shared" si="2"/>
        <v>228</v>
      </c>
      <c r="AD5" s="23">
        <f t="shared" si="2"/>
        <v>24</v>
      </c>
      <c r="AE5" s="23">
        <f t="shared" si="2"/>
        <v>4</v>
      </c>
      <c r="AF5" s="23">
        <f t="shared" si="2"/>
        <v>1</v>
      </c>
      <c r="AG5" s="23">
        <f t="shared" si="2"/>
        <v>0</v>
      </c>
      <c r="AH5" s="23">
        <f t="shared" si="2"/>
        <v>0</v>
      </c>
      <c r="AI5" s="23">
        <f t="shared" si="2"/>
        <v>0</v>
      </c>
      <c r="AJ5" s="23">
        <f t="shared" si="2"/>
        <v>0</v>
      </c>
      <c r="AK5" s="22"/>
    </row>
    <row r="6" spans="1:37" s="1" customFormat="1" x14ac:dyDescent="0.3">
      <c r="A6" s="3"/>
      <c r="B6" s="6">
        <v>63</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16">
        <v>0</v>
      </c>
      <c r="V6" s="7">
        <f>SUM(B3:U6)</f>
        <v>235</v>
      </c>
      <c r="Z6" s="18" t="s">
        <v>27</v>
      </c>
      <c r="AA6" s="23">
        <f>SUM(B15:B18)</f>
        <v>0</v>
      </c>
      <c r="AB6" s="23">
        <f t="shared" ref="AB6:AJ6" si="3">SUM(C15:C18)</f>
        <v>0</v>
      </c>
      <c r="AC6" s="23">
        <f t="shared" si="3"/>
        <v>29</v>
      </c>
      <c r="AD6" s="23">
        <f t="shared" si="3"/>
        <v>245</v>
      </c>
      <c r="AE6" s="23">
        <f t="shared" si="3"/>
        <v>286</v>
      </c>
      <c r="AF6" s="23">
        <f t="shared" si="3"/>
        <v>295</v>
      </c>
      <c r="AG6" s="23">
        <f t="shared" si="3"/>
        <v>207</v>
      </c>
      <c r="AH6" s="23">
        <f t="shared" si="3"/>
        <v>6</v>
      </c>
      <c r="AI6" s="23">
        <f t="shared" si="3"/>
        <v>0</v>
      </c>
      <c r="AJ6" s="23">
        <f t="shared" si="3"/>
        <v>0</v>
      </c>
      <c r="AK6" s="22"/>
    </row>
    <row r="7" spans="1:37" x14ac:dyDescent="0.3">
      <c r="A7" s="3" t="s">
        <v>14</v>
      </c>
      <c r="B7" s="5">
        <v>9</v>
      </c>
      <c r="C7" s="5">
        <v>34</v>
      </c>
      <c r="D7" s="5">
        <v>2</v>
      </c>
      <c r="E7" s="5">
        <v>0</v>
      </c>
      <c r="F7" s="5">
        <v>0</v>
      </c>
      <c r="G7" s="5">
        <v>0</v>
      </c>
      <c r="H7" s="5">
        <v>0</v>
      </c>
      <c r="I7" s="5">
        <v>0</v>
      </c>
      <c r="J7" s="5">
        <v>0</v>
      </c>
      <c r="K7" s="5">
        <v>0</v>
      </c>
      <c r="L7" s="5">
        <v>0</v>
      </c>
      <c r="M7" s="5">
        <v>0</v>
      </c>
      <c r="N7" s="5">
        <v>0</v>
      </c>
      <c r="O7" s="5">
        <v>0</v>
      </c>
      <c r="P7" s="5">
        <v>0</v>
      </c>
      <c r="Q7" s="5">
        <v>0</v>
      </c>
      <c r="R7" s="5">
        <v>0</v>
      </c>
      <c r="S7" s="5">
        <v>0</v>
      </c>
      <c r="T7" s="5">
        <v>0</v>
      </c>
      <c r="U7" s="15">
        <v>0</v>
      </c>
      <c r="V7" s="13"/>
      <c r="Z7" s="8" t="s">
        <v>12</v>
      </c>
      <c r="AA7" s="25">
        <f>SUM(B19:B22)</f>
        <v>0</v>
      </c>
      <c r="AB7" s="25">
        <f t="shared" ref="AB7:AJ7" si="4">SUM(C19:C22)</f>
        <v>0</v>
      </c>
      <c r="AC7" s="25">
        <f t="shared" si="4"/>
        <v>0</v>
      </c>
      <c r="AD7" s="25">
        <f t="shared" si="4"/>
        <v>0</v>
      </c>
      <c r="AE7" s="25">
        <f t="shared" si="4"/>
        <v>7</v>
      </c>
      <c r="AF7" s="25">
        <f t="shared" si="4"/>
        <v>53</v>
      </c>
      <c r="AG7" s="25">
        <f t="shared" si="4"/>
        <v>275</v>
      </c>
      <c r="AH7" s="25">
        <f t="shared" si="4"/>
        <v>271</v>
      </c>
      <c r="AI7" s="25">
        <f t="shared" si="4"/>
        <v>221</v>
      </c>
      <c r="AJ7" s="25">
        <f t="shared" si="4"/>
        <v>0</v>
      </c>
      <c r="AK7" s="22"/>
    </row>
    <row r="8" spans="1:37" s="1" customFormat="1" x14ac:dyDescent="0.3">
      <c r="A8" s="3"/>
      <c r="B8" s="5">
        <v>3</v>
      </c>
      <c r="C8" s="5">
        <v>52</v>
      </c>
      <c r="D8" s="5">
        <v>5</v>
      </c>
      <c r="E8" s="5">
        <v>0</v>
      </c>
      <c r="F8" s="5">
        <v>0</v>
      </c>
      <c r="G8" s="5">
        <v>0</v>
      </c>
      <c r="H8" s="5">
        <v>0</v>
      </c>
      <c r="I8" s="5">
        <v>0</v>
      </c>
      <c r="J8" s="5">
        <v>0</v>
      </c>
      <c r="K8" s="5">
        <v>0</v>
      </c>
      <c r="L8" s="5">
        <v>0</v>
      </c>
      <c r="M8" s="5">
        <v>0</v>
      </c>
      <c r="N8" s="5">
        <v>0</v>
      </c>
      <c r="O8" s="5">
        <v>0</v>
      </c>
      <c r="P8" s="5">
        <v>0</v>
      </c>
      <c r="Q8" s="5">
        <v>0</v>
      </c>
      <c r="R8" s="5">
        <v>0</v>
      </c>
      <c r="S8" s="5">
        <v>0</v>
      </c>
      <c r="T8" s="5">
        <v>0</v>
      </c>
      <c r="U8" s="15">
        <v>0</v>
      </c>
      <c r="V8" s="13"/>
      <c r="Z8" s="26" t="s">
        <v>29</v>
      </c>
      <c r="AA8" s="27">
        <f t="shared" ref="AA8:AJ8" si="5">SUM(AA3:AA7)</f>
        <v>264</v>
      </c>
      <c r="AB8" s="27">
        <f t="shared" si="5"/>
        <v>193</v>
      </c>
      <c r="AC8" s="27">
        <f t="shared" si="5"/>
        <v>266</v>
      </c>
      <c r="AD8" s="27">
        <f t="shared" si="5"/>
        <v>269</v>
      </c>
      <c r="AE8" s="27">
        <f t="shared" si="5"/>
        <v>297</v>
      </c>
      <c r="AF8" s="27">
        <f t="shared" si="5"/>
        <v>349</v>
      </c>
      <c r="AG8" s="27">
        <f t="shared" si="5"/>
        <v>482</v>
      </c>
      <c r="AH8" s="27">
        <f t="shared" si="5"/>
        <v>277</v>
      </c>
      <c r="AI8" s="27">
        <f t="shared" si="5"/>
        <v>221</v>
      </c>
      <c r="AJ8" s="27">
        <f t="shared" si="5"/>
        <v>0</v>
      </c>
      <c r="AK8" s="2"/>
    </row>
    <row r="9" spans="1:37" s="1" customFormat="1" x14ac:dyDescent="0.3">
      <c r="A9" s="3"/>
      <c r="B9" s="5">
        <v>4</v>
      </c>
      <c r="C9" s="5">
        <v>40</v>
      </c>
      <c r="D9" s="5">
        <v>1</v>
      </c>
      <c r="E9" s="5">
        <v>0</v>
      </c>
      <c r="F9" s="5">
        <v>0</v>
      </c>
      <c r="G9" s="5">
        <v>0</v>
      </c>
      <c r="H9" s="5">
        <v>0</v>
      </c>
      <c r="I9" s="5">
        <v>0</v>
      </c>
      <c r="J9" s="5">
        <v>0</v>
      </c>
      <c r="K9" s="5">
        <v>0</v>
      </c>
      <c r="L9" s="5">
        <v>0</v>
      </c>
      <c r="M9" s="5">
        <v>0</v>
      </c>
      <c r="N9" s="5">
        <v>0</v>
      </c>
      <c r="O9" s="5">
        <v>0</v>
      </c>
      <c r="P9" s="5">
        <v>0</v>
      </c>
      <c r="Q9" s="5">
        <v>0</v>
      </c>
      <c r="R9" s="5">
        <v>0</v>
      </c>
      <c r="S9" s="5">
        <v>0</v>
      </c>
      <c r="T9" s="5">
        <v>0</v>
      </c>
      <c r="U9" s="15">
        <v>0</v>
      </c>
      <c r="V9" s="13"/>
    </row>
    <row r="10" spans="1:37" s="1" customFormat="1" x14ac:dyDescent="0.3">
      <c r="A10" s="3"/>
      <c r="B10" s="6">
        <v>13</v>
      </c>
      <c r="C10" s="6">
        <v>57</v>
      </c>
      <c r="D10" s="6">
        <v>1</v>
      </c>
      <c r="E10" s="6">
        <v>0</v>
      </c>
      <c r="F10" s="6">
        <v>0</v>
      </c>
      <c r="G10" s="6">
        <v>0</v>
      </c>
      <c r="H10" s="6">
        <v>0</v>
      </c>
      <c r="I10" s="6">
        <v>0</v>
      </c>
      <c r="J10" s="6">
        <v>0</v>
      </c>
      <c r="K10" s="6">
        <v>0</v>
      </c>
      <c r="L10" s="6">
        <v>0</v>
      </c>
      <c r="M10" s="6">
        <v>0</v>
      </c>
      <c r="N10" s="6">
        <v>0</v>
      </c>
      <c r="O10" s="6">
        <v>0</v>
      </c>
      <c r="P10" s="6">
        <v>0</v>
      </c>
      <c r="Q10" s="6">
        <v>0</v>
      </c>
      <c r="R10" s="6">
        <v>0</v>
      </c>
      <c r="S10" s="6">
        <v>0</v>
      </c>
      <c r="T10" s="6">
        <v>0</v>
      </c>
      <c r="U10" s="16">
        <v>0</v>
      </c>
      <c r="V10" s="7">
        <f>SUM(B7:U10)</f>
        <v>221</v>
      </c>
    </row>
    <row r="11" spans="1:37" x14ac:dyDescent="0.3">
      <c r="A11" s="3" t="s">
        <v>15</v>
      </c>
      <c r="B11" s="5">
        <v>0</v>
      </c>
      <c r="C11" s="5">
        <v>3</v>
      </c>
      <c r="D11" s="5">
        <v>64</v>
      </c>
      <c r="E11" s="5">
        <v>5</v>
      </c>
      <c r="F11" s="5">
        <v>3</v>
      </c>
      <c r="G11" s="5">
        <v>0</v>
      </c>
      <c r="H11" s="5">
        <v>0</v>
      </c>
      <c r="I11" s="5">
        <v>0</v>
      </c>
      <c r="J11" s="5">
        <v>0</v>
      </c>
      <c r="K11" s="5">
        <v>0</v>
      </c>
      <c r="L11" s="5">
        <v>0</v>
      </c>
      <c r="M11" s="5">
        <v>0</v>
      </c>
      <c r="N11" s="5">
        <v>0</v>
      </c>
      <c r="O11" s="5">
        <v>0</v>
      </c>
      <c r="P11" s="5">
        <v>0</v>
      </c>
      <c r="Q11" s="5">
        <v>0</v>
      </c>
      <c r="R11" s="5">
        <v>0</v>
      </c>
      <c r="S11" s="5">
        <v>0</v>
      </c>
      <c r="T11" s="5">
        <v>0</v>
      </c>
      <c r="U11" s="15">
        <v>0</v>
      </c>
      <c r="V11" s="13"/>
      <c r="Z11" s="1"/>
      <c r="AA11" s="1"/>
      <c r="AB11" s="1"/>
      <c r="AC11" s="1"/>
      <c r="AD11" s="1"/>
      <c r="AE11" s="1"/>
      <c r="AF11" s="1"/>
      <c r="AG11" s="1"/>
      <c r="AH11" s="1"/>
      <c r="AI11" s="1"/>
      <c r="AJ11" s="1"/>
    </row>
    <row r="12" spans="1:37" s="1" customFormat="1" x14ac:dyDescent="0.3">
      <c r="A12" s="3"/>
      <c r="B12" s="5">
        <v>0</v>
      </c>
      <c r="C12" s="5">
        <v>1</v>
      </c>
      <c r="D12" s="5">
        <v>55</v>
      </c>
      <c r="E12" s="5">
        <v>4</v>
      </c>
      <c r="F12" s="5">
        <v>0</v>
      </c>
      <c r="G12" s="5">
        <v>0</v>
      </c>
      <c r="H12" s="5">
        <v>0</v>
      </c>
      <c r="I12" s="5">
        <v>0</v>
      </c>
      <c r="J12" s="5">
        <v>0</v>
      </c>
      <c r="K12" s="5">
        <v>0</v>
      </c>
      <c r="L12" s="5">
        <v>0</v>
      </c>
      <c r="M12" s="5">
        <v>0</v>
      </c>
      <c r="N12" s="5">
        <v>0</v>
      </c>
      <c r="O12" s="5">
        <v>0</v>
      </c>
      <c r="P12" s="5">
        <v>0</v>
      </c>
      <c r="Q12" s="5">
        <v>0</v>
      </c>
      <c r="R12" s="5">
        <v>0</v>
      </c>
      <c r="S12" s="5">
        <v>0</v>
      </c>
      <c r="T12" s="5">
        <v>0</v>
      </c>
      <c r="U12" s="15">
        <v>0</v>
      </c>
      <c r="V12" s="13"/>
      <c r="Z12"/>
      <c r="AA12"/>
      <c r="AB12"/>
      <c r="AC12"/>
      <c r="AD12"/>
      <c r="AE12"/>
      <c r="AF12"/>
      <c r="AG12"/>
      <c r="AH12"/>
      <c r="AI12"/>
      <c r="AJ12"/>
    </row>
    <row r="13" spans="1:37" s="1" customFormat="1" x14ac:dyDescent="0.3">
      <c r="A13" s="3"/>
      <c r="B13" s="5">
        <v>0</v>
      </c>
      <c r="C13" s="5">
        <v>2</v>
      </c>
      <c r="D13" s="5">
        <v>51</v>
      </c>
      <c r="E13" s="5">
        <v>7</v>
      </c>
      <c r="F13" s="5">
        <v>1</v>
      </c>
      <c r="G13" s="5">
        <v>0</v>
      </c>
      <c r="H13" s="5">
        <v>0</v>
      </c>
      <c r="I13" s="5">
        <v>0</v>
      </c>
      <c r="J13" s="5">
        <v>0</v>
      </c>
      <c r="K13" s="5">
        <v>0</v>
      </c>
      <c r="L13" s="5">
        <v>0</v>
      </c>
      <c r="M13" s="5">
        <v>0</v>
      </c>
      <c r="N13" s="5">
        <v>0</v>
      </c>
      <c r="O13" s="5">
        <v>0</v>
      </c>
      <c r="P13" s="5">
        <v>0</v>
      </c>
      <c r="Q13" s="5">
        <v>0</v>
      </c>
      <c r="R13" s="5">
        <v>0</v>
      </c>
      <c r="S13" s="5">
        <v>0</v>
      </c>
      <c r="T13" s="5">
        <v>0</v>
      </c>
      <c r="U13" s="15">
        <v>0</v>
      </c>
      <c r="V13" s="13"/>
    </row>
    <row r="14" spans="1:37" s="1" customFormat="1" x14ac:dyDescent="0.3">
      <c r="A14" s="3"/>
      <c r="B14" s="6">
        <v>0</v>
      </c>
      <c r="C14" s="6">
        <v>4</v>
      </c>
      <c r="D14" s="6">
        <v>58</v>
      </c>
      <c r="E14" s="6">
        <v>8</v>
      </c>
      <c r="F14" s="6">
        <v>0</v>
      </c>
      <c r="G14" s="6">
        <v>1</v>
      </c>
      <c r="H14" s="6">
        <v>0</v>
      </c>
      <c r="I14" s="6">
        <v>0</v>
      </c>
      <c r="J14" s="6">
        <v>0</v>
      </c>
      <c r="K14" s="6">
        <v>0</v>
      </c>
      <c r="L14" s="6">
        <v>0</v>
      </c>
      <c r="M14" s="6">
        <v>0</v>
      </c>
      <c r="N14" s="6">
        <v>0</v>
      </c>
      <c r="O14" s="6">
        <v>0</v>
      </c>
      <c r="P14" s="6">
        <v>0</v>
      </c>
      <c r="Q14" s="6">
        <v>0</v>
      </c>
      <c r="R14" s="6">
        <v>0</v>
      </c>
      <c r="S14" s="6">
        <v>0</v>
      </c>
      <c r="T14" s="6">
        <v>0</v>
      </c>
      <c r="U14" s="16">
        <v>0</v>
      </c>
      <c r="V14" s="7">
        <f>SUM(B11:U14)</f>
        <v>267</v>
      </c>
    </row>
    <row r="15" spans="1:37" x14ac:dyDescent="0.3">
      <c r="A15" s="3" t="s">
        <v>16</v>
      </c>
      <c r="B15" s="5">
        <v>0</v>
      </c>
      <c r="C15" s="5">
        <v>0</v>
      </c>
      <c r="D15" s="5">
        <v>7</v>
      </c>
      <c r="E15" s="5">
        <v>73</v>
      </c>
      <c r="F15" s="5">
        <v>76</v>
      </c>
      <c r="G15" s="5">
        <v>78</v>
      </c>
      <c r="H15" s="5">
        <v>86</v>
      </c>
      <c r="I15" s="5">
        <v>3</v>
      </c>
      <c r="J15" s="5">
        <v>0</v>
      </c>
      <c r="K15" s="5">
        <v>0</v>
      </c>
      <c r="L15" s="5">
        <v>0</v>
      </c>
      <c r="M15" s="5">
        <v>0</v>
      </c>
      <c r="N15" s="5">
        <v>0</v>
      </c>
      <c r="O15" s="5">
        <v>0</v>
      </c>
      <c r="P15" s="5">
        <v>0</v>
      </c>
      <c r="Q15" s="5">
        <v>0</v>
      </c>
      <c r="R15" s="5">
        <v>0</v>
      </c>
      <c r="S15" s="5">
        <v>0</v>
      </c>
      <c r="T15" s="5">
        <v>0</v>
      </c>
      <c r="U15" s="15">
        <v>0</v>
      </c>
      <c r="V15" s="13"/>
      <c r="Z15" s="1"/>
      <c r="AA15" s="1"/>
      <c r="AB15" s="1"/>
      <c r="AC15" s="1"/>
      <c r="AD15" s="1"/>
      <c r="AE15" s="1"/>
      <c r="AF15" s="1"/>
      <c r="AG15" s="1"/>
      <c r="AH15" s="1"/>
      <c r="AI15" s="1"/>
      <c r="AJ15" s="1"/>
    </row>
    <row r="16" spans="1:37" s="1" customFormat="1" x14ac:dyDescent="0.3">
      <c r="A16" s="3"/>
      <c r="B16" s="5">
        <v>0</v>
      </c>
      <c r="C16" s="5">
        <v>0</v>
      </c>
      <c r="D16" s="5">
        <v>8</v>
      </c>
      <c r="E16" s="5">
        <v>64</v>
      </c>
      <c r="F16" s="5">
        <v>78</v>
      </c>
      <c r="G16" s="5">
        <v>54</v>
      </c>
      <c r="H16" s="5">
        <v>14</v>
      </c>
      <c r="I16" s="5">
        <v>0</v>
      </c>
      <c r="J16" s="5">
        <v>0</v>
      </c>
      <c r="K16" s="5">
        <v>0</v>
      </c>
      <c r="L16" s="5">
        <v>0</v>
      </c>
      <c r="M16" s="5">
        <v>0</v>
      </c>
      <c r="N16" s="5">
        <v>0</v>
      </c>
      <c r="O16" s="5">
        <v>0</v>
      </c>
      <c r="P16" s="5">
        <v>0</v>
      </c>
      <c r="Q16" s="5">
        <v>0</v>
      </c>
      <c r="R16" s="5">
        <v>0</v>
      </c>
      <c r="S16" s="5">
        <v>0</v>
      </c>
      <c r="T16" s="5">
        <v>0</v>
      </c>
      <c r="U16" s="15">
        <v>0</v>
      </c>
      <c r="V16" s="13"/>
      <c r="Z16"/>
      <c r="AA16"/>
      <c r="AB16"/>
      <c r="AC16"/>
      <c r="AD16"/>
      <c r="AE16"/>
      <c r="AF16"/>
      <c r="AG16"/>
      <c r="AH16"/>
      <c r="AI16"/>
      <c r="AJ16"/>
    </row>
    <row r="17" spans="1:36" s="1" customFormat="1" x14ac:dyDescent="0.3">
      <c r="A17" s="3"/>
      <c r="B17" s="5">
        <v>0</v>
      </c>
      <c r="C17" s="5">
        <v>0</v>
      </c>
      <c r="D17" s="5">
        <v>8</v>
      </c>
      <c r="E17" s="5">
        <v>44</v>
      </c>
      <c r="F17" s="5">
        <v>63</v>
      </c>
      <c r="G17" s="5">
        <v>101</v>
      </c>
      <c r="H17" s="5">
        <v>43</v>
      </c>
      <c r="I17" s="5">
        <v>1</v>
      </c>
      <c r="J17" s="5">
        <v>0</v>
      </c>
      <c r="K17" s="5">
        <v>0</v>
      </c>
      <c r="L17" s="5">
        <v>0</v>
      </c>
      <c r="M17" s="5">
        <v>0</v>
      </c>
      <c r="N17" s="5">
        <v>0</v>
      </c>
      <c r="O17" s="5">
        <v>0</v>
      </c>
      <c r="P17" s="5">
        <v>0</v>
      </c>
      <c r="Q17" s="5">
        <v>0</v>
      </c>
      <c r="R17" s="5">
        <v>0</v>
      </c>
      <c r="S17" s="5">
        <v>0</v>
      </c>
      <c r="T17" s="5">
        <v>0</v>
      </c>
      <c r="U17" s="15">
        <v>0</v>
      </c>
      <c r="V17" s="13"/>
    </row>
    <row r="18" spans="1:36" s="1" customFormat="1" x14ac:dyDescent="0.3">
      <c r="A18" s="3"/>
      <c r="B18" s="6">
        <v>0</v>
      </c>
      <c r="C18" s="6">
        <v>0</v>
      </c>
      <c r="D18" s="6">
        <v>6</v>
      </c>
      <c r="E18" s="6">
        <v>64</v>
      </c>
      <c r="F18" s="6">
        <v>69</v>
      </c>
      <c r="G18" s="6">
        <v>62</v>
      </c>
      <c r="H18" s="6">
        <v>64</v>
      </c>
      <c r="I18" s="6">
        <v>2</v>
      </c>
      <c r="J18" s="6">
        <v>0</v>
      </c>
      <c r="K18" s="6">
        <v>0</v>
      </c>
      <c r="L18" s="6">
        <v>0</v>
      </c>
      <c r="M18" s="6">
        <v>0</v>
      </c>
      <c r="N18" s="6">
        <v>0</v>
      </c>
      <c r="O18" s="6">
        <v>0</v>
      </c>
      <c r="P18" s="6">
        <v>0</v>
      </c>
      <c r="Q18" s="6">
        <v>0</v>
      </c>
      <c r="R18" s="6">
        <v>0</v>
      </c>
      <c r="S18" s="6">
        <v>0</v>
      </c>
      <c r="T18" s="6">
        <v>0</v>
      </c>
      <c r="U18" s="16">
        <v>0</v>
      </c>
      <c r="V18" s="7">
        <f>SUM(B15:U18)</f>
        <v>1068</v>
      </c>
    </row>
    <row r="19" spans="1:36" x14ac:dyDescent="0.3">
      <c r="A19" s="3" t="s">
        <v>17</v>
      </c>
      <c r="B19" s="5">
        <v>0</v>
      </c>
      <c r="C19" s="5">
        <v>0</v>
      </c>
      <c r="D19" s="5">
        <v>0</v>
      </c>
      <c r="E19" s="5">
        <v>0</v>
      </c>
      <c r="F19" s="5">
        <v>2</v>
      </c>
      <c r="G19" s="5">
        <v>21</v>
      </c>
      <c r="H19" s="5">
        <v>54</v>
      </c>
      <c r="I19" s="5">
        <v>47</v>
      </c>
      <c r="J19" s="5">
        <v>58</v>
      </c>
      <c r="K19" s="5">
        <v>0</v>
      </c>
      <c r="L19" s="5">
        <v>0</v>
      </c>
      <c r="M19" s="5">
        <v>0</v>
      </c>
      <c r="N19" s="5">
        <v>0</v>
      </c>
      <c r="O19" s="5">
        <v>0</v>
      </c>
      <c r="P19" s="5">
        <v>0</v>
      </c>
      <c r="Q19" s="5">
        <v>0</v>
      </c>
      <c r="R19" s="5">
        <v>0</v>
      </c>
      <c r="S19" s="5">
        <v>0</v>
      </c>
      <c r="T19" s="5">
        <v>0</v>
      </c>
      <c r="U19" s="15">
        <v>0</v>
      </c>
      <c r="V19" s="13"/>
      <c r="Z19" s="1"/>
      <c r="AA19" s="1"/>
      <c r="AB19" s="1"/>
      <c r="AC19" s="1"/>
      <c r="AD19" s="1"/>
      <c r="AE19" s="1"/>
      <c r="AF19" s="1"/>
      <c r="AG19" s="1"/>
      <c r="AH19" s="1"/>
      <c r="AI19" s="1"/>
      <c r="AJ19" s="1"/>
    </row>
    <row r="20" spans="1:36" s="1" customFormat="1" x14ac:dyDescent="0.3">
      <c r="A20" s="3"/>
      <c r="B20" s="5">
        <v>0</v>
      </c>
      <c r="C20" s="5">
        <v>0</v>
      </c>
      <c r="D20" s="5">
        <v>0</v>
      </c>
      <c r="E20" s="5">
        <v>0</v>
      </c>
      <c r="F20" s="5">
        <v>1</v>
      </c>
      <c r="G20" s="5">
        <v>10</v>
      </c>
      <c r="H20" s="5">
        <v>111</v>
      </c>
      <c r="I20" s="5">
        <v>68</v>
      </c>
      <c r="J20" s="5">
        <v>64</v>
      </c>
      <c r="K20" s="5">
        <v>0</v>
      </c>
      <c r="L20" s="5">
        <v>0</v>
      </c>
      <c r="M20" s="5">
        <v>0</v>
      </c>
      <c r="N20" s="5">
        <v>0</v>
      </c>
      <c r="O20" s="5">
        <v>0</v>
      </c>
      <c r="P20" s="5">
        <v>0</v>
      </c>
      <c r="Q20" s="5">
        <v>0</v>
      </c>
      <c r="R20" s="5">
        <v>0</v>
      </c>
      <c r="S20" s="5">
        <v>0</v>
      </c>
      <c r="T20" s="5">
        <v>0</v>
      </c>
      <c r="U20" s="15">
        <v>0</v>
      </c>
      <c r="V20" s="13"/>
      <c r="Z20"/>
      <c r="AA20"/>
      <c r="AB20"/>
      <c r="AC20"/>
      <c r="AD20"/>
      <c r="AE20"/>
      <c r="AF20"/>
      <c r="AG20"/>
      <c r="AH20"/>
      <c r="AI20"/>
      <c r="AJ20"/>
    </row>
    <row r="21" spans="1:36" s="1" customFormat="1" x14ac:dyDescent="0.3">
      <c r="A21" s="3"/>
      <c r="B21" s="5">
        <v>0</v>
      </c>
      <c r="C21" s="5">
        <v>0</v>
      </c>
      <c r="D21" s="5">
        <v>0</v>
      </c>
      <c r="E21" s="5">
        <v>0</v>
      </c>
      <c r="F21" s="5">
        <v>1</v>
      </c>
      <c r="G21" s="5">
        <v>10</v>
      </c>
      <c r="H21" s="5">
        <v>66</v>
      </c>
      <c r="I21" s="5">
        <v>51</v>
      </c>
      <c r="J21" s="5">
        <v>48</v>
      </c>
      <c r="K21" s="5">
        <v>0</v>
      </c>
      <c r="L21" s="5">
        <v>0</v>
      </c>
      <c r="M21" s="5">
        <v>0</v>
      </c>
      <c r="N21" s="5">
        <v>0</v>
      </c>
      <c r="O21" s="5">
        <v>0</v>
      </c>
      <c r="P21" s="5">
        <v>0</v>
      </c>
      <c r="Q21" s="5">
        <v>0</v>
      </c>
      <c r="R21" s="5">
        <v>0</v>
      </c>
      <c r="S21" s="5">
        <v>0</v>
      </c>
      <c r="T21" s="5">
        <v>0</v>
      </c>
      <c r="U21" s="15">
        <v>0</v>
      </c>
      <c r="V21" s="13"/>
      <c r="Z21"/>
      <c r="AA21"/>
      <c r="AB21"/>
      <c r="AC21"/>
      <c r="AD21"/>
      <c r="AE21"/>
      <c r="AF21"/>
      <c r="AG21"/>
      <c r="AH21"/>
      <c r="AI21"/>
      <c r="AJ21"/>
    </row>
    <row r="22" spans="1:36" s="1" customFormat="1" x14ac:dyDescent="0.3">
      <c r="A22" s="4"/>
      <c r="B22" s="6">
        <v>0</v>
      </c>
      <c r="C22" s="6">
        <v>0</v>
      </c>
      <c r="D22" s="6">
        <v>0</v>
      </c>
      <c r="E22" s="6">
        <v>0</v>
      </c>
      <c r="F22" s="6">
        <v>3</v>
      </c>
      <c r="G22" s="6">
        <v>12</v>
      </c>
      <c r="H22" s="6">
        <v>44</v>
      </c>
      <c r="I22" s="6">
        <v>105</v>
      </c>
      <c r="J22" s="6">
        <v>51</v>
      </c>
      <c r="K22" s="6">
        <v>0</v>
      </c>
      <c r="L22" s="6">
        <v>0</v>
      </c>
      <c r="M22" s="6">
        <v>0</v>
      </c>
      <c r="N22" s="6">
        <v>0</v>
      </c>
      <c r="O22" s="6">
        <v>0</v>
      </c>
      <c r="P22" s="6">
        <v>0</v>
      </c>
      <c r="Q22" s="6">
        <v>0</v>
      </c>
      <c r="R22" s="6">
        <v>0</v>
      </c>
      <c r="S22" s="6">
        <v>0</v>
      </c>
      <c r="T22" s="6">
        <v>0</v>
      </c>
      <c r="U22" s="16">
        <v>0</v>
      </c>
      <c r="V22" s="7">
        <f>SUM(B19:U22)</f>
        <v>827</v>
      </c>
      <c r="Z22"/>
      <c r="AA22"/>
      <c r="AB22"/>
      <c r="AC22"/>
      <c r="AD22"/>
      <c r="AE22"/>
      <c r="AF22"/>
      <c r="AG22"/>
      <c r="AH22"/>
      <c r="AI22"/>
      <c r="AJ22"/>
    </row>
    <row r="23" spans="1:36" x14ac:dyDescent="0.3">
      <c r="A23" s="9" t="s">
        <v>18</v>
      </c>
      <c r="B23" s="10">
        <f>SUM(B3:B22)</f>
        <v>264</v>
      </c>
      <c r="C23" s="10">
        <f>SUM(C3:C22)</f>
        <v>193</v>
      </c>
      <c r="D23" s="10">
        <f t="shared" ref="D23:U23" si="6">SUM(D3:D22)</f>
        <v>266</v>
      </c>
      <c r="E23" s="10">
        <f t="shared" si="6"/>
        <v>269</v>
      </c>
      <c r="F23" s="10">
        <f t="shared" si="6"/>
        <v>297</v>
      </c>
      <c r="G23" s="10">
        <f t="shared" si="6"/>
        <v>349</v>
      </c>
      <c r="H23" s="10">
        <f t="shared" si="6"/>
        <v>482</v>
      </c>
      <c r="I23" s="10">
        <f t="shared" si="6"/>
        <v>277</v>
      </c>
      <c r="J23" s="10">
        <f t="shared" si="6"/>
        <v>221</v>
      </c>
      <c r="K23" s="10">
        <f t="shared" si="6"/>
        <v>0</v>
      </c>
      <c r="L23" s="10">
        <f t="shared" si="6"/>
        <v>0</v>
      </c>
      <c r="M23" s="10">
        <f t="shared" si="6"/>
        <v>0</v>
      </c>
      <c r="N23" s="10">
        <f t="shared" si="6"/>
        <v>0</v>
      </c>
      <c r="O23" s="10">
        <f t="shared" si="6"/>
        <v>0</v>
      </c>
      <c r="P23" s="10">
        <f t="shared" si="6"/>
        <v>0</v>
      </c>
      <c r="Q23" s="10">
        <f t="shared" si="6"/>
        <v>0</v>
      </c>
      <c r="R23" s="10">
        <f t="shared" si="6"/>
        <v>0</v>
      </c>
      <c r="S23" s="10">
        <f t="shared" si="6"/>
        <v>0</v>
      </c>
      <c r="T23" s="10">
        <f t="shared" si="6"/>
        <v>0</v>
      </c>
      <c r="U23" s="17">
        <f t="shared" si="6"/>
        <v>0</v>
      </c>
      <c r="V23" s="10">
        <f>SUM(B23:U23)</f>
        <v>2618</v>
      </c>
    </row>
    <row r="24" spans="1:36" x14ac:dyDescent="0.3">
      <c r="A24" t="s">
        <v>19</v>
      </c>
      <c r="B24" s="5">
        <v>0</v>
      </c>
      <c r="C24" s="5">
        <v>0</v>
      </c>
      <c r="D24" s="5">
        <v>0</v>
      </c>
      <c r="E24" s="5">
        <v>0</v>
      </c>
      <c r="F24" s="5">
        <v>0</v>
      </c>
      <c r="G24" s="5">
        <v>0</v>
      </c>
      <c r="H24" s="46">
        <v>0</v>
      </c>
      <c r="I24" s="46">
        <v>0</v>
      </c>
      <c r="J24" s="46">
        <v>162</v>
      </c>
      <c r="K24" s="46">
        <v>176</v>
      </c>
      <c r="L24" s="46">
        <v>52</v>
      </c>
      <c r="M24" s="46">
        <v>6</v>
      </c>
      <c r="N24">
        <v>2</v>
      </c>
      <c r="O24">
        <v>1</v>
      </c>
      <c r="P24">
        <v>0</v>
      </c>
      <c r="Q24" s="1">
        <v>0</v>
      </c>
      <c r="R24" s="1">
        <v>0</v>
      </c>
      <c r="S24" s="1">
        <v>0</v>
      </c>
      <c r="T24" s="1">
        <v>0</v>
      </c>
      <c r="U24" s="18">
        <v>0</v>
      </c>
    </row>
    <row r="25" spans="1:36" x14ac:dyDescent="0.3">
      <c r="B25" s="5">
        <v>0</v>
      </c>
      <c r="C25" s="5">
        <v>0</v>
      </c>
      <c r="D25" s="5">
        <v>0</v>
      </c>
      <c r="E25" s="5">
        <v>0</v>
      </c>
      <c r="F25" s="5">
        <v>0</v>
      </c>
      <c r="G25" s="5">
        <v>0</v>
      </c>
      <c r="H25" s="46">
        <v>0</v>
      </c>
      <c r="I25" s="46">
        <v>6</v>
      </c>
      <c r="J25" s="46">
        <v>29</v>
      </c>
      <c r="K25" s="46">
        <v>3</v>
      </c>
      <c r="L25" s="46">
        <v>14</v>
      </c>
      <c r="M25" s="46">
        <v>8</v>
      </c>
      <c r="N25">
        <v>17</v>
      </c>
      <c r="O25">
        <v>0</v>
      </c>
      <c r="P25" s="5">
        <v>0</v>
      </c>
      <c r="Q25" s="5">
        <v>0</v>
      </c>
      <c r="R25" s="5">
        <v>0</v>
      </c>
      <c r="S25" s="5">
        <v>0</v>
      </c>
      <c r="T25" s="5">
        <v>0</v>
      </c>
      <c r="U25" s="15">
        <v>0</v>
      </c>
    </row>
    <row r="26" spans="1:36" x14ac:dyDescent="0.3">
      <c r="B26" s="5">
        <v>0</v>
      </c>
      <c r="C26" s="5">
        <v>0</v>
      </c>
      <c r="D26" s="5">
        <v>0</v>
      </c>
      <c r="E26" s="5">
        <v>0</v>
      </c>
      <c r="F26" s="5">
        <v>0</v>
      </c>
      <c r="G26" s="5">
        <v>0</v>
      </c>
      <c r="H26" s="46">
        <v>0</v>
      </c>
      <c r="I26" s="46">
        <v>6</v>
      </c>
      <c r="J26" s="46">
        <v>209</v>
      </c>
      <c r="K26" s="46">
        <v>262</v>
      </c>
      <c r="L26" s="46">
        <v>21</v>
      </c>
      <c r="M26" s="46">
        <v>0</v>
      </c>
      <c r="N26">
        <v>1</v>
      </c>
      <c r="O26">
        <v>4</v>
      </c>
      <c r="P26">
        <v>0</v>
      </c>
      <c r="Q26" s="1">
        <v>0</v>
      </c>
      <c r="R26" s="1">
        <v>0</v>
      </c>
      <c r="S26" s="1">
        <v>0</v>
      </c>
      <c r="T26" s="1">
        <v>0</v>
      </c>
      <c r="U26" s="18">
        <v>0</v>
      </c>
    </row>
    <row r="27" spans="1:36" x14ac:dyDescent="0.3">
      <c r="B27" s="5">
        <v>0</v>
      </c>
      <c r="C27" s="5">
        <v>0</v>
      </c>
      <c r="D27" s="5">
        <v>0</v>
      </c>
      <c r="E27" s="5">
        <v>0</v>
      </c>
      <c r="F27" s="5">
        <v>0</v>
      </c>
      <c r="G27" s="5">
        <v>0</v>
      </c>
      <c r="H27" s="46">
        <v>0</v>
      </c>
      <c r="I27" s="46">
        <v>0</v>
      </c>
      <c r="J27" s="46">
        <v>261</v>
      </c>
      <c r="K27" s="46">
        <v>100</v>
      </c>
      <c r="L27" s="46">
        <v>1</v>
      </c>
      <c r="M27" s="46">
        <v>0</v>
      </c>
      <c r="N27">
        <v>0</v>
      </c>
      <c r="O27">
        <v>1</v>
      </c>
      <c r="P27">
        <v>0</v>
      </c>
      <c r="Q27" s="1">
        <v>0</v>
      </c>
      <c r="R27" s="1">
        <v>0</v>
      </c>
      <c r="S27" s="1">
        <v>0</v>
      </c>
      <c r="T27" s="1">
        <v>0</v>
      </c>
      <c r="U27" s="18">
        <v>0</v>
      </c>
    </row>
    <row r="28" spans="1:36" x14ac:dyDescent="0.3">
      <c r="B28" s="5">
        <v>0</v>
      </c>
      <c r="C28" s="5">
        <v>0</v>
      </c>
      <c r="D28" s="5">
        <v>0</v>
      </c>
      <c r="E28" s="5">
        <v>0</v>
      </c>
      <c r="F28" s="5">
        <v>0</v>
      </c>
      <c r="G28" s="5">
        <v>0</v>
      </c>
      <c r="H28" s="46">
        <v>0</v>
      </c>
      <c r="I28" s="46">
        <v>6</v>
      </c>
      <c r="J28" s="46">
        <v>253</v>
      </c>
      <c r="K28" s="46">
        <v>188</v>
      </c>
      <c r="L28" s="46">
        <v>4</v>
      </c>
      <c r="M28" s="46">
        <v>2</v>
      </c>
      <c r="N28" s="1">
        <v>0</v>
      </c>
      <c r="O28" s="1">
        <v>0</v>
      </c>
      <c r="P28" s="1">
        <v>0</v>
      </c>
      <c r="Q28" s="1">
        <v>0</v>
      </c>
      <c r="R28" s="1">
        <v>0</v>
      </c>
      <c r="S28" s="1">
        <v>0</v>
      </c>
      <c r="T28" s="1">
        <v>0</v>
      </c>
      <c r="U28" s="18">
        <v>0</v>
      </c>
    </row>
    <row r="29" spans="1:36" x14ac:dyDescent="0.3">
      <c r="B29" s="5">
        <v>0</v>
      </c>
      <c r="C29" s="5">
        <v>0</v>
      </c>
      <c r="D29" s="5">
        <v>0</v>
      </c>
      <c r="E29" s="5">
        <v>0</v>
      </c>
      <c r="F29" s="5">
        <v>0</v>
      </c>
      <c r="G29" s="5">
        <v>0</v>
      </c>
      <c r="H29" s="46">
        <v>0</v>
      </c>
      <c r="I29" s="46">
        <v>0</v>
      </c>
      <c r="J29" s="46">
        <v>97</v>
      </c>
      <c r="K29" s="46">
        <v>98</v>
      </c>
      <c r="L29" s="46">
        <v>5</v>
      </c>
      <c r="M29" s="46">
        <v>1</v>
      </c>
      <c r="N29" s="1">
        <v>0</v>
      </c>
      <c r="O29" s="1">
        <v>0</v>
      </c>
      <c r="P29" s="1">
        <v>0</v>
      </c>
      <c r="Q29" s="1">
        <v>0</v>
      </c>
      <c r="R29" s="1">
        <v>0</v>
      </c>
      <c r="S29" s="1">
        <v>0</v>
      </c>
      <c r="T29" s="1">
        <v>0</v>
      </c>
      <c r="U29" s="18">
        <v>0</v>
      </c>
    </row>
    <row r="30" spans="1:36" x14ac:dyDescent="0.3">
      <c r="B30" s="5">
        <v>0</v>
      </c>
      <c r="C30" s="5">
        <v>0</v>
      </c>
      <c r="D30" s="5">
        <v>0</v>
      </c>
      <c r="E30" s="5">
        <v>0</v>
      </c>
      <c r="F30" s="5">
        <v>0</v>
      </c>
      <c r="G30" s="5">
        <v>0</v>
      </c>
      <c r="H30" s="46">
        <v>0</v>
      </c>
      <c r="I30" s="46">
        <v>20</v>
      </c>
      <c r="J30" s="46">
        <v>93</v>
      </c>
      <c r="K30" s="46">
        <v>10</v>
      </c>
      <c r="L30" s="46">
        <v>0</v>
      </c>
      <c r="M30" s="46">
        <v>0</v>
      </c>
      <c r="N30" s="1">
        <v>0</v>
      </c>
      <c r="O30" s="1">
        <v>0</v>
      </c>
      <c r="P30" s="1">
        <v>0</v>
      </c>
      <c r="Q30" s="1">
        <v>0</v>
      </c>
      <c r="R30" s="1">
        <v>0</v>
      </c>
      <c r="S30" s="1">
        <v>0</v>
      </c>
      <c r="T30" s="1">
        <v>0</v>
      </c>
      <c r="U30" s="18">
        <v>0</v>
      </c>
    </row>
    <row r="31" spans="1:36" x14ac:dyDescent="0.3">
      <c r="B31" s="5">
        <v>0</v>
      </c>
      <c r="C31" s="5">
        <v>0</v>
      </c>
      <c r="D31" s="5">
        <v>0</v>
      </c>
      <c r="E31" s="5">
        <v>0</v>
      </c>
      <c r="F31" s="5">
        <v>0</v>
      </c>
      <c r="G31" s="5">
        <v>0</v>
      </c>
      <c r="H31" s="46">
        <v>0</v>
      </c>
      <c r="I31" s="46">
        <v>4</v>
      </c>
      <c r="J31" s="46">
        <v>40</v>
      </c>
      <c r="K31" s="46">
        <v>67</v>
      </c>
      <c r="L31" s="46">
        <v>7</v>
      </c>
      <c r="M31" s="46">
        <v>3</v>
      </c>
      <c r="N31">
        <v>0</v>
      </c>
      <c r="O31">
        <v>0</v>
      </c>
      <c r="P31">
        <v>0</v>
      </c>
      <c r="Q31">
        <v>0</v>
      </c>
      <c r="R31" s="1">
        <v>0</v>
      </c>
      <c r="S31" s="1">
        <v>0</v>
      </c>
      <c r="T31" s="1">
        <v>0</v>
      </c>
      <c r="U31" s="18">
        <v>0</v>
      </c>
    </row>
    <row r="32" spans="1:36" x14ac:dyDescent="0.3">
      <c r="B32" s="5">
        <v>0</v>
      </c>
      <c r="C32" s="5">
        <v>0</v>
      </c>
      <c r="D32" s="5">
        <v>0</v>
      </c>
      <c r="E32" s="5">
        <v>0</v>
      </c>
      <c r="F32" s="5">
        <v>0</v>
      </c>
      <c r="G32" s="5">
        <v>0</v>
      </c>
      <c r="H32" s="46">
        <v>0</v>
      </c>
      <c r="I32" s="46">
        <v>1</v>
      </c>
      <c r="J32" s="46">
        <v>5</v>
      </c>
      <c r="K32" s="46">
        <v>1</v>
      </c>
      <c r="L32" s="46">
        <v>0</v>
      </c>
      <c r="M32" s="46">
        <v>0</v>
      </c>
      <c r="N32">
        <v>0</v>
      </c>
      <c r="O32">
        <v>0</v>
      </c>
      <c r="P32">
        <v>0</v>
      </c>
      <c r="Q32">
        <v>1</v>
      </c>
      <c r="R32" s="1">
        <v>0</v>
      </c>
      <c r="S32" s="1">
        <v>0</v>
      </c>
      <c r="T32" s="1">
        <v>0</v>
      </c>
      <c r="U32" s="18">
        <v>0</v>
      </c>
    </row>
    <row r="33" spans="2:36" x14ac:dyDescent="0.3">
      <c r="B33" s="5">
        <v>0</v>
      </c>
      <c r="C33" s="5">
        <v>0</v>
      </c>
      <c r="D33" s="5">
        <v>0</v>
      </c>
      <c r="E33" s="5">
        <v>0</v>
      </c>
      <c r="F33" s="5">
        <v>0</v>
      </c>
      <c r="G33" s="5">
        <v>0</v>
      </c>
      <c r="H33" s="46">
        <v>0</v>
      </c>
      <c r="I33" s="46">
        <v>0</v>
      </c>
      <c r="J33" s="46">
        <v>25</v>
      </c>
      <c r="K33" s="46">
        <v>99</v>
      </c>
      <c r="L33" s="46">
        <v>19</v>
      </c>
      <c r="M33" s="46">
        <v>2</v>
      </c>
      <c r="N33">
        <v>0</v>
      </c>
      <c r="O33">
        <v>0</v>
      </c>
      <c r="P33">
        <v>0</v>
      </c>
      <c r="Q33">
        <v>0</v>
      </c>
      <c r="R33" s="1">
        <v>0</v>
      </c>
      <c r="S33" s="1">
        <v>0</v>
      </c>
      <c r="T33" s="1">
        <v>0</v>
      </c>
      <c r="U33" s="18">
        <v>0</v>
      </c>
    </row>
    <row r="34" spans="2:36" x14ac:dyDescent="0.3">
      <c r="B34" s="5">
        <v>0</v>
      </c>
      <c r="C34" s="5">
        <v>0</v>
      </c>
      <c r="D34" s="5">
        <v>0</v>
      </c>
      <c r="E34" s="5">
        <v>0</v>
      </c>
      <c r="F34" s="5">
        <v>0</v>
      </c>
      <c r="G34" s="5">
        <v>0</v>
      </c>
      <c r="H34" s="46">
        <v>0</v>
      </c>
      <c r="I34" s="46">
        <v>5</v>
      </c>
      <c r="J34" s="46">
        <v>43</v>
      </c>
      <c r="K34" s="46">
        <v>159</v>
      </c>
      <c r="L34" s="46">
        <v>13</v>
      </c>
      <c r="M34" s="46">
        <v>0</v>
      </c>
      <c r="N34">
        <v>0</v>
      </c>
      <c r="O34">
        <v>1</v>
      </c>
      <c r="P34">
        <v>2</v>
      </c>
      <c r="Q34">
        <v>0</v>
      </c>
      <c r="R34" s="1">
        <v>0</v>
      </c>
      <c r="S34" s="1">
        <v>0</v>
      </c>
      <c r="T34" s="1">
        <v>0</v>
      </c>
      <c r="U34" s="18">
        <v>0</v>
      </c>
    </row>
    <row r="35" spans="2:36" x14ac:dyDescent="0.3">
      <c r="B35" s="5">
        <v>0</v>
      </c>
      <c r="C35" s="5">
        <v>0</v>
      </c>
      <c r="D35" s="5">
        <v>0</v>
      </c>
      <c r="E35" s="5">
        <v>0</v>
      </c>
      <c r="F35" s="5">
        <v>0</v>
      </c>
      <c r="G35" s="5">
        <v>0</v>
      </c>
      <c r="H35" s="46">
        <v>0</v>
      </c>
      <c r="I35" s="46">
        <v>3</v>
      </c>
      <c r="J35" s="46">
        <v>72</v>
      </c>
      <c r="K35" s="46">
        <v>91</v>
      </c>
      <c r="L35" s="46">
        <v>0</v>
      </c>
      <c r="M35" s="46">
        <v>2</v>
      </c>
      <c r="N35">
        <v>0</v>
      </c>
      <c r="O35">
        <v>3</v>
      </c>
      <c r="P35">
        <v>0</v>
      </c>
      <c r="Q35">
        <v>0</v>
      </c>
      <c r="R35" s="1">
        <v>0</v>
      </c>
      <c r="S35" s="1">
        <v>0</v>
      </c>
      <c r="T35" s="1">
        <v>0</v>
      </c>
      <c r="U35" s="18">
        <v>0</v>
      </c>
    </row>
    <row r="36" spans="2:36" x14ac:dyDescent="0.3">
      <c r="B36" s="5">
        <v>0</v>
      </c>
      <c r="C36" s="5">
        <v>0</v>
      </c>
      <c r="D36" s="5">
        <v>0</v>
      </c>
      <c r="E36" s="5">
        <v>0</v>
      </c>
      <c r="F36" s="5">
        <v>0</v>
      </c>
      <c r="G36" s="5">
        <v>0</v>
      </c>
      <c r="H36" s="46">
        <v>0</v>
      </c>
      <c r="I36" s="46">
        <v>7</v>
      </c>
      <c r="J36" s="46">
        <v>30</v>
      </c>
      <c r="K36" s="46">
        <v>76</v>
      </c>
      <c r="L36" s="46">
        <v>15</v>
      </c>
      <c r="M36" s="46">
        <v>7</v>
      </c>
      <c r="N36">
        <v>1</v>
      </c>
      <c r="O36">
        <v>0</v>
      </c>
      <c r="P36">
        <v>0</v>
      </c>
      <c r="Q36">
        <v>1</v>
      </c>
      <c r="R36" s="1">
        <v>0</v>
      </c>
      <c r="S36" s="1">
        <v>0</v>
      </c>
      <c r="T36" s="1">
        <v>0</v>
      </c>
      <c r="U36" s="18">
        <v>0</v>
      </c>
    </row>
    <row r="37" spans="2:36" x14ac:dyDescent="0.3">
      <c r="B37" s="5">
        <v>0</v>
      </c>
      <c r="C37" s="5">
        <v>0</v>
      </c>
      <c r="D37" s="5">
        <v>0</v>
      </c>
      <c r="E37" s="5">
        <v>0</v>
      </c>
      <c r="F37" s="5">
        <v>0</v>
      </c>
      <c r="G37" s="5">
        <v>0</v>
      </c>
      <c r="H37" s="46">
        <v>0</v>
      </c>
      <c r="I37" s="46">
        <v>1</v>
      </c>
      <c r="J37" s="46">
        <v>6</v>
      </c>
      <c r="K37" s="46">
        <v>10</v>
      </c>
      <c r="L37" s="46">
        <v>1</v>
      </c>
      <c r="M37" s="46">
        <v>1</v>
      </c>
      <c r="N37">
        <v>0</v>
      </c>
      <c r="O37">
        <v>0</v>
      </c>
      <c r="P37">
        <v>0</v>
      </c>
      <c r="Q37">
        <v>0</v>
      </c>
      <c r="R37" s="1">
        <v>0</v>
      </c>
      <c r="S37" s="1">
        <v>0</v>
      </c>
      <c r="T37" s="1">
        <v>0</v>
      </c>
      <c r="U37" s="18">
        <v>0</v>
      </c>
    </row>
    <row r="38" spans="2:36" x14ac:dyDescent="0.3">
      <c r="B38" s="5">
        <v>0</v>
      </c>
      <c r="C38" s="5">
        <v>0</v>
      </c>
      <c r="D38" s="5">
        <v>0</v>
      </c>
      <c r="E38" s="5">
        <v>0</v>
      </c>
      <c r="F38" s="5">
        <v>0</v>
      </c>
      <c r="G38" s="5">
        <v>0</v>
      </c>
      <c r="H38" s="46">
        <v>1</v>
      </c>
      <c r="I38" s="46">
        <v>0</v>
      </c>
      <c r="J38" s="46">
        <v>1</v>
      </c>
      <c r="K38" s="46">
        <v>67</v>
      </c>
      <c r="L38" s="46">
        <v>9</v>
      </c>
      <c r="M38" s="46">
        <v>1</v>
      </c>
      <c r="N38">
        <v>0</v>
      </c>
      <c r="O38">
        <v>0</v>
      </c>
      <c r="P38">
        <v>0</v>
      </c>
      <c r="Q38" s="1">
        <v>0</v>
      </c>
      <c r="R38" s="1">
        <v>0</v>
      </c>
      <c r="S38" s="1">
        <v>0</v>
      </c>
      <c r="T38" s="1">
        <v>0</v>
      </c>
      <c r="U38" s="18">
        <v>0</v>
      </c>
    </row>
    <row r="39" spans="2:36" x14ac:dyDescent="0.3">
      <c r="B39" s="5">
        <v>0</v>
      </c>
      <c r="C39" s="5">
        <v>0</v>
      </c>
      <c r="D39" s="5">
        <v>0</v>
      </c>
      <c r="E39" s="5">
        <v>0</v>
      </c>
      <c r="F39" s="5">
        <v>0</v>
      </c>
      <c r="G39" s="5">
        <v>0</v>
      </c>
      <c r="H39" s="46">
        <v>0</v>
      </c>
      <c r="I39" s="46">
        <v>0</v>
      </c>
      <c r="J39" s="46">
        <v>0</v>
      </c>
      <c r="K39" s="46">
        <v>0</v>
      </c>
      <c r="L39" s="46">
        <v>9</v>
      </c>
      <c r="M39" s="46">
        <v>32</v>
      </c>
      <c r="N39">
        <v>9</v>
      </c>
      <c r="O39">
        <v>0</v>
      </c>
      <c r="P39">
        <v>0</v>
      </c>
      <c r="Q39" s="1">
        <v>0</v>
      </c>
      <c r="R39" s="1">
        <v>0</v>
      </c>
      <c r="S39" s="1">
        <v>0</v>
      </c>
      <c r="T39" s="1">
        <v>0</v>
      </c>
      <c r="U39" s="18">
        <v>0</v>
      </c>
    </row>
    <row r="40" spans="2:36" x14ac:dyDescent="0.3">
      <c r="B40" s="5">
        <v>0</v>
      </c>
      <c r="C40" s="5">
        <v>0</v>
      </c>
      <c r="D40" s="5">
        <v>0</v>
      </c>
      <c r="E40" s="5">
        <v>0</v>
      </c>
      <c r="F40" s="5">
        <v>0</v>
      </c>
      <c r="G40" s="5">
        <v>0</v>
      </c>
      <c r="H40" s="46">
        <v>0</v>
      </c>
      <c r="I40" s="46">
        <v>0</v>
      </c>
      <c r="J40" s="46">
        <v>0</v>
      </c>
      <c r="K40" s="46">
        <v>0</v>
      </c>
      <c r="L40" s="46">
        <v>0</v>
      </c>
      <c r="M40" s="46">
        <v>4</v>
      </c>
      <c r="N40">
        <v>10</v>
      </c>
      <c r="O40">
        <v>0</v>
      </c>
      <c r="P40">
        <v>0</v>
      </c>
      <c r="Q40" s="1">
        <v>0</v>
      </c>
      <c r="R40" s="1">
        <v>0</v>
      </c>
      <c r="S40" s="1">
        <v>0</v>
      </c>
      <c r="T40" s="1">
        <v>0</v>
      </c>
      <c r="U40" s="18">
        <v>0</v>
      </c>
    </row>
    <row r="41" spans="2:36" x14ac:dyDescent="0.3">
      <c r="B41" s="5">
        <v>0</v>
      </c>
      <c r="C41" s="5">
        <v>0</v>
      </c>
      <c r="D41" s="5">
        <v>0</v>
      </c>
      <c r="E41" s="5">
        <v>0</v>
      </c>
      <c r="F41" s="5">
        <v>0</v>
      </c>
      <c r="G41" s="5">
        <v>0</v>
      </c>
      <c r="H41" s="46">
        <v>0</v>
      </c>
      <c r="I41" s="46">
        <v>0</v>
      </c>
      <c r="J41" s="46">
        <v>0</v>
      </c>
      <c r="K41" s="46">
        <v>1</v>
      </c>
      <c r="L41" s="46">
        <v>13</v>
      </c>
      <c r="M41" s="46">
        <v>36</v>
      </c>
      <c r="N41">
        <v>19</v>
      </c>
      <c r="O41">
        <v>3</v>
      </c>
      <c r="P41">
        <v>1</v>
      </c>
      <c r="Q41" s="1">
        <v>0</v>
      </c>
      <c r="R41" s="1">
        <v>0</v>
      </c>
      <c r="S41" s="1">
        <v>0</v>
      </c>
      <c r="T41" s="1">
        <v>0</v>
      </c>
      <c r="U41" s="18">
        <v>0</v>
      </c>
    </row>
    <row r="42" spans="2:36" x14ac:dyDescent="0.3">
      <c r="B42" s="5">
        <v>0</v>
      </c>
      <c r="C42" s="5">
        <v>0</v>
      </c>
      <c r="D42" s="5">
        <v>0</v>
      </c>
      <c r="E42" s="5">
        <v>0</v>
      </c>
      <c r="F42" s="5">
        <v>0</v>
      </c>
      <c r="G42" s="5">
        <v>0</v>
      </c>
      <c r="H42" s="46">
        <v>0</v>
      </c>
      <c r="I42" s="46">
        <v>0</v>
      </c>
      <c r="J42" s="46">
        <v>24</v>
      </c>
      <c r="K42" s="46">
        <v>43</v>
      </c>
      <c r="L42" s="46">
        <v>0</v>
      </c>
      <c r="M42" s="46">
        <v>0</v>
      </c>
      <c r="N42">
        <v>0</v>
      </c>
      <c r="O42">
        <v>0</v>
      </c>
      <c r="P42">
        <v>0</v>
      </c>
      <c r="Q42" s="1">
        <v>0</v>
      </c>
      <c r="R42" s="1">
        <v>0</v>
      </c>
      <c r="S42" s="1">
        <v>0</v>
      </c>
      <c r="T42" s="1">
        <v>0</v>
      </c>
      <c r="U42" s="18">
        <v>0</v>
      </c>
    </row>
    <row r="43" spans="2:36" x14ac:dyDescent="0.3">
      <c r="B43" s="6">
        <v>0</v>
      </c>
      <c r="C43" s="6">
        <v>0</v>
      </c>
      <c r="D43" s="6">
        <v>0</v>
      </c>
      <c r="E43" s="6">
        <v>0</v>
      </c>
      <c r="F43" s="6">
        <v>0</v>
      </c>
      <c r="G43" s="6">
        <v>0</v>
      </c>
      <c r="H43" s="47">
        <v>0</v>
      </c>
      <c r="I43" s="47">
        <v>0</v>
      </c>
      <c r="J43" s="47">
        <v>5</v>
      </c>
      <c r="K43" s="47">
        <v>70</v>
      </c>
      <c r="L43" s="47">
        <v>19</v>
      </c>
      <c r="M43" s="47">
        <v>0</v>
      </c>
      <c r="N43" s="7">
        <v>0</v>
      </c>
      <c r="O43" s="7">
        <v>0</v>
      </c>
      <c r="P43" s="7">
        <v>0</v>
      </c>
      <c r="Q43" s="7">
        <v>0</v>
      </c>
      <c r="R43" s="7">
        <v>0</v>
      </c>
      <c r="S43" s="7">
        <v>0</v>
      </c>
      <c r="T43" s="7">
        <v>0</v>
      </c>
      <c r="U43" s="8">
        <v>0</v>
      </c>
      <c r="V43" s="7"/>
      <c r="Z43" s="1"/>
      <c r="AA43" s="1"/>
      <c r="AB43" s="1"/>
      <c r="AC43" s="1"/>
      <c r="AD43" s="1"/>
      <c r="AE43" s="1"/>
      <c r="AF43" s="1"/>
      <c r="AG43" s="1"/>
      <c r="AH43" s="1"/>
      <c r="AI43" s="1"/>
      <c r="AJ43" s="1"/>
    </row>
    <row r="44" spans="2:36" x14ac:dyDescent="0.3">
      <c r="B44" s="11">
        <f>SUM(B24:B43)</f>
        <v>0</v>
      </c>
      <c r="C44" s="11">
        <f t="shared" ref="C44:U44" si="7">SUM(C24:C43)</f>
        <v>0</v>
      </c>
      <c r="D44" s="11">
        <f t="shared" si="7"/>
        <v>0</v>
      </c>
      <c r="E44" s="11">
        <f t="shared" si="7"/>
        <v>0</v>
      </c>
      <c r="F44" s="11">
        <f t="shared" si="7"/>
        <v>0</v>
      </c>
      <c r="G44" s="48">
        <f t="shared" si="7"/>
        <v>0</v>
      </c>
      <c r="H44" s="48">
        <f t="shared" si="7"/>
        <v>1</v>
      </c>
      <c r="I44" s="48">
        <f t="shared" si="7"/>
        <v>59</v>
      </c>
      <c r="J44" s="48">
        <f t="shared" si="7"/>
        <v>1355</v>
      </c>
      <c r="K44" s="48">
        <f t="shared" si="7"/>
        <v>1521</v>
      </c>
      <c r="L44" s="48">
        <f t="shared" si="7"/>
        <v>202</v>
      </c>
      <c r="M44" s="48">
        <f t="shared" si="7"/>
        <v>105</v>
      </c>
      <c r="N44" s="11">
        <f t="shared" si="7"/>
        <v>59</v>
      </c>
      <c r="O44" s="11">
        <f t="shared" si="7"/>
        <v>13</v>
      </c>
      <c r="P44" s="11">
        <f t="shared" si="7"/>
        <v>3</v>
      </c>
      <c r="Q44" s="11">
        <f t="shared" si="7"/>
        <v>2</v>
      </c>
      <c r="R44" s="11">
        <f t="shared" si="7"/>
        <v>0</v>
      </c>
      <c r="S44" s="11">
        <f t="shared" si="7"/>
        <v>0</v>
      </c>
      <c r="T44" s="11">
        <f t="shared" si="7"/>
        <v>0</v>
      </c>
      <c r="U44" s="19">
        <f t="shared" si="7"/>
        <v>0</v>
      </c>
      <c r="V44" s="11">
        <f>SUM(B44:U44)</f>
        <v>3320</v>
      </c>
      <c r="Z44" s="1"/>
      <c r="AA44" s="1"/>
      <c r="AB44" s="1"/>
      <c r="AC44" s="1"/>
      <c r="AD44" s="1"/>
      <c r="AE44" s="1"/>
      <c r="AF44" s="1"/>
      <c r="AG44" s="1"/>
      <c r="AH44" s="1"/>
      <c r="AI44" s="1"/>
      <c r="AJ44" s="1"/>
    </row>
    <row r="45" spans="2:36" x14ac:dyDescent="0.3">
      <c r="Z45" s="1"/>
      <c r="AA45" s="1"/>
      <c r="AB45" s="1"/>
      <c r="AC45" s="1"/>
      <c r="AD45" s="1"/>
      <c r="AE45" s="1"/>
      <c r="AF45" s="1"/>
      <c r="AG45" s="1"/>
      <c r="AH45" s="1"/>
      <c r="AI45" s="1"/>
      <c r="AJ45" s="1"/>
    </row>
    <row r="46" spans="2:36" s="1" customFormat="1" x14ac:dyDescent="0.3">
      <c r="G46" s="46"/>
      <c r="H46" s="46"/>
      <c r="I46" s="46"/>
      <c r="J46" s="46"/>
      <c r="K46" s="46"/>
      <c r="L46" s="46"/>
      <c r="M46" s="46"/>
      <c r="Z46"/>
      <c r="AA46"/>
      <c r="AB46"/>
      <c r="AC46"/>
      <c r="AD46"/>
      <c r="AE46"/>
      <c r="AF46"/>
      <c r="AG46"/>
      <c r="AH46"/>
      <c r="AI46"/>
      <c r="AJ46"/>
    </row>
    <row r="47" spans="2:36" s="1" customFormat="1" x14ac:dyDescent="0.3">
      <c r="G47" s="46"/>
      <c r="H47" s="46"/>
      <c r="I47" s="46"/>
      <c r="J47" s="46"/>
      <c r="K47" s="46"/>
      <c r="L47" s="46"/>
      <c r="M47" s="46"/>
      <c r="Z47"/>
      <c r="AA47"/>
      <c r="AB47"/>
      <c r="AC47"/>
      <c r="AD47"/>
      <c r="AE47"/>
      <c r="AF47"/>
      <c r="AG47"/>
      <c r="AH47"/>
      <c r="AI47"/>
      <c r="AJ47"/>
    </row>
    <row r="48" spans="2:36" s="1" customFormat="1" x14ac:dyDescent="0.3">
      <c r="G48" s="46"/>
      <c r="H48" s="46"/>
      <c r="I48" s="46"/>
      <c r="J48" s="46"/>
      <c r="K48" s="46"/>
      <c r="L48" s="46"/>
      <c r="M48" s="46"/>
    </row>
    <row r="49" spans="1:36" s="1" customFormat="1" x14ac:dyDescent="0.3">
      <c r="G49" s="46"/>
      <c r="H49" s="46"/>
      <c r="I49" s="46"/>
      <c r="J49" s="46"/>
      <c r="K49" s="46"/>
      <c r="L49" s="46"/>
      <c r="M49" s="46"/>
    </row>
    <row r="50" spans="1:36" s="1" customFormat="1" x14ac:dyDescent="0.3">
      <c r="G50" s="46"/>
      <c r="H50" s="46"/>
      <c r="I50" s="46"/>
      <c r="J50" s="46"/>
      <c r="K50" s="46"/>
      <c r="L50" s="46"/>
      <c r="M50" s="46"/>
      <c r="Z50"/>
      <c r="AA50"/>
      <c r="AB50"/>
      <c r="AC50"/>
      <c r="AD50"/>
      <c r="AE50"/>
      <c r="AF50"/>
      <c r="AG50"/>
      <c r="AH50"/>
      <c r="AI50"/>
      <c r="AJ50"/>
    </row>
    <row r="51" spans="1:36" ht="15" thickBot="1" x14ac:dyDescent="0.35"/>
    <row r="52" spans="1:36" ht="15" thickBot="1" x14ac:dyDescent="0.35">
      <c r="A52" s="21" t="s">
        <v>2</v>
      </c>
      <c r="B52" s="12">
        <v>1</v>
      </c>
      <c r="C52" s="12">
        <v>2</v>
      </c>
      <c r="D52" s="12">
        <v>3</v>
      </c>
      <c r="E52" s="12">
        <v>4</v>
      </c>
      <c r="F52" s="12">
        <v>5</v>
      </c>
      <c r="G52" s="56">
        <v>6</v>
      </c>
      <c r="H52" s="56">
        <v>7</v>
      </c>
      <c r="I52" s="56">
        <v>8</v>
      </c>
      <c r="J52" s="56">
        <v>9</v>
      </c>
      <c r="K52" s="56">
        <v>10</v>
      </c>
      <c r="L52" s="56">
        <v>11</v>
      </c>
      <c r="M52" s="56">
        <v>12</v>
      </c>
      <c r="N52" s="12">
        <v>13</v>
      </c>
      <c r="O52" s="12">
        <v>14</v>
      </c>
      <c r="P52" s="12">
        <v>15</v>
      </c>
      <c r="Q52" s="12">
        <v>16</v>
      </c>
      <c r="R52" s="12">
        <v>17</v>
      </c>
      <c r="S52" s="12">
        <v>18</v>
      </c>
      <c r="T52" s="12">
        <v>19</v>
      </c>
      <c r="U52" s="14">
        <v>20</v>
      </c>
      <c r="V52" s="20" t="s">
        <v>21</v>
      </c>
    </row>
    <row r="53" spans="1:36" x14ac:dyDescent="0.3">
      <c r="A53" s="3" t="s">
        <v>13</v>
      </c>
      <c r="B53" s="5">
        <v>38</v>
      </c>
      <c r="C53" s="5">
        <v>3</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15">
        <v>0</v>
      </c>
      <c r="V53" s="13"/>
    </row>
    <row r="54" spans="1:36" x14ac:dyDescent="0.3">
      <c r="A54" s="3"/>
      <c r="B54" s="5">
        <v>29</v>
      </c>
      <c r="C54" s="5">
        <v>1</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15">
        <v>0</v>
      </c>
      <c r="V54" s="13"/>
    </row>
    <row r="55" spans="1:36" x14ac:dyDescent="0.3">
      <c r="A55" s="3"/>
      <c r="B55" s="5">
        <v>40</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15">
        <v>0</v>
      </c>
      <c r="V55" s="13"/>
    </row>
    <row r="56" spans="1:36" x14ac:dyDescent="0.3">
      <c r="A56" s="3"/>
      <c r="B56" s="6">
        <v>22</v>
      </c>
      <c r="C56" s="6">
        <v>3</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16">
        <v>0</v>
      </c>
      <c r="V56" s="7">
        <f>SUM(B53:U56)</f>
        <v>136</v>
      </c>
    </row>
    <row r="57" spans="1:36" x14ac:dyDescent="0.3">
      <c r="A57" s="3" t="s">
        <v>14</v>
      </c>
      <c r="B57" s="5">
        <v>4</v>
      </c>
      <c r="C57" s="5">
        <v>33</v>
      </c>
      <c r="D57" s="5">
        <v>2</v>
      </c>
      <c r="E57" s="5">
        <v>0</v>
      </c>
      <c r="F57" s="5">
        <v>6</v>
      </c>
      <c r="G57" s="5">
        <v>1</v>
      </c>
      <c r="H57" s="5">
        <v>0</v>
      </c>
      <c r="I57" s="5">
        <v>0</v>
      </c>
      <c r="J57" s="5">
        <v>0</v>
      </c>
      <c r="K57" s="5">
        <v>0</v>
      </c>
      <c r="L57" s="5">
        <v>0</v>
      </c>
      <c r="M57" s="5">
        <v>0</v>
      </c>
      <c r="N57" s="5">
        <v>0</v>
      </c>
      <c r="O57" s="5">
        <v>0</v>
      </c>
      <c r="P57" s="5">
        <v>0</v>
      </c>
      <c r="Q57" s="5">
        <v>0</v>
      </c>
      <c r="R57" s="5">
        <v>0</v>
      </c>
      <c r="S57" s="5">
        <v>0</v>
      </c>
      <c r="T57" s="5">
        <v>0</v>
      </c>
      <c r="U57" s="15">
        <v>0</v>
      </c>
      <c r="V57" s="13"/>
    </row>
    <row r="58" spans="1:36" x14ac:dyDescent="0.3">
      <c r="A58" s="3"/>
      <c r="B58" s="5">
        <v>4</v>
      </c>
      <c r="C58" s="5">
        <v>21</v>
      </c>
      <c r="D58" s="5">
        <v>1</v>
      </c>
      <c r="E58" s="5">
        <v>1</v>
      </c>
      <c r="F58" s="5">
        <v>0</v>
      </c>
      <c r="G58" s="5">
        <v>0</v>
      </c>
      <c r="H58" s="5">
        <v>0</v>
      </c>
      <c r="I58" s="5">
        <v>0</v>
      </c>
      <c r="J58" s="5">
        <v>0</v>
      </c>
      <c r="K58" s="5">
        <v>0</v>
      </c>
      <c r="L58" s="5">
        <v>0</v>
      </c>
      <c r="M58" s="5">
        <v>0</v>
      </c>
      <c r="N58" s="5">
        <v>0</v>
      </c>
      <c r="O58" s="5">
        <v>0</v>
      </c>
      <c r="P58" s="5">
        <v>0</v>
      </c>
      <c r="Q58" s="5">
        <v>0</v>
      </c>
      <c r="R58" s="5">
        <v>0</v>
      </c>
      <c r="S58" s="5">
        <v>0</v>
      </c>
      <c r="T58" s="5">
        <v>0</v>
      </c>
      <c r="U58" s="15">
        <v>0</v>
      </c>
      <c r="V58" s="13"/>
    </row>
    <row r="59" spans="1:36" x14ac:dyDescent="0.3">
      <c r="A59" s="3"/>
      <c r="B59" s="5">
        <v>2</v>
      </c>
      <c r="C59" s="5">
        <v>19</v>
      </c>
      <c r="D59" s="5">
        <v>3</v>
      </c>
      <c r="E59" s="5">
        <v>3</v>
      </c>
      <c r="F59" s="5">
        <v>5</v>
      </c>
      <c r="G59" s="5">
        <v>0</v>
      </c>
      <c r="H59" s="5">
        <v>0</v>
      </c>
      <c r="I59" s="5">
        <v>0</v>
      </c>
      <c r="J59" s="5">
        <v>0</v>
      </c>
      <c r="K59" s="5">
        <v>0</v>
      </c>
      <c r="L59" s="5">
        <v>0</v>
      </c>
      <c r="M59" s="5">
        <v>0</v>
      </c>
      <c r="N59" s="5">
        <v>0</v>
      </c>
      <c r="O59" s="5">
        <v>0</v>
      </c>
      <c r="P59" s="5">
        <v>0</v>
      </c>
      <c r="Q59" s="5">
        <v>0</v>
      </c>
      <c r="R59" s="5">
        <v>0</v>
      </c>
      <c r="S59" s="5">
        <v>0</v>
      </c>
      <c r="T59" s="5">
        <v>0</v>
      </c>
      <c r="U59" s="15">
        <v>0</v>
      </c>
      <c r="V59" s="13"/>
    </row>
    <row r="60" spans="1:36" x14ac:dyDescent="0.3">
      <c r="A60" s="3"/>
      <c r="B60" s="6">
        <v>1</v>
      </c>
      <c r="C60" s="6">
        <v>24</v>
      </c>
      <c r="D60" s="6">
        <v>5</v>
      </c>
      <c r="E60" s="6">
        <v>1</v>
      </c>
      <c r="F60" s="6">
        <v>4</v>
      </c>
      <c r="G60" s="6">
        <v>1</v>
      </c>
      <c r="H60" s="6">
        <v>0</v>
      </c>
      <c r="I60" s="6">
        <v>0</v>
      </c>
      <c r="J60" s="6">
        <v>0</v>
      </c>
      <c r="K60" s="6">
        <v>0</v>
      </c>
      <c r="L60" s="6">
        <v>0</v>
      </c>
      <c r="M60" s="6">
        <v>0</v>
      </c>
      <c r="N60" s="6">
        <v>0</v>
      </c>
      <c r="O60" s="6">
        <v>0</v>
      </c>
      <c r="P60" s="6">
        <v>0</v>
      </c>
      <c r="Q60" s="6">
        <v>0</v>
      </c>
      <c r="R60" s="6">
        <v>0</v>
      </c>
      <c r="S60" s="6">
        <v>0</v>
      </c>
      <c r="T60" s="6">
        <v>0</v>
      </c>
      <c r="U60" s="16">
        <v>0</v>
      </c>
      <c r="V60" s="7">
        <f>SUM(B57:U60)</f>
        <v>141</v>
      </c>
    </row>
    <row r="61" spans="1:36" x14ac:dyDescent="0.3">
      <c r="A61" s="3" t="s">
        <v>15</v>
      </c>
      <c r="B61" s="5">
        <v>0</v>
      </c>
      <c r="C61" s="5">
        <v>4</v>
      </c>
      <c r="D61" s="5">
        <v>10</v>
      </c>
      <c r="E61" s="5">
        <v>18</v>
      </c>
      <c r="F61" s="5">
        <v>13</v>
      </c>
      <c r="G61" s="5">
        <v>9</v>
      </c>
      <c r="H61" s="5">
        <v>1</v>
      </c>
      <c r="I61" s="5">
        <v>0</v>
      </c>
      <c r="J61" s="5">
        <v>0</v>
      </c>
      <c r="K61" s="5">
        <v>0</v>
      </c>
      <c r="L61" s="5">
        <v>0</v>
      </c>
      <c r="M61" s="5">
        <v>0</v>
      </c>
      <c r="N61" s="5">
        <v>0</v>
      </c>
      <c r="O61" s="5">
        <v>0</v>
      </c>
      <c r="P61" s="5">
        <v>0</v>
      </c>
      <c r="Q61" s="5">
        <v>0</v>
      </c>
      <c r="R61" s="5">
        <v>0</v>
      </c>
      <c r="S61" s="5">
        <v>0</v>
      </c>
      <c r="T61" s="5">
        <v>0</v>
      </c>
      <c r="U61" s="15">
        <v>0</v>
      </c>
      <c r="V61" s="13"/>
    </row>
    <row r="62" spans="1:36" x14ac:dyDescent="0.3">
      <c r="A62" s="3"/>
      <c r="B62" s="5">
        <v>0</v>
      </c>
      <c r="C62" s="5">
        <v>6</v>
      </c>
      <c r="D62" s="5">
        <v>13</v>
      </c>
      <c r="E62" s="5">
        <v>21</v>
      </c>
      <c r="F62" s="5">
        <v>0</v>
      </c>
      <c r="G62" s="5">
        <v>3</v>
      </c>
      <c r="H62" s="5">
        <v>2</v>
      </c>
      <c r="I62" s="5">
        <v>0</v>
      </c>
      <c r="J62" s="5">
        <v>0</v>
      </c>
      <c r="K62" s="5">
        <v>0</v>
      </c>
      <c r="L62" s="5">
        <v>0</v>
      </c>
      <c r="M62" s="5">
        <v>0</v>
      </c>
      <c r="N62" s="5">
        <v>0</v>
      </c>
      <c r="O62" s="5">
        <v>0</v>
      </c>
      <c r="P62" s="5">
        <v>0</v>
      </c>
      <c r="Q62" s="5">
        <v>0</v>
      </c>
      <c r="R62" s="5">
        <v>0</v>
      </c>
      <c r="S62" s="5">
        <v>0</v>
      </c>
      <c r="T62" s="5">
        <v>0</v>
      </c>
      <c r="U62" s="15">
        <v>0</v>
      </c>
      <c r="V62" s="13"/>
    </row>
    <row r="63" spans="1:36" x14ac:dyDescent="0.3">
      <c r="A63" s="3"/>
      <c r="B63" s="5">
        <v>0</v>
      </c>
      <c r="C63" s="5">
        <v>3</v>
      </c>
      <c r="D63" s="5">
        <v>11</v>
      </c>
      <c r="E63" s="5">
        <v>22</v>
      </c>
      <c r="F63" s="5">
        <v>16</v>
      </c>
      <c r="G63" s="5">
        <v>6</v>
      </c>
      <c r="H63" s="5">
        <v>1</v>
      </c>
      <c r="I63" s="5">
        <v>0</v>
      </c>
      <c r="J63" s="5">
        <v>0</v>
      </c>
      <c r="K63" s="5">
        <v>0</v>
      </c>
      <c r="L63" s="5">
        <v>0</v>
      </c>
      <c r="M63" s="5">
        <v>0</v>
      </c>
      <c r="N63" s="5">
        <v>0</v>
      </c>
      <c r="O63" s="5">
        <v>0</v>
      </c>
      <c r="P63" s="5">
        <v>0</v>
      </c>
      <c r="Q63" s="5">
        <v>0</v>
      </c>
      <c r="R63" s="5">
        <v>0</v>
      </c>
      <c r="S63" s="5">
        <v>0</v>
      </c>
      <c r="T63" s="5">
        <v>0</v>
      </c>
      <c r="U63" s="15">
        <v>0</v>
      </c>
      <c r="V63" s="13"/>
    </row>
    <row r="64" spans="1:36" x14ac:dyDescent="0.3">
      <c r="A64" s="3"/>
      <c r="B64" s="6">
        <v>0</v>
      </c>
      <c r="C64" s="6">
        <v>0</v>
      </c>
      <c r="D64" s="6">
        <v>12</v>
      </c>
      <c r="E64" s="6">
        <v>26</v>
      </c>
      <c r="F64" s="6">
        <v>6</v>
      </c>
      <c r="G64" s="6">
        <v>11</v>
      </c>
      <c r="H64" s="6">
        <v>1</v>
      </c>
      <c r="I64" s="6">
        <v>0</v>
      </c>
      <c r="J64" s="6">
        <v>0</v>
      </c>
      <c r="K64" s="6">
        <v>0</v>
      </c>
      <c r="L64" s="6">
        <v>0</v>
      </c>
      <c r="M64" s="6">
        <v>0</v>
      </c>
      <c r="N64" s="6">
        <v>0</v>
      </c>
      <c r="O64" s="6">
        <v>0</v>
      </c>
      <c r="P64" s="6">
        <v>0</v>
      </c>
      <c r="Q64" s="6">
        <v>0</v>
      </c>
      <c r="R64" s="6">
        <v>0</v>
      </c>
      <c r="S64" s="6">
        <v>0</v>
      </c>
      <c r="T64" s="6">
        <v>0</v>
      </c>
      <c r="U64" s="16">
        <v>0</v>
      </c>
      <c r="V64" s="7">
        <f>SUM(B61:U64)</f>
        <v>215</v>
      </c>
    </row>
    <row r="65" spans="1:22" x14ac:dyDescent="0.3">
      <c r="A65" s="3" t="s">
        <v>16</v>
      </c>
      <c r="B65" s="5">
        <v>0</v>
      </c>
      <c r="C65" s="5">
        <v>0</v>
      </c>
      <c r="D65" s="5">
        <v>3</v>
      </c>
      <c r="E65" s="5">
        <v>4</v>
      </c>
      <c r="F65" s="5">
        <v>21</v>
      </c>
      <c r="G65" s="5">
        <v>17</v>
      </c>
      <c r="H65" s="5">
        <v>23</v>
      </c>
      <c r="I65" s="5">
        <v>9</v>
      </c>
      <c r="J65" s="5">
        <v>1</v>
      </c>
      <c r="K65" s="5">
        <v>0</v>
      </c>
      <c r="L65" s="5">
        <v>0</v>
      </c>
      <c r="M65" s="5">
        <v>0</v>
      </c>
      <c r="N65" s="5">
        <v>0</v>
      </c>
      <c r="O65" s="5">
        <v>0</v>
      </c>
      <c r="P65" s="5">
        <v>0</v>
      </c>
      <c r="Q65" s="5">
        <v>0</v>
      </c>
      <c r="R65" s="5">
        <v>0</v>
      </c>
      <c r="S65" s="5">
        <v>0</v>
      </c>
      <c r="T65" s="5">
        <v>0</v>
      </c>
      <c r="U65" s="15">
        <v>0</v>
      </c>
      <c r="V65" s="13"/>
    </row>
    <row r="66" spans="1:22" x14ac:dyDescent="0.3">
      <c r="A66" s="3"/>
      <c r="B66" s="5">
        <v>0</v>
      </c>
      <c r="C66" s="5">
        <v>0</v>
      </c>
      <c r="D66" s="5">
        <v>5</v>
      </c>
      <c r="E66" s="5">
        <v>3</v>
      </c>
      <c r="F66" s="5">
        <v>10</v>
      </c>
      <c r="G66" s="5">
        <v>8</v>
      </c>
      <c r="H66" s="5">
        <v>12</v>
      </c>
      <c r="I66" s="5">
        <v>23</v>
      </c>
      <c r="J66" s="5">
        <v>0</v>
      </c>
      <c r="K66" s="5">
        <v>0</v>
      </c>
      <c r="L66" s="5">
        <v>0</v>
      </c>
      <c r="M66" s="5">
        <v>0</v>
      </c>
      <c r="N66" s="5">
        <v>0</v>
      </c>
      <c r="O66" s="5">
        <v>0</v>
      </c>
      <c r="P66" s="5">
        <v>0</v>
      </c>
      <c r="Q66" s="5">
        <v>0</v>
      </c>
      <c r="R66" s="5">
        <v>0</v>
      </c>
      <c r="S66" s="5">
        <v>0</v>
      </c>
      <c r="T66" s="5">
        <v>0</v>
      </c>
      <c r="U66" s="15">
        <v>0</v>
      </c>
      <c r="V66" s="13"/>
    </row>
    <row r="67" spans="1:22" x14ac:dyDescent="0.3">
      <c r="A67" s="3"/>
      <c r="B67" s="5">
        <v>0</v>
      </c>
      <c r="C67" s="5">
        <v>0</v>
      </c>
      <c r="D67" s="5">
        <v>6</v>
      </c>
      <c r="E67" s="5">
        <v>9</v>
      </c>
      <c r="F67" s="5">
        <v>11</v>
      </c>
      <c r="G67" s="5">
        <v>15</v>
      </c>
      <c r="H67" s="5">
        <v>12</v>
      </c>
      <c r="I67" s="5">
        <v>6</v>
      </c>
      <c r="J67" s="5">
        <v>1</v>
      </c>
      <c r="K67" s="5">
        <v>0</v>
      </c>
      <c r="L67" s="5">
        <v>0</v>
      </c>
      <c r="M67" s="5">
        <v>0</v>
      </c>
      <c r="N67" s="5">
        <v>0</v>
      </c>
      <c r="O67" s="5">
        <v>0</v>
      </c>
      <c r="P67" s="5">
        <v>0</v>
      </c>
      <c r="Q67" s="5">
        <v>0</v>
      </c>
      <c r="R67" s="5">
        <v>0</v>
      </c>
      <c r="S67" s="5">
        <v>0</v>
      </c>
      <c r="T67" s="5">
        <v>0</v>
      </c>
      <c r="U67" s="15">
        <v>0</v>
      </c>
      <c r="V67" s="13"/>
    </row>
    <row r="68" spans="1:22" x14ac:dyDescent="0.3">
      <c r="A68" s="3"/>
      <c r="B68" s="6">
        <v>0</v>
      </c>
      <c r="C68" s="6">
        <v>0</v>
      </c>
      <c r="D68" s="6">
        <v>2</v>
      </c>
      <c r="E68" s="6">
        <v>4</v>
      </c>
      <c r="F68" s="6">
        <v>8</v>
      </c>
      <c r="G68" s="6">
        <v>18</v>
      </c>
      <c r="H68" s="6">
        <v>9</v>
      </c>
      <c r="I68" s="6">
        <v>12</v>
      </c>
      <c r="J68" s="6">
        <v>3</v>
      </c>
      <c r="K68" s="6">
        <v>0</v>
      </c>
      <c r="L68" s="6">
        <v>0</v>
      </c>
      <c r="M68" s="6">
        <v>0</v>
      </c>
      <c r="N68" s="6">
        <v>0</v>
      </c>
      <c r="O68" s="6">
        <v>0</v>
      </c>
      <c r="P68" s="6">
        <v>0</v>
      </c>
      <c r="Q68" s="6">
        <v>0</v>
      </c>
      <c r="R68" s="6">
        <v>0</v>
      </c>
      <c r="S68" s="6">
        <v>0</v>
      </c>
      <c r="T68" s="6">
        <v>0</v>
      </c>
      <c r="U68" s="16">
        <v>0</v>
      </c>
      <c r="V68" s="7">
        <f>SUM(B65:U68)</f>
        <v>255</v>
      </c>
    </row>
    <row r="69" spans="1:22" x14ac:dyDescent="0.3">
      <c r="A69" s="3" t="s">
        <v>17</v>
      </c>
      <c r="B69" s="5">
        <v>0</v>
      </c>
      <c r="C69" s="5">
        <v>0</v>
      </c>
      <c r="D69" s="5">
        <v>0</v>
      </c>
      <c r="E69" s="5">
        <v>0</v>
      </c>
      <c r="F69" s="5">
        <v>0</v>
      </c>
      <c r="G69" s="5">
        <v>0</v>
      </c>
      <c r="H69" s="5">
        <v>1</v>
      </c>
      <c r="I69" s="5">
        <v>3</v>
      </c>
      <c r="J69" s="5">
        <v>16</v>
      </c>
      <c r="K69" s="5">
        <v>13</v>
      </c>
      <c r="L69" s="5">
        <v>0</v>
      </c>
      <c r="M69" s="5">
        <v>0</v>
      </c>
      <c r="N69" s="5">
        <v>0</v>
      </c>
      <c r="O69" s="5">
        <v>0</v>
      </c>
      <c r="P69" s="5">
        <v>0</v>
      </c>
      <c r="Q69" s="5">
        <v>0</v>
      </c>
      <c r="R69" s="5">
        <v>0</v>
      </c>
      <c r="S69" s="5">
        <v>0</v>
      </c>
      <c r="T69" s="5">
        <v>0</v>
      </c>
      <c r="U69" s="15">
        <v>0</v>
      </c>
      <c r="V69" s="13"/>
    </row>
    <row r="70" spans="1:22" x14ac:dyDescent="0.3">
      <c r="A70" s="3"/>
      <c r="B70" s="5">
        <v>0</v>
      </c>
      <c r="C70" s="5">
        <v>0</v>
      </c>
      <c r="D70" s="5">
        <v>0</v>
      </c>
      <c r="E70" s="5">
        <v>0</v>
      </c>
      <c r="F70" s="5">
        <v>0</v>
      </c>
      <c r="G70" s="5">
        <v>0</v>
      </c>
      <c r="H70" s="5">
        <v>2</v>
      </c>
      <c r="I70" s="5">
        <v>4</v>
      </c>
      <c r="J70" s="5">
        <v>24</v>
      </c>
      <c r="K70" s="5">
        <v>20</v>
      </c>
      <c r="L70" s="5">
        <v>0</v>
      </c>
      <c r="M70" s="5">
        <v>0</v>
      </c>
      <c r="N70" s="5">
        <v>0</v>
      </c>
      <c r="O70" s="5">
        <v>0</v>
      </c>
      <c r="P70" s="5">
        <v>0</v>
      </c>
      <c r="Q70" s="5">
        <v>0</v>
      </c>
      <c r="R70" s="5">
        <v>0</v>
      </c>
      <c r="S70" s="5">
        <v>0</v>
      </c>
      <c r="T70" s="5">
        <v>0</v>
      </c>
      <c r="U70" s="15">
        <v>0</v>
      </c>
      <c r="V70" s="13"/>
    </row>
    <row r="71" spans="1:22" x14ac:dyDescent="0.3">
      <c r="A71" s="3"/>
      <c r="B71" s="5">
        <v>0</v>
      </c>
      <c r="C71" s="5">
        <v>0</v>
      </c>
      <c r="D71" s="5">
        <v>0</v>
      </c>
      <c r="E71" s="5">
        <v>0</v>
      </c>
      <c r="F71" s="5">
        <v>0</v>
      </c>
      <c r="G71" s="5">
        <v>0</v>
      </c>
      <c r="H71" s="5">
        <v>1</v>
      </c>
      <c r="I71" s="5">
        <v>1</v>
      </c>
      <c r="J71" s="5">
        <v>12</v>
      </c>
      <c r="K71" s="5">
        <v>25</v>
      </c>
      <c r="L71" s="5">
        <v>0</v>
      </c>
      <c r="M71" s="5">
        <v>0</v>
      </c>
      <c r="N71" s="5">
        <v>0</v>
      </c>
      <c r="O71" s="5">
        <v>0</v>
      </c>
      <c r="P71" s="5">
        <v>0</v>
      </c>
      <c r="Q71" s="5">
        <v>0</v>
      </c>
      <c r="R71" s="5">
        <v>0</v>
      </c>
      <c r="S71" s="5">
        <v>0</v>
      </c>
      <c r="T71" s="5">
        <v>0</v>
      </c>
      <c r="U71" s="15">
        <v>0</v>
      </c>
      <c r="V71" s="13"/>
    </row>
    <row r="72" spans="1:22" x14ac:dyDescent="0.3">
      <c r="A72" s="4"/>
      <c r="B72" s="6">
        <v>0</v>
      </c>
      <c r="C72" s="6">
        <v>0</v>
      </c>
      <c r="D72" s="6">
        <v>0</v>
      </c>
      <c r="E72" s="6">
        <v>0</v>
      </c>
      <c r="F72" s="6">
        <v>0</v>
      </c>
      <c r="G72" s="6">
        <v>0</v>
      </c>
      <c r="H72" s="6">
        <v>11</v>
      </c>
      <c r="I72" s="6">
        <v>1</v>
      </c>
      <c r="J72" s="6">
        <v>19</v>
      </c>
      <c r="K72" s="6">
        <v>22</v>
      </c>
      <c r="L72" s="6">
        <v>0</v>
      </c>
      <c r="M72" s="6">
        <v>0</v>
      </c>
      <c r="N72" s="6">
        <v>0</v>
      </c>
      <c r="O72" s="6">
        <v>0</v>
      </c>
      <c r="P72" s="6">
        <v>0</v>
      </c>
      <c r="Q72" s="6">
        <v>0</v>
      </c>
      <c r="R72" s="6">
        <v>0</v>
      </c>
      <c r="S72" s="6">
        <v>0</v>
      </c>
      <c r="T72" s="6">
        <v>0</v>
      </c>
      <c r="U72" s="16">
        <v>0</v>
      </c>
      <c r="V72" s="7">
        <f>SUM(B69:U72)</f>
        <v>175</v>
      </c>
    </row>
    <row r="73" spans="1:22" x14ac:dyDescent="0.3">
      <c r="A73" s="9" t="s">
        <v>18</v>
      </c>
      <c r="B73" s="10">
        <f>SUM(B53:B72)</f>
        <v>140</v>
      </c>
      <c r="C73" s="10">
        <f>SUM(C53:C72)</f>
        <v>117</v>
      </c>
      <c r="D73" s="10">
        <f t="shared" ref="D73" si="8">SUM(D53:D72)</f>
        <v>73</v>
      </c>
      <c r="E73" s="10">
        <f t="shared" ref="E73" si="9">SUM(E53:E72)</f>
        <v>112</v>
      </c>
      <c r="F73" s="10">
        <f t="shared" ref="F73" si="10">SUM(F53:F72)</f>
        <v>100</v>
      </c>
      <c r="G73" s="10">
        <f t="shared" ref="G73" si="11">SUM(G53:G72)</f>
        <v>89</v>
      </c>
      <c r="H73" s="10">
        <f t="shared" ref="H73" si="12">SUM(H53:H72)</f>
        <v>76</v>
      </c>
      <c r="I73" s="10">
        <f t="shared" ref="I73" si="13">SUM(I53:I72)</f>
        <v>59</v>
      </c>
      <c r="J73" s="10">
        <f t="shared" ref="J73" si="14">SUM(J53:J72)</f>
        <v>76</v>
      </c>
      <c r="K73" s="10">
        <f t="shared" ref="K73" si="15">SUM(K53:K72)</f>
        <v>80</v>
      </c>
      <c r="L73" s="10">
        <f t="shared" ref="L73" si="16">SUM(L53:L72)</f>
        <v>0</v>
      </c>
      <c r="M73" s="10">
        <f t="shared" ref="M73" si="17">SUM(M53:M72)</f>
        <v>0</v>
      </c>
      <c r="N73" s="10">
        <f t="shared" ref="N73" si="18">SUM(N53:N72)</f>
        <v>0</v>
      </c>
      <c r="O73" s="10">
        <f t="shared" ref="O73" si="19">SUM(O53:O72)</f>
        <v>0</v>
      </c>
      <c r="P73" s="10">
        <f t="shared" ref="P73" si="20">SUM(P53:P72)</f>
        <v>0</v>
      </c>
      <c r="Q73" s="10">
        <f t="shared" ref="Q73" si="21">SUM(Q53:Q72)</f>
        <v>0</v>
      </c>
      <c r="R73" s="10">
        <f t="shared" ref="R73" si="22">SUM(R53:R72)</f>
        <v>0</v>
      </c>
      <c r="S73" s="10">
        <f t="shared" ref="S73" si="23">SUM(S53:S72)</f>
        <v>0</v>
      </c>
      <c r="T73" s="10">
        <f t="shared" ref="T73" si="24">SUM(T53:T72)</f>
        <v>0</v>
      </c>
      <c r="U73" s="17">
        <f t="shared" ref="U73" si="25">SUM(U53:U72)</f>
        <v>0</v>
      </c>
      <c r="V73" s="10">
        <f>SUM(B73:U73)</f>
        <v>922</v>
      </c>
    </row>
    <row r="74" spans="1:22" x14ac:dyDescent="0.3">
      <c r="A74" s="1" t="s">
        <v>19</v>
      </c>
      <c r="B74" s="5">
        <v>0</v>
      </c>
      <c r="C74" s="5">
        <v>0</v>
      </c>
      <c r="D74" s="5">
        <v>0</v>
      </c>
      <c r="E74" s="5">
        <v>0</v>
      </c>
      <c r="F74" s="5">
        <v>0</v>
      </c>
      <c r="G74" s="5">
        <v>0</v>
      </c>
      <c r="H74" s="46">
        <v>0</v>
      </c>
      <c r="I74" s="46">
        <v>0</v>
      </c>
      <c r="J74" s="46">
        <v>2</v>
      </c>
      <c r="K74" s="46">
        <v>28</v>
      </c>
      <c r="L74" s="46">
        <v>37</v>
      </c>
      <c r="M74" s="46">
        <v>26</v>
      </c>
      <c r="N74" s="1">
        <v>2</v>
      </c>
      <c r="O74" s="1">
        <v>0</v>
      </c>
      <c r="P74" s="1">
        <v>0</v>
      </c>
      <c r="Q74" s="1">
        <v>0</v>
      </c>
      <c r="R74" s="1">
        <v>0</v>
      </c>
      <c r="S74" s="1">
        <v>0</v>
      </c>
      <c r="T74" s="1">
        <v>0</v>
      </c>
      <c r="U74" s="18">
        <v>0</v>
      </c>
      <c r="V74" s="1"/>
    </row>
    <row r="75" spans="1:22" x14ac:dyDescent="0.3">
      <c r="A75" s="1"/>
      <c r="B75" s="5">
        <v>0</v>
      </c>
      <c r="C75" s="5">
        <v>0</v>
      </c>
      <c r="D75" s="5">
        <v>0</v>
      </c>
      <c r="E75" s="5">
        <v>0</v>
      </c>
      <c r="F75" s="5">
        <v>0</v>
      </c>
      <c r="G75" s="5">
        <v>0</v>
      </c>
      <c r="H75" s="46">
        <v>0</v>
      </c>
      <c r="I75" s="46">
        <v>1</v>
      </c>
      <c r="J75" s="46">
        <v>3</v>
      </c>
      <c r="K75" s="46">
        <v>1</v>
      </c>
      <c r="L75" s="46">
        <v>0</v>
      </c>
      <c r="M75" s="46">
        <v>2</v>
      </c>
      <c r="N75" s="1">
        <v>0</v>
      </c>
      <c r="O75" s="1">
        <v>0</v>
      </c>
      <c r="P75" s="5">
        <v>0</v>
      </c>
      <c r="Q75" s="5">
        <v>0</v>
      </c>
      <c r="R75" s="5">
        <v>0</v>
      </c>
      <c r="S75" s="5">
        <v>0</v>
      </c>
      <c r="T75" s="5">
        <v>0</v>
      </c>
      <c r="U75" s="15">
        <v>0</v>
      </c>
      <c r="V75" s="1"/>
    </row>
    <row r="76" spans="1:22" x14ac:dyDescent="0.3">
      <c r="A76" s="1"/>
      <c r="B76" s="5">
        <v>0</v>
      </c>
      <c r="C76" s="5">
        <v>0</v>
      </c>
      <c r="D76" s="5">
        <v>0</v>
      </c>
      <c r="E76" s="5">
        <v>0</v>
      </c>
      <c r="F76" s="5">
        <v>0</v>
      </c>
      <c r="G76" s="5">
        <v>0</v>
      </c>
      <c r="H76" s="46">
        <v>0</v>
      </c>
      <c r="I76" s="46">
        <v>0</v>
      </c>
      <c r="J76" s="46">
        <v>2</v>
      </c>
      <c r="K76" s="46">
        <v>43</v>
      </c>
      <c r="L76" s="46">
        <v>32</v>
      </c>
      <c r="M76" s="46">
        <v>39</v>
      </c>
      <c r="N76" s="1">
        <v>2</v>
      </c>
      <c r="O76" s="1">
        <v>1</v>
      </c>
      <c r="P76" s="1">
        <v>2</v>
      </c>
      <c r="Q76" s="1">
        <v>0</v>
      </c>
      <c r="R76" s="1">
        <v>0</v>
      </c>
      <c r="S76" s="1">
        <v>0</v>
      </c>
      <c r="T76" s="1">
        <v>0</v>
      </c>
      <c r="U76" s="18">
        <v>0</v>
      </c>
      <c r="V76" s="1"/>
    </row>
    <row r="77" spans="1:22" x14ac:dyDescent="0.3">
      <c r="A77" s="1"/>
      <c r="B77" s="5">
        <v>0</v>
      </c>
      <c r="C77" s="5">
        <v>0</v>
      </c>
      <c r="D77" s="5">
        <v>0</v>
      </c>
      <c r="E77" s="5">
        <v>0</v>
      </c>
      <c r="F77" s="5">
        <v>0</v>
      </c>
      <c r="G77" s="5">
        <v>0</v>
      </c>
      <c r="H77" s="46">
        <v>0</v>
      </c>
      <c r="I77" s="46">
        <v>0</v>
      </c>
      <c r="J77" s="46">
        <v>5</v>
      </c>
      <c r="K77" s="46">
        <v>222</v>
      </c>
      <c r="L77" s="46">
        <v>72</v>
      </c>
      <c r="M77" s="46">
        <v>21</v>
      </c>
      <c r="N77" s="1">
        <v>1</v>
      </c>
      <c r="O77" s="1">
        <v>0</v>
      </c>
      <c r="P77" s="1">
        <v>0</v>
      </c>
      <c r="Q77" s="1">
        <v>1</v>
      </c>
      <c r="R77" s="1">
        <v>0</v>
      </c>
      <c r="S77" s="1">
        <v>0</v>
      </c>
      <c r="T77" s="1">
        <v>0</v>
      </c>
      <c r="U77" s="18">
        <v>0</v>
      </c>
      <c r="V77" s="1"/>
    </row>
    <row r="78" spans="1:22" x14ac:dyDescent="0.3">
      <c r="A78" s="1"/>
      <c r="B78" s="5">
        <v>0</v>
      </c>
      <c r="C78" s="5">
        <v>0</v>
      </c>
      <c r="D78" s="5">
        <v>0</v>
      </c>
      <c r="E78" s="5">
        <v>0</v>
      </c>
      <c r="F78" s="5">
        <v>0</v>
      </c>
      <c r="G78" s="5">
        <v>0</v>
      </c>
      <c r="H78" s="46">
        <v>0</v>
      </c>
      <c r="I78" s="46">
        <v>5</v>
      </c>
      <c r="J78" s="46">
        <v>90</v>
      </c>
      <c r="K78" s="46">
        <v>93</v>
      </c>
      <c r="L78" s="46">
        <v>0</v>
      </c>
      <c r="M78" s="46">
        <v>0</v>
      </c>
      <c r="N78" s="1">
        <v>1</v>
      </c>
      <c r="O78" s="1">
        <v>0</v>
      </c>
      <c r="P78" s="1">
        <v>0</v>
      </c>
      <c r="Q78" s="1">
        <v>0</v>
      </c>
      <c r="R78" s="1">
        <v>0</v>
      </c>
      <c r="S78" s="1">
        <v>0</v>
      </c>
      <c r="T78" s="1">
        <v>0</v>
      </c>
      <c r="U78" s="18">
        <v>0</v>
      </c>
      <c r="V78" s="1"/>
    </row>
    <row r="79" spans="1:22" x14ac:dyDescent="0.3">
      <c r="A79" s="1"/>
      <c r="B79" s="5">
        <v>0</v>
      </c>
      <c r="C79" s="5">
        <v>0</v>
      </c>
      <c r="D79" s="5">
        <v>0</v>
      </c>
      <c r="E79" s="5">
        <v>0</v>
      </c>
      <c r="F79" s="5">
        <v>0</v>
      </c>
      <c r="G79" s="5">
        <v>0</v>
      </c>
      <c r="H79" s="46">
        <v>0</v>
      </c>
      <c r="I79" s="46">
        <v>0</v>
      </c>
      <c r="J79" s="46">
        <v>0</v>
      </c>
      <c r="K79" s="46">
        <v>14</v>
      </c>
      <c r="L79" s="46">
        <v>21</v>
      </c>
      <c r="M79" s="46">
        <v>40</v>
      </c>
      <c r="N79" s="1">
        <v>13</v>
      </c>
      <c r="O79" s="1">
        <v>4</v>
      </c>
      <c r="P79" s="1">
        <v>0</v>
      </c>
      <c r="Q79" s="1">
        <v>0</v>
      </c>
      <c r="R79" s="1">
        <v>0</v>
      </c>
      <c r="S79" s="1">
        <v>0</v>
      </c>
      <c r="T79" s="1">
        <v>0</v>
      </c>
      <c r="U79" s="18">
        <v>0</v>
      </c>
      <c r="V79" s="1"/>
    </row>
    <row r="80" spans="1:22" x14ac:dyDescent="0.3">
      <c r="A80" s="1"/>
      <c r="B80" s="6">
        <v>0</v>
      </c>
      <c r="C80" s="6">
        <v>0</v>
      </c>
      <c r="D80" s="6">
        <v>0</v>
      </c>
      <c r="E80" s="6">
        <v>0</v>
      </c>
      <c r="F80" s="6">
        <v>0</v>
      </c>
      <c r="G80" s="6">
        <v>0</v>
      </c>
      <c r="H80" s="47">
        <v>0</v>
      </c>
      <c r="I80" s="47">
        <v>0</v>
      </c>
      <c r="J80" s="47">
        <v>0</v>
      </c>
      <c r="K80" s="47">
        <v>4</v>
      </c>
      <c r="L80" s="47">
        <v>1</v>
      </c>
      <c r="M80" s="47">
        <v>0</v>
      </c>
      <c r="N80" s="7">
        <v>0</v>
      </c>
      <c r="O80" s="7">
        <v>0</v>
      </c>
      <c r="P80" s="7">
        <v>0</v>
      </c>
      <c r="Q80" s="7">
        <v>0</v>
      </c>
      <c r="R80" s="7">
        <v>0</v>
      </c>
      <c r="S80" s="7">
        <v>0</v>
      </c>
      <c r="T80" s="7">
        <v>0</v>
      </c>
      <c r="U80" s="8">
        <v>0</v>
      </c>
      <c r="V80" s="7"/>
    </row>
    <row r="81" spans="1:36" x14ac:dyDescent="0.3">
      <c r="A81" s="1"/>
      <c r="B81" s="11">
        <f t="shared" ref="B81:U81" si="26">SUM(B74:B80)</f>
        <v>0</v>
      </c>
      <c r="C81" s="11">
        <f t="shared" si="26"/>
        <v>0</v>
      </c>
      <c r="D81" s="11">
        <f t="shared" si="26"/>
        <v>0</v>
      </c>
      <c r="E81" s="11">
        <f t="shared" si="26"/>
        <v>0</v>
      </c>
      <c r="F81" s="11">
        <f t="shared" si="26"/>
        <v>0</v>
      </c>
      <c r="G81" s="48">
        <f t="shared" si="26"/>
        <v>0</v>
      </c>
      <c r="H81" s="48">
        <f t="shared" si="26"/>
        <v>0</v>
      </c>
      <c r="I81" s="48">
        <f t="shared" si="26"/>
        <v>6</v>
      </c>
      <c r="J81" s="48">
        <f t="shared" si="26"/>
        <v>102</v>
      </c>
      <c r="K81" s="48">
        <f t="shared" si="26"/>
        <v>405</v>
      </c>
      <c r="L81" s="48">
        <f t="shared" si="26"/>
        <v>163</v>
      </c>
      <c r="M81" s="48">
        <f t="shared" si="26"/>
        <v>128</v>
      </c>
      <c r="N81" s="11">
        <f t="shared" si="26"/>
        <v>19</v>
      </c>
      <c r="O81" s="11">
        <f t="shared" si="26"/>
        <v>5</v>
      </c>
      <c r="P81" s="11">
        <f t="shared" si="26"/>
        <v>2</v>
      </c>
      <c r="Q81" s="11">
        <f t="shared" si="26"/>
        <v>1</v>
      </c>
      <c r="R81" s="11">
        <f t="shared" si="26"/>
        <v>0</v>
      </c>
      <c r="S81" s="11">
        <f t="shared" si="26"/>
        <v>0</v>
      </c>
      <c r="T81" s="11">
        <f t="shared" si="26"/>
        <v>0</v>
      </c>
      <c r="U81" s="19">
        <f t="shared" si="26"/>
        <v>0</v>
      </c>
      <c r="V81" s="11">
        <f>SUM(B81:U81)</f>
        <v>831</v>
      </c>
    </row>
    <row r="84" spans="1:36" x14ac:dyDescent="0.3">
      <c r="Z84" s="1"/>
      <c r="AA84" s="1"/>
      <c r="AB84" s="1"/>
      <c r="AC84" s="1"/>
      <c r="AD84" s="1"/>
      <c r="AE84" s="1"/>
      <c r="AF84" s="1"/>
      <c r="AG84" s="1"/>
      <c r="AH84" s="1"/>
      <c r="AI84" s="1"/>
      <c r="AJ84" s="1"/>
    </row>
    <row r="85" spans="1:36" x14ac:dyDescent="0.3">
      <c r="Z85" s="1"/>
      <c r="AA85" s="1"/>
      <c r="AB85" s="1"/>
      <c r="AC85" s="1"/>
      <c r="AD85" s="1"/>
      <c r="AE85" s="1"/>
      <c r="AF85" s="1"/>
      <c r="AG85" s="1"/>
      <c r="AH85" s="1"/>
      <c r="AI85" s="1"/>
      <c r="AJ85" s="1"/>
    </row>
    <row r="86" spans="1:36" x14ac:dyDescent="0.3">
      <c r="Z86" s="1"/>
      <c r="AA86" s="1"/>
      <c r="AB86" s="1"/>
      <c r="AC86" s="1"/>
      <c r="AD86" s="1"/>
      <c r="AE86" s="1"/>
      <c r="AF86" s="1"/>
      <c r="AG86" s="1"/>
      <c r="AH86" s="1"/>
      <c r="AI86" s="1"/>
      <c r="AJ86" s="1"/>
    </row>
    <row r="87" spans="1:36" s="1" customFormat="1" x14ac:dyDescent="0.3">
      <c r="G87" s="46"/>
      <c r="H87" s="46"/>
      <c r="I87" s="46"/>
      <c r="J87" s="46"/>
      <c r="K87" s="46"/>
      <c r="L87" s="46"/>
      <c r="M87" s="46"/>
    </row>
    <row r="88" spans="1:36" s="1" customFormat="1" x14ac:dyDescent="0.3">
      <c r="G88" s="46"/>
      <c r="H88" s="46"/>
      <c r="I88" s="46"/>
      <c r="J88" s="46"/>
      <c r="K88" s="46"/>
      <c r="L88" s="46"/>
      <c r="M88" s="46"/>
    </row>
    <row r="89" spans="1:36" s="1" customFormat="1" x14ac:dyDescent="0.3">
      <c r="G89" s="46"/>
      <c r="H89" s="46"/>
      <c r="I89" s="46"/>
      <c r="J89" s="46"/>
      <c r="K89" s="46"/>
      <c r="L89" s="46"/>
      <c r="M89" s="46"/>
    </row>
    <row r="90" spans="1:36" s="1" customFormat="1" x14ac:dyDescent="0.3">
      <c r="G90" s="46"/>
      <c r="H90" s="46"/>
      <c r="I90" s="46"/>
      <c r="J90" s="46"/>
      <c r="K90" s="46"/>
      <c r="L90" s="46"/>
      <c r="M90" s="46"/>
    </row>
    <row r="91" spans="1:36" s="1" customFormat="1" x14ac:dyDescent="0.3">
      <c r="G91" s="46"/>
      <c r="H91" s="46"/>
      <c r="I91" s="46"/>
      <c r="J91" s="46"/>
      <c r="K91" s="46"/>
      <c r="L91" s="46"/>
      <c r="M91" s="46"/>
    </row>
    <row r="92" spans="1:36" s="1" customFormat="1" x14ac:dyDescent="0.3">
      <c r="G92" s="46"/>
      <c r="H92" s="46"/>
      <c r="I92" s="46"/>
      <c r="J92" s="46"/>
      <c r="K92" s="46"/>
      <c r="L92" s="46"/>
      <c r="M92" s="46"/>
    </row>
    <row r="93" spans="1:36" s="1" customFormat="1" x14ac:dyDescent="0.3">
      <c r="G93" s="46"/>
      <c r="H93" s="46"/>
      <c r="I93" s="46"/>
      <c r="J93" s="46"/>
      <c r="K93" s="46"/>
      <c r="L93" s="46"/>
      <c r="M93" s="46"/>
    </row>
    <row r="94" spans="1:36" s="1" customFormat="1" x14ac:dyDescent="0.3">
      <c r="G94" s="46"/>
      <c r="H94" s="46"/>
      <c r="I94" s="46"/>
      <c r="J94" s="46"/>
      <c r="K94" s="46"/>
      <c r="L94" s="46"/>
      <c r="M94" s="46"/>
    </row>
    <row r="95" spans="1:36" s="1" customFormat="1" x14ac:dyDescent="0.3">
      <c r="G95" s="46"/>
      <c r="H95" s="46"/>
      <c r="I95" s="46"/>
      <c r="J95" s="46"/>
      <c r="K95" s="46"/>
      <c r="L95" s="46"/>
      <c r="M95" s="46"/>
    </row>
    <row r="96" spans="1:36" s="1" customFormat="1" x14ac:dyDescent="0.3">
      <c r="G96" s="46"/>
      <c r="H96" s="46"/>
      <c r="I96" s="46"/>
      <c r="J96" s="46"/>
      <c r="K96" s="46"/>
      <c r="L96" s="46"/>
      <c r="M96" s="46"/>
    </row>
    <row r="97" spans="1:36" s="1" customFormat="1" x14ac:dyDescent="0.3">
      <c r="G97" s="46"/>
      <c r="H97" s="46"/>
      <c r="I97" s="46"/>
      <c r="J97" s="46"/>
      <c r="K97" s="46"/>
      <c r="L97" s="46"/>
      <c r="M97" s="46"/>
      <c r="Z97"/>
      <c r="AA97"/>
      <c r="AB97"/>
      <c r="AC97"/>
      <c r="AD97"/>
      <c r="AE97"/>
      <c r="AF97"/>
      <c r="AG97"/>
      <c r="AH97"/>
      <c r="AI97"/>
      <c r="AJ97"/>
    </row>
    <row r="98" spans="1:36" s="1" customFormat="1" x14ac:dyDescent="0.3">
      <c r="G98" s="46"/>
      <c r="H98" s="46"/>
      <c r="I98" s="46"/>
      <c r="J98" s="46"/>
      <c r="K98" s="46"/>
      <c r="L98" s="46"/>
      <c r="M98" s="46"/>
      <c r="Z98"/>
      <c r="AA98"/>
      <c r="AB98"/>
      <c r="AC98"/>
      <c r="AD98"/>
      <c r="AE98"/>
      <c r="AF98"/>
      <c r="AG98"/>
      <c r="AH98"/>
      <c r="AI98"/>
      <c r="AJ98"/>
    </row>
    <row r="99" spans="1:36" s="1" customFormat="1" x14ac:dyDescent="0.3">
      <c r="G99" s="46"/>
      <c r="H99" s="46"/>
      <c r="I99" s="46"/>
      <c r="J99" s="46"/>
      <c r="K99" s="46"/>
      <c r="L99" s="46"/>
      <c r="M99" s="46"/>
      <c r="Z99"/>
      <c r="AA99"/>
      <c r="AB99"/>
      <c r="AC99"/>
      <c r="AD99"/>
      <c r="AE99"/>
      <c r="AF99"/>
      <c r="AG99"/>
      <c r="AH99"/>
      <c r="AI99"/>
      <c r="AJ99"/>
    </row>
    <row r="101" spans="1:36" ht="15" thickBot="1" x14ac:dyDescent="0.35"/>
    <row r="102" spans="1:36" ht="15" thickBot="1" x14ac:dyDescent="0.35">
      <c r="A102" s="21" t="s">
        <v>3</v>
      </c>
      <c r="B102" s="12">
        <v>1</v>
      </c>
      <c r="C102" s="12">
        <v>2</v>
      </c>
      <c r="D102" s="12">
        <v>3</v>
      </c>
      <c r="E102" s="12">
        <v>4</v>
      </c>
      <c r="F102" s="12">
        <v>5</v>
      </c>
      <c r="G102" s="56">
        <v>6</v>
      </c>
      <c r="H102" s="56">
        <v>7</v>
      </c>
      <c r="I102" s="56">
        <v>8</v>
      </c>
      <c r="J102" s="56">
        <v>9</v>
      </c>
      <c r="K102" s="56">
        <v>10</v>
      </c>
      <c r="L102" s="56">
        <v>11</v>
      </c>
      <c r="M102" s="56">
        <v>12</v>
      </c>
      <c r="N102" s="12">
        <v>13</v>
      </c>
      <c r="O102" s="12">
        <v>14</v>
      </c>
      <c r="P102" s="12">
        <v>15</v>
      </c>
      <c r="Q102" s="12">
        <v>16</v>
      </c>
      <c r="R102" s="12">
        <v>17</v>
      </c>
      <c r="S102" s="12">
        <v>18</v>
      </c>
      <c r="T102" s="12">
        <v>19</v>
      </c>
      <c r="U102" s="14">
        <v>20</v>
      </c>
      <c r="V102" s="20" t="s">
        <v>21</v>
      </c>
    </row>
    <row r="103" spans="1:36" x14ac:dyDescent="0.3">
      <c r="A103" s="3" t="s">
        <v>13</v>
      </c>
      <c r="B103" s="5">
        <v>25</v>
      </c>
      <c r="C103" s="5">
        <v>3</v>
      </c>
      <c r="D103" s="5">
        <v>0</v>
      </c>
      <c r="E103" s="5">
        <v>0</v>
      </c>
      <c r="F103" s="5">
        <v>0</v>
      </c>
      <c r="G103" s="5">
        <v>0</v>
      </c>
      <c r="H103" s="5">
        <v>0</v>
      </c>
      <c r="I103" s="5">
        <v>0</v>
      </c>
      <c r="J103" s="5">
        <v>0</v>
      </c>
      <c r="K103" s="5">
        <v>0</v>
      </c>
      <c r="L103" s="5">
        <v>0</v>
      </c>
      <c r="M103" s="5">
        <v>0</v>
      </c>
      <c r="N103" s="5">
        <v>0</v>
      </c>
      <c r="O103" s="5">
        <v>0</v>
      </c>
      <c r="P103" s="5">
        <v>0</v>
      </c>
      <c r="Q103" s="5">
        <v>0</v>
      </c>
      <c r="R103" s="5">
        <v>0</v>
      </c>
      <c r="S103" s="5">
        <v>0</v>
      </c>
      <c r="T103" s="5">
        <v>0</v>
      </c>
      <c r="U103" s="15">
        <v>0</v>
      </c>
      <c r="V103" s="13"/>
    </row>
    <row r="104" spans="1:36" x14ac:dyDescent="0.3">
      <c r="A104" s="3"/>
      <c r="B104" s="5">
        <v>48</v>
      </c>
      <c r="C104" s="5">
        <v>2</v>
      </c>
      <c r="D104" s="5">
        <v>0</v>
      </c>
      <c r="E104" s="5">
        <v>0</v>
      </c>
      <c r="F104" s="5">
        <v>0</v>
      </c>
      <c r="G104" s="5">
        <v>0</v>
      </c>
      <c r="H104" s="5">
        <v>0</v>
      </c>
      <c r="I104" s="5">
        <v>0</v>
      </c>
      <c r="J104" s="5">
        <v>0</v>
      </c>
      <c r="K104" s="5">
        <v>0</v>
      </c>
      <c r="L104" s="5">
        <v>0</v>
      </c>
      <c r="M104" s="5">
        <v>0</v>
      </c>
      <c r="N104" s="5">
        <v>0</v>
      </c>
      <c r="O104" s="5">
        <v>0</v>
      </c>
      <c r="P104" s="5">
        <v>0</v>
      </c>
      <c r="Q104" s="5">
        <v>0</v>
      </c>
      <c r="R104" s="5">
        <v>0</v>
      </c>
      <c r="S104" s="5">
        <v>0</v>
      </c>
      <c r="T104" s="5">
        <v>0</v>
      </c>
      <c r="U104" s="15">
        <v>0</v>
      </c>
      <c r="V104" s="13"/>
    </row>
    <row r="105" spans="1:36" x14ac:dyDescent="0.3">
      <c r="A105" s="3"/>
      <c r="B105" s="5">
        <v>16</v>
      </c>
      <c r="C105" s="5">
        <v>4</v>
      </c>
      <c r="D105" s="5">
        <v>0</v>
      </c>
      <c r="E105" s="5">
        <v>0</v>
      </c>
      <c r="F105" s="5">
        <v>0</v>
      </c>
      <c r="G105" s="5">
        <v>0</v>
      </c>
      <c r="H105" s="5">
        <v>0</v>
      </c>
      <c r="I105" s="5">
        <v>0</v>
      </c>
      <c r="J105" s="5">
        <v>0</v>
      </c>
      <c r="K105" s="5">
        <v>0</v>
      </c>
      <c r="L105" s="5">
        <v>0</v>
      </c>
      <c r="M105" s="5">
        <v>0</v>
      </c>
      <c r="N105" s="5">
        <v>0</v>
      </c>
      <c r="O105" s="5">
        <v>0</v>
      </c>
      <c r="P105" s="5">
        <v>0</v>
      </c>
      <c r="Q105" s="5">
        <v>0</v>
      </c>
      <c r="R105" s="5">
        <v>0</v>
      </c>
      <c r="S105" s="5">
        <v>0</v>
      </c>
      <c r="T105" s="5">
        <v>0</v>
      </c>
      <c r="U105" s="15">
        <v>0</v>
      </c>
      <c r="V105" s="13"/>
    </row>
    <row r="106" spans="1:36" x14ac:dyDescent="0.3">
      <c r="A106" s="3"/>
      <c r="B106" s="6">
        <v>68</v>
      </c>
      <c r="C106" s="6">
        <v>1</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16">
        <v>0</v>
      </c>
      <c r="V106" s="7">
        <f>SUM(B103:U106)</f>
        <v>167</v>
      </c>
    </row>
    <row r="107" spans="1:36" x14ac:dyDescent="0.3">
      <c r="A107" s="3" t="s">
        <v>14</v>
      </c>
      <c r="B107" s="5">
        <v>5</v>
      </c>
      <c r="C107" s="5">
        <v>5</v>
      </c>
      <c r="D107" s="5">
        <v>0</v>
      </c>
      <c r="E107" s="5">
        <v>0</v>
      </c>
      <c r="F107" s="5">
        <v>0</v>
      </c>
      <c r="G107" s="5">
        <v>0</v>
      </c>
      <c r="H107" s="5">
        <v>0</v>
      </c>
      <c r="I107" s="5">
        <v>0</v>
      </c>
      <c r="J107" s="5">
        <v>0</v>
      </c>
      <c r="K107" s="5">
        <v>0</v>
      </c>
      <c r="L107" s="5">
        <v>0</v>
      </c>
      <c r="M107" s="5">
        <v>0</v>
      </c>
      <c r="N107" s="5">
        <v>0</v>
      </c>
      <c r="O107" s="5">
        <v>0</v>
      </c>
      <c r="P107" s="5">
        <v>0</v>
      </c>
      <c r="Q107" s="5">
        <v>0</v>
      </c>
      <c r="R107" s="5">
        <v>0</v>
      </c>
      <c r="S107" s="5">
        <v>0</v>
      </c>
      <c r="T107" s="5">
        <v>0</v>
      </c>
      <c r="U107" s="15">
        <v>0</v>
      </c>
      <c r="V107" s="13"/>
    </row>
    <row r="108" spans="1:36" x14ac:dyDescent="0.3">
      <c r="A108" s="3"/>
      <c r="B108" s="5">
        <v>4</v>
      </c>
      <c r="C108" s="5">
        <v>9</v>
      </c>
      <c r="D108" s="5">
        <v>0</v>
      </c>
      <c r="E108" s="5">
        <v>0</v>
      </c>
      <c r="F108" s="5">
        <v>0</v>
      </c>
      <c r="G108" s="5">
        <v>0</v>
      </c>
      <c r="H108" s="5">
        <v>0</v>
      </c>
      <c r="I108" s="5">
        <v>0</v>
      </c>
      <c r="J108" s="5">
        <v>0</v>
      </c>
      <c r="K108" s="5">
        <v>0</v>
      </c>
      <c r="L108" s="5">
        <v>0</v>
      </c>
      <c r="M108" s="5">
        <v>0</v>
      </c>
      <c r="N108" s="5">
        <v>0</v>
      </c>
      <c r="O108" s="5">
        <v>0</v>
      </c>
      <c r="P108" s="5">
        <v>0</v>
      </c>
      <c r="Q108" s="5">
        <v>0</v>
      </c>
      <c r="R108" s="5">
        <v>0</v>
      </c>
      <c r="S108" s="5">
        <v>0</v>
      </c>
      <c r="T108" s="5">
        <v>0</v>
      </c>
      <c r="U108" s="15">
        <v>0</v>
      </c>
      <c r="V108" s="13"/>
    </row>
    <row r="109" spans="1:36" x14ac:dyDescent="0.3">
      <c r="A109" s="3"/>
      <c r="B109" s="5">
        <v>1</v>
      </c>
      <c r="C109" s="5">
        <v>13</v>
      </c>
      <c r="D109" s="5">
        <v>2</v>
      </c>
      <c r="E109" s="5">
        <v>0</v>
      </c>
      <c r="F109" s="5">
        <v>0</v>
      </c>
      <c r="G109" s="5">
        <v>0</v>
      </c>
      <c r="H109" s="5">
        <v>0</v>
      </c>
      <c r="I109" s="5">
        <v>0</v>
      </c>
      <c r="J109" s="5">
        <v>0</v>
      </c>
      <c r="K109" s="5">
        <v>0</v>
      </c>
      <c r="L109" s="5">
        <v>0</v>
      </c>
      <c r="M109" s="5">
        <v>0</v>
      </c>
      <c r="N109" s="5">
        <v>0</v>
      </c>
      <c r="O109" s="5">
        <v>0</v>
      </c>
      <c r="P109" s="5">
        <v>0</v>
      </c>
      <c r="Q109" s="5">
        <v>0</v>
      </c>
      <c r="R109" s="5">
        <v>0</v>
      </c>
      <c r="S109" s="5">
        <v>0</v>
      </c>
      <c r="T109" s="5">
        <v>0</v>
      </c>
      <c r="U109" s="15">
        <v>0</v>
      </c>
      <c r="V109" s="13"/>
    </row>
    <row r="110" spans="1:36" x14ac:dyDescent="0.3">
      <c r="A110" s="3"/>
      <c r="B110" s="6">
        <v>4</v>
      </c>
      <c r="C110" s="6">
        <v>7</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16">
        <v>0</v>
      </c>
      <c r="V110" s="7">
        <f>SUM(B107:U110)</f>
        <v>50</v>
      </c>
    </row>
    <row r="111" spans="1:36" x14ac:dyDescent="0.3">
      <c r="A111" s="3" t="s">
        <v>15</v>
      </c>
      <c r="B111" s="5">
        <v>0</v>
      </c>
      <c r="C111" s="5">
        <v>2</v>
      </c>
      <c r="D111" s="5">
        <v>12</v>
      </c>
      <c r="E111" s="5">
        <v>10</v>
      </c>
      <c r="F111" s="5">
        <v>1</v>
      </c>
      <c r="G111" s="5">
        <v>0</v>
      </c>
      <c r="H111" s="5">
        <v>0</v>
      </c>
      <c r="I111" s="5">
        <v>0</v>
      </c>
      <c r="J111" s="5">
        <v>0</v>
      </c>
      <c r="K111" s="5">
        <v>0</v>
      </c>
      <c r="L111" s="5">
        <v>0</v>
      </c>
      <c r="M111" s="5">
        <v>0</v>
      </c>
      <c r="N111" s="5">
        <v>0</v>
      </c>
      <c r="O111" s="5">
        <v>0</v>
      </c>
      <c r="P111" s="5">
        <v>0</v>
      </c>
      <c r="Q111" s="5">
        <v>0</v>
      </c>
      <c r="R111" s="5">
        <v>0</v>
      </c>
      <c r="S111" s="5">
        <v>0</v>
      </c>
      <c r="T111" s="5">
        <v>0</v>
      </c>
      <c r="U111" s="15">
        <v>0</v>
      </c>
      <c r="V111" s="13"/>
    </row>
    <row r="112" spans="1:36" x14ac:dyDescent="0.3">
      <c r="A112" s="3"/>
      <c r="B112" s="5">
        <v>0</v>
      </c>
      <c r="C112" s="5">
        <v>5</v>
      </c>
      <c r="D112" s="5">
        <v>11</v>
      </c>
      <c r="E112" s="5">
        <v>5</v>
      </c>
      <c r="F112" s="5">
        <v>3</v>
      </c>
      <c r="G112" s="5">
        <v>0</v>
      </c>
      <c r="H112" s="5">
        <v>0</v>
      </c>
      <c r="I112" s="5">
        <v>0</v>
      </c>
      <c r="J112" s="5">
        <v>0</v>
      </c>
      <c r="K112" s="5">
        <v>0</v>
      </c>
      <c r="L112" s="5">
        <v>0</v>
      </c>
      <c r="M112" s="5">
        <v>0</v>
      </c>
      <c r="N112" s="5">
        <v>0</v>
      </c>
      <c r="O112" s="5">
        <v>0</v>
      </c>
      <c r="P112" s="5">
        <v>0</v>
      </c>
      <c r="Q112" s="5">
        <v>0</v>
      </c>
      <c r="R112" s="5">
        <v>0</v>
      </c>
      <c r="S112" s="5">
        <v>0</v>
      </c>
      <c r="T112" s="5">
        <v>0</v>
      </c>
      <c r="U112" s="15">
        <v>0</v>
      </c>
      <c r="V112" s="13"/>
    </row>
    <row r="113" spans="1:22" x14ac:dyDescent="0.3">
      <c r="A113" s="3"/>
      <c r="B113" s="5">
        <v>0</v>
      </c>
      <c r="C113" s="5">
        <v>2</v>
      </c>
      <c r="D113" s="5">
        <v>17</v>
      </c>
      <c r="E113" s="5">
        <v>7</v>
      </c>
      <c r="F113" s="5">
        <v>0</v>
      </c>
      <c r="G113" s="5">
        <v>0</v>
      </c>
      <c r="H113" s="5">
        <v>0</v>
      </c>
      <c r="I113" s="5">
        <v>0</v>
      </c>
      <c r="J113" s="5">
        <v>0</v>
      </c>
      <c r="K113" s="5">
        <v>0</v>
      </c>
      <c r="L113" s="5">
        <v>0</v>
      </c>
      <c r="M113" s="5">
        <v>0</v>
      </c>
      <c r="N113" s="5">
        <v>0</v>
      </c>
      <c r="O113" s="5">
        <v>0</v>
      </c>
      <c r="P113" s="5">
        <v>0</v>
      </c>
      <c r="Q113" s="5">
        <v>0</v>
      </c>
      <c r="R113" s="5">
        <v>0</v>
      </c>
      <c r="S113" s="5">
        <v>0</v>
      </c>
      <c r="T113" s="5">
        <v>0</v>
      </c>
      <c r="U113" s="15">
        <v>0</v>
      </c>
      <c r="V113" s="13"/>
    </row>
    <row r="114" spans="1:22" x14ac:dyDescent="0.3">
      <c r="A114" s="3"/>
      <c r="B114" s="6">
        <v>0</v>
      </c>
      <c r="C114" s="6">
        <v>4</v>
      </c>
      <c r="D114" s="6">
        <v>6</v>
      </c>
      <c r="E114" s="6">
        <v>2</v>
      </c>
      <c r="F114" s="6">
        <v>4</v>
      </c>
      <c r="G114" s="6">
        <v>0</v>
      </c>
      <c r="H114" s="6">
        <v>0</v>
      </c>
      <c r="I114" s="6">
        <v>0</v>
      </c>
      <c r="J114" s="6">
        <v>0</v>
      </c>
      <c r="K114" s="6">
        <v>0</v>
      </c>
      <c r="L114" s="6">
        <v>0</v>
      </c>
      <c r="M114" s="6">
        <v>0</v>
      </c>
      <c r="N114" s="6">
        <v>0</v>
      </c>
      <c r="O114" s="6">
        <v>0</v>
      </c>
      <c r="P114" s="6">
        <v>0</v>
      </c>
      <c r="Q114" s="6">
        <v>0</v>
      </c>
      <c r="R114" s="6">
        <v>0</v>
      </c>
      <c r="S114" s="6">
        <v>0</v>
      </c>
      <c r="T114" s="6">
        <v>0</v>
      </c>
      <c r="U114" s="16">
        <v>0</v>
      </c>
      <c r="V114" s="7">
        <f>SUM(B111:U114)</f>
        <v>91</v>
      </c>
    </row>
    <row r="115" spans="1:22" x14ac:dyDescent="0.3">
      <c r="A115" s="3" t="s">
        <v>16</v>
      </c>
      <c r="B115" s="5">
        <v>0</v>
      </c>
      <c r="C115" s="5">
        <v>0</v>
      </c>
      <c r="D115" s="5">
        <v>9</v>
      </c>
      <c r="E115" s="5">
        <v>17</v>
      </c>
      <c r="F115" s="5">
        <v>8</v>
      </c>
      <c r="G115" s="5">
        <v>18</v>
      </c>
      <c r="H115" s="5">
        <v>20</v>
      </c>
      <c r="I115" s="5">
        <v>5</v>
      </c>
      <c r="J115" s="5">
        <v>0</v>
      </c>
      <c r="K115" s="5">
        <v>0</v>
      </c>
      <c r="L115" s="5">
        <v>0</v>
      </c>
      <c r="M115" s="5">
        <v>0</v>
      </c>
      <c r="N115" s="5">
        <v>0</v>
      </c>
      <c r="O115" s="5">
        <v>0</v>
      </c>
      <c r="P115" s="5">
        <v>0</v>
      </c>
      <c r="Q115" s="5">
        <v>0</v>
      </c>
      <c r="R115" s="5">
        <v>0</v>
      </c>
      <c r="S115" s="5">
        <v>0</v>
      </c>
      <c r="T115" s="5">
        <v>0</v>
      </c>
      <c r="U115" s="15">
        <v>0</v>
      </c>
      <c r="V115" s="13"/>
    </row>
    <row r="116" spans="1:22" x14ac:dyDescent="0.3">
      <c r="A116" s="3"/>
      <c r="B116" s="5">
        <v>0</v>
      </c>
      <c r="C116" s="5">
        <v>0</v>
      </c>
      <c r="D116" s="5">
        <v>3</v>
      </c>
      <c r="E116" s="5">
        <v>27</v>
      </c>
      <c r="F116" s="5">
        <v>11</v>
      </c>
      <c r="G116" s="5">
        <v>15</v>
      </c>
      <c r="H116" s="5">
        <v>23</v>
      </c>
      <c r="I116" s="5">
        <v>1</v>
      </c>
      <c r="J116" s="5">
        <v>0</v>
      </c>
      <c r="K116" s="5">
        <v>0</v>
      </c>
      <c r="L116" s="5">
        <v>0</v>
      </c>
      <c r="M116" s="5">
        <v>0</v>
      </c>
      <c r="N116" s="5">
        <v>0</v>
      </c>
      <c r="O116" s="5">
        <v>0</v>
      </c>
      <c r="P116" s="5">
        <v>0</v>
      </c>
      <c r="Q116" s="5">
        <v>0</v>
      </c>
      <c r="R116" s="5">
        <v>0</v>
      </c>
      <c r="S116" s="5">
        <v>0</v>
      </c>
      <c r="T116" s="5">
        <v>0</v>
      </c>
      <c r="U116" s="15">
        <v>0</v>
      </c>
      <c r="V116" s="13"/>
    </row>
    <row r="117" spans="1:22" x14ac:dyDescent="0.3">
      <c r="A117" s="3"/>
      <c r="B117" s="5">
        <v>0</v>
      </c>
      <c r="C117" s="5">
        <v>0</v>
      </c>
      <c r="D117" s="5">
        <v>5</v>
      </c>
      <c r="E117" s="5">
        <v>14</v>
      </c>
      <c r="F117" s="5">
        <v>20</v>
      </c>
      <c r="G117" s="5">
        <v>34</v>
      </c>
      <c r="H117" s="5">
        <v>6</v>
      </c>
      <c r="I117" s="5">
        <v>2</v>
      </c>
      <c r="J117" s="5">
        <v>0</v>
      </c>
      <c r="K117" s="5">
        <v>0</v>
      </c>
      <c r="L117" s="5">
        <v>0</v>
      </c>
      <c r="M117" s="5">
        <v>0</v>
      </c>
      <c r="N117" s="5">
        <v>0</v>
      </c>
      <c r="O117" s="5">
        <v>0</v>
      </c>
      <c r="P117" s="5">
        <v>0</v>
      </c>
      <c r="Q117" s="5">
        <v>0</v>
      </c>
      <c r="R117" s="5">
        <v>0</v>
      </c>
      <c r="S117" s="5">
        <v>0</v>
      </c>
      <c r="T117" s="5">
        <v>0</v>
      </c>
      <c r="U117" s="15">
        <v>0</v>
      </c>
      <c r="V117" s="13"/>
    </row>
    <row r="118" spans="1:22" x14ac:dyDescent="0.3">
      <c r="A118" s="3"/>
      <c r="B118" s="6">
        <v>0</v>
      </c>
      <c r="C118" s="6">
        <v>0</v>
      </c>
      <c r="D118" s="6">
        <v>3</v>
      </c>
      <c r="E118" s="6">
        <v>12</v>
      </c>
      <c r="F118" s="6">
        <v>35</v>
      </c>
      <c r="G118" s="6">
        <v>75</v>
      </c>
      <c r="H118" s="6">
        <v>10</v>
      </c>
      <c r="I118" s="6">
        <v>8</v>
      </c>
      <c r="J118" s="6">
        <v>0</v>
      </c>
      <c r="K118" s="6">
        <v>0</v>
      </c>
      <c r="L118" s="6">
        <v>0</v>
      </c>
      <c r="M118" s="6">
        <v>0</v>
      </c>
      <c r="N118" s="6">
        <v>0</v>
      </c>
      <c r="O118" s="6">
        <v>0</v>
      </c>
      <c r="P118" s="6">
        <v>0</v>
      </c>
      <c r="Q118" s="6">
        <v>0</v>
      </c>
      <c r="R118" s="6">
        <v>0</v>
      </c>
      <c r="S118" s="6">
        <v>0</v>
      </c>
      <c r="T118" s="6">
        <v>0</v>
      </c>
      <c r="U118" s="16">
        <v>0</v>
      </c>
      <c r="V118" s="7">
        <f>SUM(B115:U118)</f>
        <v>381</v>
      </c>
    </row>
    <row r="119" spans="1:22" x14ac:dyDescent="0.3">
      <c r="A119" s="3" t="s">
        <v>17</v>
      </c>
      <c r="B119" s="5">
        <v>0</v>
      </c>
      <c r="C119" s="5">
        <v>0</v>
      </c>
      <c r="D119" s="5">
        <v>0</v>
      </c>
      <c r="E119" s="5">
        <v>0</v>
      </c>
      <c r="F119" s="5">
        <v>0</v>
      </c>
      <c r="G119" s="5">
        <v>3</v>
      </c>
      <c r="H119" s="5">
        <v>3</v>
      </c>
      <c r="I119" s="5">
        <v>26</v>
      </c>
      <c r="J119" s="5">
        <v>22</v>
      </c>
      <c r="K119" s="5">
        <v>0</v>
      </c>
      <c r="L119" s="5">
        <v>0</v>
      </c>
      <c r="M119" s="5">
        <v>0</v>
      </c>
      <c r="N119" s="5">
        <v>0</v>
      </c>
      <c r="O119" s="5">
        <v>0</v>
      </c>
      <c r="P119" s="5">
        <v>0</v>
      </c>
      <c r="Q119" s="5">
        <v>0</v>
      </c>
      <c r="R119" s="5">
        <v>0</v>
      </c>
      <c r="S119" s="5">
        <v>0</v>
      </c>
      <c r="T119" s="5">
        <v>0</v>
      </c>
      <c r="U119" s="15">
        <v>0</v>
      </c>
      <c r="V119" s="13"/>
    </row>
    <row r="120" spans="1:22" x14ac:dyDescent="0.3">
      <c r="A120" s="3"/>
      <c r="B120" s="5">
        <v>0</v>
      </c>
      <c r="C120" s="5">
        <v>0</v>
      </c>
      <c r="D120" s="5">
        <v>0</v>
      </c>
      <c r="E120" s="5">
        <v>0</v>
      </c>
      <c r="F120" s="5">
        <v>0</v>
      </c>
      <c r="G120" s="5">
        <v>0</v>
      </c>
      <c r="H120" s="5">
        <v>7</v>
      </c>
      <c r="I120" s="5">
        <v>12</v>
      </c>
      <c r="J120" s="5">
        <v>13</v>
      </c>
      <c r="K120" s="5">
        <v>0</v>
      </c>
      <c r="L120" s="5">
        <v>0</v>
      </c>
      <c r="M120" s="5">
        <v>0</v>
      </c>
      <c r="N120" s="5">
        <v>0</v>
      </c>
      <c r="O120" s="5">
        <v>0</v>
      </c>
      <c r="P120" s="5">
        <v>0</v>
      </c>
      <c r="Q120" s="5">
        <v>0</v>
      </c>
      <c r="R120" s="5">
        <v>0</v>
      </c>
      <c r="S120" s="5">
        <v>0</v>
      </c>
      <c r="T120" s="5">
        <v>0</v>
      </c>
      <c r="U120" s="15">
        <v>0</v>
      </c>
      <c r="V120" s="13"/>
    </row>
    <row r="121" spans="1:22" x14ac:dyDescent="0.3">
      <c r="A121" s="3"/>
      <c r="B121" s="5">
        <v>0</v>
      </c>
      <c r="C121" s="5">
        <v>0</v>
      </c>
      <c r="D121" s="5">
        <v>0</v>
      </c>
      <c r="E121" s="5">
        <v>0</v>
      </c>
      <c r="F121" s="5">
        <v>0</v>
      </c>
      <c r="G121" s="5">
        <v>1</v>
      </c>
      <c r="H121" s="5">
        <v>9</v>
      </c>
      <c r="I121" s="5">
        <v>19</v>
      </c>
      <c r="J121" s="5">
        <v>11</v>
      </c>
      <c r="K121" s="5">
        <v>0</v>
      </c>
      <c r="L121" s="5">
        <v>0</v>
      </c>
      <c r="M121" s="5">
        <v>0</v>
      </c>
      <c r="N121" s="5">
        <v>0</v>
      </c>
      <c r="O121" s="5">
        <v>0</v>
      </c>
      <c r="P121" s="5">
        <v>0</v>
      </c>
      <c r="Q121" s="5">
        <v>0</v>
      </c>
      <c r="R121" s="5">
        <v>0</v>
      </c>
      <c r="S121" s="5">
        <v>0</v>
      </c>
      <c r="T121" s="5">
        <v>0</v>
      </c>
      <c r="U121" s="15">
        <v>0</v>
      </c>
      <c r="V121" s="13"/>
    </row>
    <row r="122" spans="1:22" x14ac:dyDescent="0.3">
      <c r="A122" s="4"/>
      <c r="B122" s="6">
        <v>0</v>
      </c>
      <c r="C122" s="6">
        <v>0</v>
      </c>
      <c r="D122" s="6">
        <v>0</v>
      </c>
      <c r="E122" s="6">
        <v>0</v>
      </c>
      <c r="F122" s="6">
        <v>3</v>
      </c>
      <c r="G122" s="6">
        <v>6</v>
      </c>
      <c r="H122" s="6">
        <v>25</v>
      </c>
      <c r="I122" s="6">
        <v>13</v>
      </c>
      <c r="J122" s="6">
        <v>17</v>
      </c>
      <c r="K122" s="6">
        <v>0</v>
      </c>
      <c r="L122" s="6">
        <v>0</v>
      </c>
      <c r="M122" s="6">
        <v>0</v>
      </c>
      <c r="N122" s="6">
        <v>0</v>
      </c>
      <c r="O122" s="6">
        <v>0</v>
      </c>
      <c r="P122" s="6">
        <v>0</v>
      </c>
      <c r="Q122" s="6">
        <v>0</v>
      </c>
      <c r="R122" s="6">
        <v>0</v>
      </c>
      <c r="S122" s="6">
        <v>0</v>
      </c>
      <c r="T122" s="6">
        <v>0</v>
      </c>
      <c r="U122" s="16">
        <v>0</v>
      </c>
      <c r="V122" s="7">
        <f>SUM(B119:U122)</f>
        <v>190</v>
      </c>
    </row>
    <row r="123" spans="1:22" x14ac:dyDescent="0.3">
      <c r="A123" s="9" t="s">
        <v>18</v>
      </c>
      <c r="B123" s="10">
        <f>SUM(B103:B122)</f>
        <v>171</v>
      </c>
      <c r="C123" s="10">
        <f>SUM(C103:C122)</f>
        <v>57</v>
      </c>
      <c r="D123" s="10">
        <f t="shared" ref="D123" si="27">SUM(D103:D122)</f>
        <v>68</v>
      </c>
      <c r="E123" s="10">
        <f t="shared" ref="E123" si="28">SUM(E103:E122)</f>
        <v>94</v>
      </c>
      <c r="F123" s="10">
        <f t="shared" ref="F123" si="29">SUM(F103:F122)</f>
        <v>85</v>
      </c>
      <c r="G123" s="10">
        <f t="shared" ref="G123" si="30">SUM(G103:G122)</f>
        <v>152</v>
      </c>
      <c r="H123" s="10">
        <f t="shared" ref="H123" si="31">SUM(H103:H122)</f>
        <v>103</v>
      </c>
      <c r="I123" s="10">
        <f t="shared" ref="I123" si="32">SUM(I103:I122)</f>
        <v>86</v>
      </c>
      <c r="J123" s="10">
        <f t="shared" ref="J123" si="33">SUM(J103:J122)</f>
        <v>63</v>
      </c>
      <c r="K123" s="10">
        <f t="shared" ref="K123" si="34">SUM(K103:K122)</f>
        <v>0</v>
      </c>
      <c r="L123" s="10">
        <f t="shared" ref="L123" si="35">SUM(L103:L122)</f>
        <v>0</v>
      </c>
      <c r="M123" s="10">
        <f t="shared" ref="M123" si="36">SUM(M103:M122)</f>
        <v>0</v>
      </c>
      <c r="N123" s="10">
        <f t="shared" ref="N123" si="37">SUM(N103:N122)</f>
        <v>0</v>
      </c>
      <c r="O123" s="10">
        <f t="shared" ref="O123" si="38">SUM(O103:O122)</f>
        <v>0</v>
      </c>
      <c r="P123" s="10">
        <f t="shared" ref="P123" si="39">SUM(P103:P122)</f>
        <v>0</v>
      </c>
      <c r="Q123" s="10">
        <f t="shared" ref="Q123" si="40">SUM(Q103:Q122)</f>
        <v>0</v>
      </c>
      <c r="R123" s="10">
        <f t="shared" ref="R123" si="41">SUM(R103:R122)</f>
        <v>0</v>
      </c>
      <c r="S123" s="10">
        <f t="shared" ref="S123" si="42">SUM(S103:S122)</f>
        <v>0</v>
      </c>
      <c r="T123" s="10">
        <f t="shared" ref="T123" si="43">SUM(T103:T122)</f>
        <v>0</v>
      </c>
      <c r="U123" s="17">
        <f t="shared" ref="U123" si="44">SUM(U103:U122)</f>
        <v>0</v>
      </c>
      <c r="V123" s="10">
        <f>SUM(B123:U123)</f>
        <v>879</v>
      </c>
    </row>
    <row r="124" spans="1:22" x14ac:dyDescent="0.3">
      <c r="A124" s="1" t="s">
        <v>19</v>
      </c>
      <c r="B124" s="5">
        <v>0</v>
      </c>
      <c r="C124" s="5">
        <v>0</v>
      </c>
      <c r="D124" s="5">
        <v>0</v>
      </c>
      <c r="E124" s="5">
        <v>0</v>
      </c>
      <c r="F124" s="5">
        <v>0</v>
      </c>
      <c r="G124" s="5">
        <v>0</v>
      </c>
      <c r="H124" s="46">
        <v>0</v>
      </c>
      <c r="I124" s="46">
        <v>0</v>
      </c>
      <c r="J124" s="46">
        <v>102</v>
      </c>
      <c r="K124" s="46">
        <v>77</v>
      </c>
      <c r="L124" s="46">
        <v>11</v>
      </c>
      <c r="M124" s="46">
        <v>0</v>
      </c>
      <c r="N124" s="1">
        <v>0</v>
      </c>
      <c r="O124" s="1">
        <v>0</v>
      </c>
      <c r="P124" s="1">
        <v>0</v>
      </c>
      <c r="Q124" s="1">
        <v>0</v>
      </c>
      <c r="R124" s="1">
        <v>0</v>
      </c>
      <c r="S124" s="1">
        <v>0</v>
      </c>
      <c r="T124" s="1">
        <v>0</v>
      </c>
      <c r="U124" s="18">
        <v>0</v>
      </c>
      <c r="V124" s="1"/>
    </row>
    <row r="125" spans="1:22" x14ac:dyDescent="0.3">
      <c r="A125" s="1"/>
      <c r="B125" s="5">
        <v>0</v>
      </c>
      <c r="C125" s="5">
        <v>0</v>
      </c>
      <c r="D125" s="5">
        <v>0</v>
      </c>
      <c r="E125" s="5">
        <v>0</v>
      </c>
      <c r="F125" s="5">
        <v>0</v>
      </c>
      <c r="G125" s="5">
        <v>0</v>
      </c>
      <c r="H125" s="46">
        <v>0</v>
      </c>
      <c r="I125" s="46">
        <v>0</v>
      </c>
      <c r="J125" s="46">
        <v>29</v>
      </c>
      <c r="K125" s="46">
        <v>9</v>
      </c>
      <c r="L125" s="46">
        <v>0</v>
      </c>
      <c r="M125" s="46">
        <v>0</v>
      </c>
      <c r="N125" s="1">
        <v>2</v>
      </c>
      <c r="O125" s="1">
        <v>0</v>
      </c>
      <c r="P125" s="5">
        <v>0</v>
      </c>
      <c r="Q125" s="5">
        <v>0</v>
      </c>
      <c r="R125" s="5">
        <v>0</v>
      </c>
      <c r="S125" s="5">
        <v>0</v>
      </c>
      <c r="T125" s="5">
        <v>0</v>
      </c>
      <c r="U125" s="15">
        <v>0</v>
      </c>
      <c r="V125" s="1"/>
    </row>
    <row r="126" spans="1:22" x14ac:dyDescent="0.3">
      <c r="A126" s="1"/>
      <c r="B126" s="5">
        <v>0</v>
      </c>
      <c r="C126" s="5">
        <v>0</v>
      </c>
      <c r="D126" s="5">
        <v>0</v>
      </c>
      <c r="E126" s="5">
        <v>0</v>
      </c>
      <c r="F126" s="5">
        <v>0</v>
      </c>
      <c r="G126" s="5">
        <v>0</v>
      </c>
      <c r="H126" s="46">
        <v>0</v>
      </c>
      <c r="I126" s="46">
        <v>0</v>
      </c>
      <c r="J126" s="46">
        <v>108</v>
      </c>
      <c r="K126" s="46">
        <v>85</v>
      </c>
      <c r="L126" s="46">
        <v>12</v>
      </c>
      <c r="M126" s="46">
        <v>0</v>
      </c>
      <c r="N126" s="1">
        <v>0</v>
      </c>
      <c r="O126" s="1">
        <v>0</v>
      </c>
      <c r="P126" s="1">
        <v>0</v>
      </c>
      <c r="Q126" s="1">
        <v>0</v>
      </c>
      <c r="R126" s="1">
        <v>0</v>
      </c>
      <c r="S126" s="1">
        <v>0</v>
      </c>
      <c r="T126" s="1">
        <v>0</v>
      </c>
      <c r="U126" s="18">
        <v>0</v>
      </c>
      <c r="V126" s="1"/>
    </row>
    <row r="127" spans="1:22" x14ac:dyDescent="0.3">
      <c r="A127" s="1"/>
      <c r="B127" s="5">
        <v>0</v>
      </c>
      <c r="C127" s="5">
        <v>0</v>
      </c>
      <c r="D127" s="5">
        <v>0</v>
      </c>
      <c r="E127" s="5">
        <v>0</v>
      </c>
      <c r="F127" s="5">
        <v>0</v>
      </c>
      <c r="G127" s="5">
        <v>0</v>
      </c>
      <c r="H127" s="46">
        <v>0</v>
      </c>
      <c r="I127" s="46">
        <v>0</v>
      </c>
      <c r="J127" s="46">
        <v>5</v>
      </c>
      <c r="K127" s="46">
        <v>141</v>
      </c>
      <c r="L127" s="46">
        <v>65</v>
      </c>
      <c r="M127" s="46">
        <v>0</v>
      </c>
      <c r="N127" s="1">
        <v>3</v>
      </c>
      <c r="O127" s="1">
        <v>0</v>
      </c>
      <c r="P127" s="1">
        <v>0</v>
      </c>
      <c r="Q127" s="1">
        <v>0</v>
      </c>
      <c r="R127" s="1">
        <v>0</v>
      </c>
      <c r="S127" s="1">
        <v>0</v>
      </c>
      <c r="T127" s="1">
        <v>0</v>
      </c>
      <c r="U127" s="18">
        <v>0</v>
      </c>
      <c r="V127" s="1"/>
    </row>
    <row r="128" spans="1:22" x14ac:dyDescent="0.3">
      <c r="A128" s="1"/>
      <c r="B128" s="5">
        <v>0</v>
      </c>
      <c r="C128" s="5">
        <v>0</v>
      </c>
      <c r="D128" s="5">
        <v>0</v>
      </c>
      <c r="E128" s="5">
        <v>0</v>
      </c>
      <c r="F128" s="5">
        <v>0</v>
      </c>
      <c r="G128" s="5">
        <v>0</v>
      </c>
      <c r="H128" s="46">
        <v>0</v>
      </c>
      <c r="I128" s="46">
        <v>0</v>
      </c>
      <c r="J128" s="46">
        <v>47</v>
      </c>
      <c r="K128" s="46">
        <v>17</v>
      </c>
      <c r="L128" s="46">
        <v>1</v>
      </c>
      <c r="M128" s="46">
        <v>0</v>
      </c>
      <c r="N128" s="1">
        <v>0</v>
      </c>
      <c r="O128" s="1">
        <v>0</v>
      </c>
      <c r="P128" s="1">
        <v>0</v>
      </c>
      <c r="Q128" s="1">
        <v>0</v>
      </c>
      <c r="R128" s="1">
        <v>0</v>
      </c>
      <c r="S128" s="1">
        <v>0</v>
      </c>
      <c r="T128" s="1">
        <v>0</v>
      </c>
      <c r="U128" s="18">
        <v>0</v>
      </c>
      <c r="V128" s="1"/>
    </row>
    <row r="129" spans="1:36" x14ac:dyDescent="0.3">
      <c r="A129" s="1"/>
      <c r="B129" s="5">
        <v>0</v>
      </c>
      <c r="C129" s="5">
        <v>0</v>
      </c>
      <c r="D129" s="5">
        <v>0</v>
      </c>
      <c r="E129" s="5">
        <v>0</v>
      </c>
      <c r="F129" s="5">
        <v>0</v>
      </c>
      <c r="G129" s="5">
        <v>0</v>
      </c>
      <c r="H129" s="46">
        <v>0</v>
      </c>
      <c r="I129" s="46">
        <v>0</v>
      </c>
      <c r="J129" s="46">
        <v>50</v>
      </c>
      <c r="K129" s="46">
        <v>51</v>
      </c>
      <c r="L129" s="46">
        <v>2</v>
      </c>
      <c r="M129" s="46">
        <v>4</v>
      </c>
      <c r="N129" s="1">
        <v>0</v>
      </c>
      <c r="O129" s="1">
        <v>0</v>
      </c>
      <c r="P129" s="1">
        <v>0</v>
      </c>
      <c r="Q129" s="1">
        <v>0</v>
      </c>
      <c r="R129" s="1">
        <v>0</v>
      </c>
      <c r="S129" s="1">
        <v>0</v>
      </c>
      <c r="T129" s="1">
        <v>0</v>
      </c>
      <c r="U129" s="18">
        <v>0</v>
      </c>
      <c r="V129" s="1"/>
    </row>
    <row r="130" spans="1:36" x14ac:dyDescent="0.3">
      <c r="A130" s="1"/>
      <c r="B130" s="5">
        <v>0</v>
      </c>
      <c r="C130" s="5">
        <v>0</v>
      </c>
      <c r="D130" s="5">
        <v>0</v>
      </c>
      <c r="E130" s="5">
        <v>0</v>
      </c>
      <c r="F130" s="5">
        <v>0</v>
      </c>
      <c r="G130" s="5">
        <v>0</v>
      </c>
      <c r="H130" s="46">
        <v>0</v>
      </c>
      <c r="I130" s="46">
        <v>2</v>
      </c>
      <c r="J130" s="46">
        <v>141</v>
      </c>
      <c r="K130" s="46">
        <v>96</v>
      </c>
      <c r="L130" s="46">
        <v>2</v>
      </c>
      <c r="M130" s="46">
        <v>5</v>
      </c>
      <c r="N130" s="1">
        <v>0</v>
      </c>
      <c r="O130" s="1">
        <v>1</v>
      </c>
      <c r="P130" s="1">
        <v>0</v>
      </c>
      <c r="Q130" s="1">
        <v>0</v>
      </c>
      <c r="R130" s="1">
        <v>0</v>
      </c>
      <c r="S130" s="1">
        <v>0</v>
      </c>
      <c r="T130" s="1">
        <v>0</v>
      </c>
      <c r="U130" s="18">
        <v>0</v>
      </c>
      <c r="V130" s="1"/>
    </row>
    <row r="131" spans="1:36" x14ac:dyDescent="0.3">
      <c r="A131" s="1"/>
      <c r="B131" s="5">
        <v>0</v>
      </c>
      <c r="C131" s="5">
        <v>0</v>
      </c>
      <c r="D131" s="5">
        <v>0</v>
      </c>
      <c r="E131" s="5">
        <v>0</v>
      </c>
      <c r="F131" s="5">
        <v>0</v>
      </c>
      <c r="G131" s="5">
        <v>0</v>
      </c>
      <c r="H131" s="46">
        <v>0</v>
      </c>
      <c r="I131" s="46">
        <v>0</v>
      </c>
      <c r="J131" s="46">
        <v>1</v>
      </c>
      <c r="K131" s="46">
        <v>43</v>
      </c>
      <c r="L131" s="46">
        <v>9</v>
      </c>
      <c r="M131" s="46">
        <v>5</v>
      </c>
      <c r="N131" s="1">
        <v>0</v>
      </c>
      <c r="O131" s="1">
        <v>0</v>
      </c>
      <c r="P131" s="1">
        <v>0</v>
      </c>
      <c r="Q131" s="1">
        <v>0</v>
      </c>
      <c r="R131" s="1">
        <v>0</v>
      </c>
      <c r="S131" s="1">
        <v>0</v>
      </c>
      <c r="T131" s="1">
        <v>0</v>
      </c>
      <c r="U131" s="18">
        <v>0</v>
      </c>
      <c r="V131" s="1"/>
    </row>
    <row r="132" spans="1:36" x14ac:dyDescent="0.3">
      <c r="A132" s="1"/>
      <c r="B132" s="5">
        <v>0</v>
      </c>
      <c r="C132" s="5">
        <v>0</v>
      </c>
      <c r="D132" s="5">
        <v>0</v>
      </c>
      <c r="E132" s="5">
        <v>0</v>
      </c>
      <c r="F132" s="5">
        <v>0</v>
      </c>
      <c r="G132" s="5">
        <v>0</v>
      </c>
      <c r="H132" s="46">
        <v>0</v>
      </c>
      <c r="I132" s="46">
        <v>0</v>
      </c>
      <c r="J132" s="46">
        <v>6</v>
      </c>
      <c r="K132" s="46">
        <v>28</v>
      </c>
      <c r="L132" s="46">
        <v>5</v>
      </c>
      <c r="M132" s="46">
        <v>3</v>
      </c>
      <c r="N132" s="1">
        <v>0</v>
      </c>
      <c r="O132" s="1">
        <v>0</v>
      </c>
      <c r="P132" s="1">
        <v>0</v>
      </c>
      <c r="Q132" s="1">
        <v>0</v>
      </c>
      <c r="R132" s="1">
        <v>0</v>
      </c>
      <c r="S132" s="1">
        <v>0</v>
      </c>
      <c r="T132" s="1">
        <v>0</v>
      </c>
      <c r="U132" s="18">
        <v>0</v>
      </c>
      <c r="V132" s="1"/>
    </row>
    <row r="133" spans="1:36" x14ac:dyDescent="0.3">
      <c r="A133" s="1"/>
      <c r="B133" s="5">
        <v>0</v>
      </c>
      <c r="C133" s="5">
        <v>0</v>
      </c>
      <c r="D133" s="5">
        <v>0</v>
      </c>
      <c r="E133" s="5">
        <v>0</v>
      </c>
      <c r="F133" s="5">
        <v>0</v>
      </c>
      <c r="G133" s="5">
        <v>0</v>
      </c>
      <c r="H133" s="46">
        <v>0</v>
      </c>
      <c r="I133" s="46">
        <v>0</v>
      </c>
      <c r="J133" s="46">
        <v>4</v>
      </c>
      <c r="K133" s="46">
        <v>25</v>
      </c>
      <c r="L133" s="46">
        <v>0</v>
      </c>
      <c r="M133" s="46">
        <v>5</v>
      </c>
      <c r="N133" s="1">
        <v>0</v>
      </c>
      <c r="O133" s="1">
        <v>0</v>
      </c>
      <c r="P133" s="1">
        <v>0</v>
      </c>
      <c r="Q133" s="1">
        <v>0</v>
      </c>
      <c r="R133" s="1">
        <v>0</v>
      </c>
      <c r="S133" s="1">
        <v>0</v>
      </c>
      <c r="T133" s="1">
        <v>0</v>
      </c>
      <c r="U133" s="18">
        <v>0</v>
      </c>
      <c r="V133" s="1"/>
    </row>
    <row r="134" spans="1:36" x14ac:dyDescent="0.3">
      <c r="A134" s="1"/>
      <c r="B134" s="5">
        <v>0</v>
      </c>
      <c r="C134" s="5">
        <v>0</v>
      </c>
      <c r="D134" s="5">
        <v>0</v>
      </c>
      <c r="E134" s="5">
        <v>0</v>
      </c>
      <c r="F134" s="5">
        <v>0</v>
      </c>
      <c r="G134" s="5">
        <v>0</v>
      </c>
      <c r="H134" s="46">
        <v>0</v>
      </c>
      <c r="I134" s="46">
        <v>0</v>
      </c>
      <c r="J134" s="46">
        <v>45</v>
      </c>
      <c r="K134" s="46">
        <v>5</v>
      </c>
      <c r="L134" s="46">
        <v>4</v>
      </c>
      <c r="M134" s="46">
        <v>0</v>
      </c>
      <c r="N134" s="1">
        <v>0</v>
      </c>
      <c r="O134" s="1">
        <v>0</v>
      </c>
      <c r="P134" s="1">
        <v>0</v>
      </c>
      <c r="Q134" s="1">
        <v>0</v>
      </c>
      <c r="R134" s="1">
        <v>0</v>
      </c>
      <c r="S134" s="1">
        <v>0</v>
      </c>
      <c r="T134" s="1">
        <v>0</v>
      </c>
      <c r="U134" s="18">
        <v>0</v>
      </c>
      <c r="V134" s="1"/>
    </row>
    <row r="135" spans="1:36" x14ac:dyDescent="0.3">
      <c r="A135" s="1"/>
      <c r="B135" s="5">
        <v>0</v>
      </c>
      <c r="C135" s="5">
        <v>0</v>
      </c>
      <c r="D135" s="5">
        <v>0</v>
      </c>
      <c r="E135" s="5">
        <v>0</v>
      </c>
      <c r="F135" s="5">
        <v>0</v>
      </c>
      <c r="G135" s="5">
        <v>0</v>
      </c>
      <c r="H135" s="46">
        <v>0</v>
      </c>
      <c r="I135" s="46">
        <v>4</v>
      </c>
      <c r="J135" s="46">
        <v>39</v>
      </c>
      <c r="K135" s="46">
        <v>10</v>
      </c>
      <c r="L135" s="46">
        <v>2</v>
      </c>
      <c r="M135" s="46">
        <v>0</v>
      </c>
      <c r="N135" s="1">
        <v>0</v>
      </c>
      <c r="O135" s="1">
        <v>0</v>
      </c>
      <c r="P135" s="1">
        <v>0</v>
      </c>
      <c r="Q135" s="1">
        <v>0</v>
      </c>
      <c r="R135" s="1">
        <v>0</v>
      </c>
      <c r="S135" s="1">
        <v>0</v>
      </c>
      <c r="T135" s="1">
        <v>0</v>
      </c>
      <c r="U135" s="18">
        <v>0</v>
      </c>
      <c r="V135" s="1"/>
    </row>
    <row r="136" spans="1:36" x14ac:dyDescent="0.3">
      <c r="A136" s="1"/>
      <c r="B136" s="6">
        <v>0</v>
      </c>
      <c r="C136" s="6">
        <v>0</v>
      </c>
      <c r="D136" s="6">
        <v>0</v>
      </c>
      <c r="E136" s="6">
        <v>0</v>
      </c>
      <c r="F136" s="6">
        <v>0</v>
      </c>
      <c r="G136" s="6">
        <v>0</v>
      </c>
      <c r="H136" s="47">
        <v>0</v>
      </c>
      <c r="I136" s="47">
        <v>0</v>
      </c>
      <c r="J136" s="47">
        <v>30</v>
      </c>
      <c r="K136" s="47">
        <v>5</v>
      </c>
      <c r="L136" s="47">
        <v>2</v>
      </c>
      <c r="M136" s="47">
        <v>0</v>
      </c>
      <c r="N136" s="7">
        <v>0</v>
      </c>
      <c r="O136" s="7">
        <v>0</v>
      </c>
      <c r="P136" s="7">
        <v>0</v>
      </c>
      <c r="Q136" s="7">
        <v>0</v>
      </c>
      <c r="R136" s="7">
        <v>0</v>
      </c>
      <c r="S136" s="7">
        <v>0</v>
      </c>
      <c r="T136" s="7">
        <v>0</v>
      </c>
      <c r="U136" s="8">
        <v>0</v>
      </c>
      <c r="V136" s="7"/>
    </row>
    <row r="137" spans="1:36" x14ac:dyDescent="0.3">
      <c r="A137" s="1"/>
      <c r="B137" s="11">
        <f t="shared" ref="B137:U137" si="45">SUM(B124:B136)</f>
        <v>0</v>
      </c>
      <c r="C137" s="11">
        <f t="shared" si="45"/>
        <v>0</v>
      </c>
      <c r="D137" s="11">
        <f t="shared" si="45"/>
        <v>0</v>
      </c>
      <c r="E137" s="11">
        <f t="shared" si="45"/>
        <v>0</v>
      </c>
      <c r="F137" s="11">
        <f t="shared" si="45"/>
        <v>0</v>
      </c>
      <c r="G137" s="48">
        <f t="shared" si="45"/>
        <v>0</v>
      </c>
      <c r="H137" s="48">
        <f t="shared" si="45"/>
        <v>0</v>
      </c>
      <c r="I137" s="48">
        <f t="shared" si="45"/>
        <v>6</v>
      </c>
      <c r="J137" s="48">
        <f t="shared" si="45"/>
        <v>607</v>
      </c>
      <c r="K137" s="48">
        <f t="shared" si="45"/>
        <v>592</v>
      </c>
      <c r="L137" s="48">
        <f t="shared" si="45"/>
        <v>115</v>
      </c>
      <c r="M137" s="48">
        <f t="shared" si="45"/>
        <v>22</v>
      </c>
      <c r="N137" s="11">
        <f t="shared" si="45"/>
        <v>5</v>
      </c>
      <c r="O137" s="11">
        <f t="shared" si="45"/>
        <v>1</v>
      </c>
      <c r="P137" s="11">
        <f t="shared" si="45"/>
        <v>0</v>
      </c>
      <c r="Q137" s="11">
        <f t="shared" si="45"/>
        <v>0</v>
      </c>
      <c r="R137" s="11">
        <f t="shared" si="45"/>
        <v>0</v>
      </c>
      <c r="S137" s="11">
        <f t="shared" si="45"/>
        <v>0</v>
      </c>
      <c r="T137" s="11">
        <f t="shared" si="45"/>
        <v>0</v>
      </c>
      <c r="U137" s="19">
        <f t="shared" si="45"/>
        <v>0</v>
      </c>
      <c r="V137" s="11">
        <f>SUM(B137:U137)</f>
        <v>1348</v>
      </c>
    </row>
    <row r="140" spans="1:36" x14ac:dyDescent="0.3">
      <c r="Z140" s="1"/>
      <c r="AA140" s="1"/>
      <c r="AB140" s="1"/>
      <c r="AC140" s="1"/>
      <c r="AD140" s="1"/>
      <c r="AE140" s="1"/>
      <c r="AF140" s="1"/>
      <c r="AG140" s="1"/>
      <c r="AH140" s="1"/>
      <c r="AI140" s="1"/>
      <c r="AJ140" s="1"/>
    </row>
    <row r="141" spans="1:36" x14ac:dyDescent="0.3">
      <c r="Z141" s="1"/>
      <c r="AA141" s="1"/>
      <c r="AB141" s="1"/>
      <c r="AC141" s="1"/>
      <c r="AD141" s="1"/>
      <c r="AE141" s="1"/>
      <c r="AF141" s="1"/>
      <c r="AG141" s="1"/>
      <c r="AH141" s="1"/>
      <c r="AI141" s="1"/>
      <c r="AJ141" s="1"/>
    </row>
    <row r="142" spans="1:36" x14ac:dyDescent="0.3">
      <c r="Z142" s="1"/>
      <c r="AA142" s="1"/>
      <c r="AB142" s="1"/>
      <c r="AC142" s="1"/>
      <c r="AD142" s="1"/>
      <c r="AE142" s="1"/>
      <c r="AF142" s="1"/>
      <c r="AG142" s="1"/>
      <c r="AH142" s="1"/>
      <c r="AI142" s="1"/>
      <c r="AJ142" s="1"/>
    </row>
    <row r="143" spans="1:36" s="1" customFormat="1" x14ac:dyDescent="0.3">
      <c r="G143" s="46"/>
      <c r="H143" s="46"/>
      <c r="I143" s="46"/>
      <c r="J143" s="46"/>
      <c r="K143" s="46"/>
      <c r="L143" s="46"/>
      <c r="M143" s="46"/>
    </row>
    <row r="144" spans="1:36" s="1" customFormat="1" x14ac:dyDescent="0.3">
      <c r="G144" s="46"/>
      <c r="H144" s="46"/>
      <c r="I144" s="46"/>
      <c r="J144" s="46"/>
      <c r="K144" s="46"/>
      <c r="L144" s="46"/>
      <c r="M144" s="46"/>
    </row>
    <row r="145" spans="1:36" s="1" customFormat="1" x14ac:dyDescent="0.3">
      <c r="G145" s="46"/>
      <c r="H145" s="46"/>
      <c r="I145" s="46"/>
      <c r="J145" s="46"/>
      <c r="K145" s="46"/>
      <c r="L145" s="46"/>
      <c r="M145" s="46"/>
    </row>
    <row r="146" spans="1:36" s="1" customFormat="1" x14ac:dyDescent="0.3">
      <c r="G146" s="46"/>
      <c r="H146" s="46"/>
      <c r="I146" s="46"/>
      <c r="J146" s="46"/>
      <c r="K146" s="46"/>
      <c r="L146" s="46"/>
      <c r="M146" s="46"/>
    </row>
    <row r="147" spans="1:36" s="1" customFormat="1" x14ac:dyDescent="0.3">
      <c r="G147" s="46"/>
      <c r="H147" s="46"/>
      <c r="I147" s="46"/>
      <c r="J147" s="46"/>
      <c r="K147" s="46"/>
      <c r="L147" s="46"/>
      <c r="M147" s="46"/>
      <c r="Z147"/>
      <c r="AA147"/>
      <c r="AB147"/>
      <c r="AC147"/>
      <c r="AD147"/>
      <c r="AE147"/>
      <c r="AF147"/>
      <c r="AG147"/>
      <c r="AH147"/>
      <c r="AI147"/>
      <c r="AJ147"/>
    </row>
    <row r="148" spans="1:36" s="1" customFormat="1" x14ac:dyDescent="0.3">
      <c r="G148" s="46"/>
      <c r="H148" s="46"/>
      <c r="I148" s="46"/>
      <c r="J148" s="46"/>
      <c r="K148" s="46"/>
      <c r="L148" s="46"/>
      <c r="M148" s="46"/>
      <c r="Z148"/>
      <c r="AA148"/>
      <c r="AB148"/>
      <c r="AC148"/>
      <c r="AD148"/>
      <c r="AE148"/>
      <c r="AF148"/>
      <c r="AG148"/>
      <c r="AH148"/>
      <c r="AI148"/>
      <c r="AJ148"/>
    </row>
    <row r="149" spans="1:36" s="1" customFormat="1" x14ac:dyDescent="0.3">
      <c r="G149" s="46"/>
      <c r="H149" s="46"/>
      <c r="I149" s="46"/>
      <c r="J149" s="46"/>
      <c r="K149" s="46"/>
      <c r="L149" s="46"/>
      <c r="M149" s="46"/>
      <c r="Z149"/>
      <c r="AA149"/>
      <c r="AB149"/>
      <c r="AC149"/>
      <c r="AD149"/>
      <c r="AE149"/>
      <c r="AF149"/>
      <c r="AG149"/>
      <c r="AH149"/>
      <c r="AI149"/>
      <c r="AJ149"/>
    </row>
    <row r="151" spans="1:36" ht="15" thickBot="1" x14ac:dyDescent="0.35"/>
    <row r="152" spans="1:36" ht="15" thickBot="1" x14ac:dyDescent="0.35">
      <c r="A152" s="21" t="s">
        <v>22</v>
      </c>
      <c r="B152" s="12">
        <v>1</v>
      </c>
      <c r="C152" s="12">
        <v>2</v>
      </c>
      <c r="D152" s="12">
        <v>3</v>
      </c>
      <c r="E152" s="12">
        <v>4</v>
      </c>
      <c r="F152" s="12">
        <v>5</v>
      </c>
      <c r="G152" s="56">
        <v>6</v>
      </c>
      <c r="H152" s="56">
        <v>7</v>
      </c>
      <c r="I152" s="56">
        <v>8</v>
      </c>
      <c r="J152" s="56">
        <v>9</v>
      </c>
      <c r="K152" s="56">
        <v>10</v>
      </c>
      <c r="L152" s="56">
        <v>11</v>
      </c>
      <c r="M152" s="56">
        <v>12</v>
      </c>
      <c r="N152" s="12">
        <v>13</v>
      </c>
      <c r="O152" s="12">
        <v>14</v>
      </c>
      <c r="P152" s="12">
        <v>15</v>
      </c>
      <c r="Q152" s="12">
        <v>16</v>
      </c>
      <c r="R152" s="12">
        <v>17</v>
      </c>
      <c r="S152" s="12">
        <v>18</v>
      </c>
      <c r="T152" s="12">
        <v>19</v>
      </c>
      <c r="U152" s="14">
        <v>20</v>
      </c>
      <c r="V152" s="20" t="s">
        <v>21</v>
      </c>
    </row>
    <row r="153" spans="1:36" x14ac:dyDescent="0.3">
      <c r="A153" s="3" t="s">
        <v>13</v>
      </c>
      <c r="B153" s="5">
        <v>29</v>
      </c>
      <c r="C153" s="5">
        <v>4</v>
      </c>
      <c r="D153" s="5">
        <v>0</v>
      </c>
      <c r="E153" s="5">
        <v>0</v>
      </c>
      <c r="F153" s="5">
        <v>0</v>
      </c>
      <c r="G153" s="5">
        <v>0</v>
      </c>
      <c r="H153" s="5">
        <v>0</v>
      </c>
      <c r="I153" s="5">
        <v>0</v>
      </c>
      <c r="J153" s="5">
        <v>0</v>
      </c>
      <c r="K153" s="5">
        <v>0</v>
      </c>
      <c r="L153" s="5">
        <v>0</v>
      </c>
      <c r="M153" s="5">
        <v>0</v>
      </c>
      <c r="N153" s="5">
        <v>0</v>
      </c>
      <c r="O153" s="5">
        <v>0</v>
      </c>
      <c r="P153" s="5">
        <v>0</v>
      </c>
      <c r="Q153" s="5">
        <v>0</v>
      </c>
      <c r="R153" s="5">
        <v>0</v>
      </c>
      <c r="S153" s="5">
        <v>0</v>
      </c>
      <c r="T153" s="5">
        <v>0</v>
      </c>
      <c r="U153" s="15">
        <v>0</v>
      </c>
      <c r="V153" s="13"/>
    </row>
    <row r="154" spans="1:36" x14ac:dyDescent="0.3">
      <c r="A154" s="3"/>
      <c r="B154" s="5">
        <v>18</v>
      </c>
      <c r="C154" s="5">
        <v>11</v>
      </c>
      <c r="D154" s="5">
        <v>0</v>
      </c>
      <c r="E154" s="5">
        <v>0</v>
      </c>
      <c r="F154" s="5">
        <v>0</v>
      </c>
      <c r="G154" s="5">
        <v>0</v>
      </c>
      <c r="H154" s="5">
        <v>0</v>
      </c>
      <c r="I154" s="5">
        <v>0</v>
      </c>
      <c r="J154" s="5">
        <v>0</v>
      </c>
      <c r="K154" s="5">
        <v>0</v>
      </c>
      <c r="L154" s="5">
        <v>0</v>
      </c>
      <c r="M154" s="5">
        <v>0</v>
      </c>
      <c r="N154" s="5">
        <v>0</v>
      </c>
      <c r="O154" s="5">
        <v>0</v>
      </c>
      <c r="P154" s="5">
        <v>0</v>
      </c>
      <c r="Q154" s="5">
        <v>0</v>
      </c>
      <c r="R154" s="5">
        <v>0</v>
      </c>
      <c r="S154" s="5">
        <v>0</v>
      </c>
      <c r="T154" s="5">
        <v>0</v>
      </c>
      <c r="U154" s="15">
        <v>0</v>
      </c>
      <c r="V154" s="13"/>
    </row>
    <row r="155" spans="1:36" x14ac:dyDescent="0.3">
      <c r="A155" s="3"/>
      <c r="B155" s="5">
        <v>21</v>
      </c>
      <c r="C155" s="5">
        <v>6</v>
      </c>
      <c r="D155" s="5">
        <v>0</v>
      </c>
      <c r="E155" s="5">
        <v>0</v>
      </c>
      <c r="F155" s="5">
        <v>0</v>
      </c>
      <c r="G155" s="5">
        <v>0</v>
      </c>
      <c r="H155" s="5">
        <v>0</v>
      </c>
      <c r="I155" s="5">
        <v>0</v>
      </c>
      <c r="J155" s="5">
        <v>0</v>
      </c>
      <c r="K155" s="5">
        <v>0</v>
      </c>
      <c r="L155" s="5">
        <v>0</v>
      </c>
      <c r="M155" s="5">
        <v>0</v>
      </c>
      <c r="N155" s="5">
        <v>0</v>
      </c>
      <c r="O155" s="5">
        <v>0</v>
      </c>
      <c r="P155" s="5">
        <v>0</v>
      </c>
      <c r="Q155" s="5">
        <v>0</v>
      </c>
      <c r="R155" s="5">
        <v>0</v>
      </c>
      <c r="S155" s="5">
        <v>0</v>
      </c>
      <c r="T155" s="5">
        <v>0</v>
      </c>
      <c r="U155" s="15">
        <v>0</v>
      </c>
      <c r="V155" s="13"/>
    </row>
    <row r="156" spans="1:36" x14ac:dyDescent="0.3">
      <c r="A156" s="3"/>
      <c r="B156" s="6">
        <v>184</v>
      </c>
      <c r="C156" s="6">
        <v>20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16">
        <v>0</v>
      </c>
      <c r="V156" s="7">
        <f>SUM(B153:U156)</f>
        <v>293</v>
      </c>
    </row>
    <row r="157" spans="1:36" x14ac:dyDescent="0.3">
      <c r="A157" s="3" t="s">
        <v>14</v>
      </c>
      <c r="B157" s="5">
        <v>6</v>
      </c>
      <c r="C157" s="5">
        <v>2</v>
      </c>
      <c r="D157" s="5">
        <v>9</v>
      </c>
      <c r="E157" s="5">
        <v>1</v>
      </c>
      <c r="F157" s="5">
        <v>0</v>
      </c>
      <c r="G157" s="5">
        <v>0</v>
      </c>
      <c r="H157" s="5">
        <v>0</v>
      </c>
      <c r="I157" s="5">
        <v>0</v>
      </c>
      <c r="J157" s="5">
        <v>0</v>
      </c>
      <c r="K157" s="5">
        <v>0</v>
      </c>
      <c r="L157" s="5">
        <v>0</v>
      </c>
      <c r="M157" s="5">
        <v>0</v>
      </c>
      <c r="N157" s="5">
        <v>0</v>
      </c>
      <c r="O157" s="5">
        <v>0</v>
      </c>
      <c r="P157" s="5">
        <v>0</v>
      </c>
      <c r="Q157" s="5">
        <v>0</v>
      </c>
      <c r="R157" s="5">
        <v>0</v>
      </c>
      <c r="S157" s="5">
        <v>0</v>
      </c>
      <c r="T157" s="5">
        <v>0</v>
      </c>
      <c r="U157" s="15">
        <v>0</v>
      </c>
      <c r="V157" s="13"/>
    </row>
    <row r="158" spans="1:36" x14ac:dyDescent="0.3">
      <c r="A158" s="3"/>
      <c r="B158" s="5">
        <v>8</v>
      </c>
      <c r="C158" s="5">
        <v>28</v>
      </c>
      <c r="D158" s="5">
        <v>4</v>
      </c>
      <c r="E158" s="5">
        <v>0</v>
      </c>
      <c r="F158" s="5">
        <v>0</v>
      </c>
      <c r="G158" s="5">
        <v>0</v>
      </c>
      <c r="H158" s="5">
        <v>0</v>
      </c>
      <c r="I158" s="5">
        <v>0</v>
      </c>
      <c r="J158" s="5">
        <v>0</v>
      </c>
      <c r="K158" s="5">
        <v>0</v>
      </c>
      <c r="L158" s="5">
        <v>0</v>
      </c>
      <c r="M158" s="5">
        <v>0</v>
      </c>
      <c r="N158" s="5">
        <v>0</v>
      </c>
      <c r="O158" s="5">
        <v>0</v>
      </c>
      <c r="P158" s="5">
        <v>0</v>
      </c>
      <c r="Q158" s="5">
        <v>0</v>
      </c>
      <c r="R158" s="5">
        <v>0</v>
      </c>
      <c r="S158" s="5">
        <v>0</v>
      </c>
      <c r="T158" s="5">
        <v>0</v>
      </c>
      <c r="U158" s="15">
        <v>0</v>
      </c>
      <c r="V158" s="13"/>
    </row>
    <row r="159" spans="1:36" x14ac:dyDescent="0.3">
      <c r="A159" s="3"/>
      <c r="B159" s="5">
        <v>7</v>
      </c>
      <c r="C159" s="5">
        <v>13</v>
      </c>
      <c r="D159" s="5">
        <v>8</v>
      </c>
      <c r="E159" s="5">
        <v>0</v>
      </c>
      <c r="F159" s="5">
        <v>0</v>
      </c>
      <c r="G159" s="5">
        <v>0</v>
      </c>
      <c r="H159" s="5">
        <v>0</v>
      </c>
      <c r="I159" s="5">
        <v>0</v>
      </c>
      <c r="J159" s="5">
        <v>0</v>
      </c>
      <c r="K159" s="5">
        <v>0</v>
      </c>
      <c r="L159" s="5">
        <v>0</v>
      </c>
      <c r="M159" s="5">
        <v>0</v>
      </c>
      <c r="N159" s="5">
        <v>0</v>
      </c>
      <c r="O159" s="5">
        <v>0</v>
      </c>
      <c r="P159" s="5">
        <v>0</v>
      </c>
      <c r="Q159" s="5">
        <v>0</v>
      </c>
      <c r="R159" s="5">
        <v>0</v>
      </c>
      <c r="S159" s="5">
        <v>0</v>
      </c>
      <c r="T159" s="5">
        <v>0</v>
      </c>
      <c r="U159" s="15">
        <v>0</v>
      </c>
      <c r="V159" s="13"/>
    </row>
    <row r="160" spans="1:36" x14ac:dyDescent="0.3">
      <c r="A160" s="3"/>
      <c r="B160" s="6">
        <v>31</v>
      </c>
      <c r="C160" s="6">
        <v>29</v>
      </c>
      <c r="D160" s="6">
        <v>5</v>
      </c>
      <c r="E160" s="6">
        <v>1</v>
      </c>
      <c r="F160" s="6">
        <v>0</v>
      </c>
      <c r="G160" s="6">
        <v>0</v>
      </c>
      <c r="H160" s="6">
        <v>0</v>
      </c>
      <c r="I160" s="6">
        <v>0</v>
      </c>
      <c r="J160" s="6">
        <v>0</v>
      </c>
      <c r="K160" s="6">
        <v>0</v>
      </c>
      <c r="L160" s="6">
        <v>0</v>
      </c>
      <c r="M160" s="6">
        <v>0</v>
      </c>
      <c r="N160" s="6">
        <v>0</v>
      </c>
      <c r="O160" s="6">
        <v>0</v>
      </c>
      <c r="P160" s="6">
        <v>0</v>
      </c>
      <c r="Q160" s="6">
        <v>0</v>
      </c>
      <c r="R160" s="6">
        <v>0</v>
      </c>
      <c r="S160" s="6">
        <v>0</v>
      </c>
      <c r="T160" s="6">
        <v>0</v>
      </c>
      <c r="U160" s="16">
        <v>0</v>
      </c>
      <c r="V160" s="7">
        <f>SUM(B157:U160)</f>
        <v>152</v>
      </c>
    </row>
    <row r="161" spans="1:22" x14ac:dyDescent="0.3">
      <c r="A161" s="3" t="s">
        <v>15</v>
      </c>
      <c r="B161" s="5">
        <v>0</v>
      </c>
      <c r="C161" s="5">
        <v>5</v>
      </c>
      <c r="D161" s="5">
        <v>11</v>
      </c>
      <c r="E161" s="5">
        <v>4</v>
      </c>
      <c r="F161" s="5">
        <v>3</v>
      </c>
      <c r="G161" s="5">
        <v>0</v>
      </c>
      <c r="H161" s="5">
        <v>3</v>
      </c>
      <c r="I161" s="5">
        <v>2</v>
      </c>
      <c r="J161" s="5">
        <v>2</v>
      </c>
      <c r="K161" s="5">
        <v>0</v>
      </c>
      <c r="L161" s="5">
        <v>0</v>
      </c>
      <c r="M161" s="5">
        <v>0</v>
      </c>
      <c r="N161" s="5">
        <v>0</v>
      </c>
      <c r="O161" s="5">
        <v>0</v>
      </c>
      <c r="P161" s="5">
        <v>0</v>
      </c>
      <c r="Q161" s="5">
        <v>0</v>
      </c>
      <c r="R161" s="5">
        <v>0</v>
      </c>
      <c r="S161" s="5">
        <v>0</v>
      </c>
      <c r="T161" s="5">
        <v>0</v>
      </c>
      <c r="U161" s="15">
        <v>0</v>
      </c>
      <c r="V161" s="13"/>
    </row>
    <row r="162" spans="1:22" x14ac:dyDescent="0.3">
      <c r="A162" s="3"/>
      <c r="B162" s="5">
        <v>0</v>
      </c>
      <c r="C162" s="5">
        <v>6</v>
      </c>
      <c r="D162" s="5">
        <v>19</v>
      </c>
      <c r="E162" s="5">
        <v>6</v>
      </c>
      <c r="F162" s="5">
        <v>3</v>
      </c>
      <c r="G162" s="5">
        <v>0</v>
      </c>
      <c r="H162" s="5">
        <v>8</v>
      </c>
      <c r="I162" s="5">
        <v>6</v>
      </c>
      <c r="J162" s="5">
        <v>0</v>
      </c>
      <c r="K162" s="5">
        <v>0</v>
      </c>
      <c r="L162" s="5">
        <v>0</v>
      </c>
      <c r="M162" s="5">
        <v>0</v>
      </c>
      <c r="N162" s="5">
        <v>0</v>
      </c>
      <c r="O162" s="5">
        <v>0</v>
      </c>
      <c r="P162" s="5">
        <v>0</v>
      </c>
      <c r="Q162" s="5">
        <v>0</v>
      </c>
      <c r="R162" s="5">
        <v>0</v>
      </c>
      <c r="S162" s="5">
        <v>0</v>
      </c>
      <c r="T162" s="5">
        <v>0</v>
      </c>
      <c r="U162" s="15">
        <v>0</v>
      </c>
      <c r="V162" s="13"/>
    </row>
    <row r="163" spans="1:22" x14ac:dyDescent="0.3">
      <c r="A163" s="3"/>
      <c r="B163" s="5">
        <v>0</v>
      </c>
      <c r="C163" s="5">
        <v>4</v>
      </c>
      <c r="D163" s="5">
        <v>26</v>
      </c>
      <c r="E163" s="5">
        <v>5</v>
      </c>
      <c r="F163" s="5">
        <v>4</v>
      </c>
      <c r="G163" s="5">
        <v>1</v>
      </c>
      <c r="H163" s="5">
        <v>18</v>
      </c>
      <c r="I163" s="5">
        <v>4</v>
      </c>
      <c r="J163" s="5">
        <v>0</v>
      </c>
      <c r="K163" s="5">
        <v>0</v>
      </c>
      <c r="L163" s="5">
        <v>0</v>
      </c>
      <c r="M163" s="5">
        <v>0</v>
      </c>
      <c r="N163" s="5">
        <v>0</v>
      </c>
      <c r="O163" s="5">
        <v>0</v>
      </c>
      <c r="P163" s="5">
        <v>0</v>
      </c>
      <c r="Q163" s="5">
        <v>0</v>
      </c>
      <c r="R163" s="5">
        <v>0</v>
      </c>
      <c r="S163" s="5">
        <v>0</v>
      </c>
      <c r="T163" s="5">
        <v>0</v>
      </c>
      <c r="U163" s="15">
        <v>0</v>
      </c>
      <c r="V163" s="13"/>
    </row>
    <row r="164" spans="1:22" x14ac:dyDescent="0.3">
      <c r="A164" s="3"/>
      <c r="B164" s="6">
        <v>0</v>
      </c>
      <c r="C164" s="6">
        <v>6</v>
      </c>
      <c r="D164" s="6">
        <v>11</v>
      </c>
      <c r="E164" s="6">
        <v>10</v>
      </c>
      <c r="F164" s="6">
        <v>2</v>
      </c>
      <c r="G164" s="6">
        <v>2</v>
      </c>
      <c r="H164" s="6">
        <v>1</v>
      </c>
      <c r="I164" s="6">
        <v>4</v>
      </c>
      <c r="J164" s="6">
        <v>1</v>
      </c>
      <c r="K164" s="6">
        <v>0</v>
      </c>
      <c r="L164" s="6">
        <v>0</v>
      </c>
      <c r="M164" s="6">
        <v>0</v>
      </c>
      <c r="N164" s="6">
        <v>0</v>
      </c>
      <c r="O164" s="6">
        <v>0</v>
      </c>
      <c r="P164" s="6">
        <v>0</v>
      </c>
      <c r="Q164" s="6">
        <v>0</v>
      </c>
      <c r="R164" s="6">
        <v>0</v>
      </c>
      <c r="S164" s="6">
        <v>0</v>
      </c>
      <c r="T164" s="6">
        <v>0</v>
      </c>
      <c r="U164" s="16">
        <v>0</v>
      </c>
      <c r="V164" s="7">
        <f>SUM(B161:U164)</f>
        <v>177</v>
      </c>
    </row>
    <row r="165" spans="1:22" x14ac:dyDescent="0.3">
      <c r="A165" s="3" t="s">
        <v>16</v>
      </c>
      <c r="B165" s="5">
        <v>0</v>
      </c>
      <c r="C165" s="5">
        <v>0</v>
      </c>
      <c r="D165" s="5">
        <v>1</v>
      </c>
      <c r="E165" s="5">
        <v>17</v>
      </c>
      <c r="F165" s="5">
        <v>12</v>
      </c>
      <c r="G165" s="5">
        <v>17</v>
      </c>
      <c r="H165" s="5">
        <v>23</v>
      </c>
      <c r="I165" s="5">
        <v>15</v>
      </c>
      <c r="J165" s="5">
        <v>19</v>
      </c>
      <c r="K165" s="5">
        <v>0</v>
      </c>
      <c r="L165" s="5">
        <v>0</v>
      </c>
      <c r="M165" s="5">
        <v>0</v>
      </c>
      <c r="N165" s="5">
        <v>0</v>
      </c>
      <c r="O165" s="5">
        <v>0</v>
      </c>
      <c r="P165" s="5">
        <v>0</v>
      </c>
      <c r="Q165" s="5">
        <v>0</v>
      </c>
      <c r="R165" s="5">
        <v>0</v>
      </c>
      <c r="S165" s="5">
        <v>0</v>
      </c>
      <c r="T165" s="5">
        <v>0</v>
      </c>
      <c r="U165" s="15">
        <v>0</v>
      </c>
      <c r="V165" s="13"/>
    </row>
    <row r="166" spans="1:22" x14ac:dyDescent="0.3">
      <c r="A166" s="3"/>
      <c r="B166" s="5">
        <v>0</v>
      </c>
      <c r="C166" s="5">
        <v>0</v>
      </c>
      <c r="D166" s="5">
        <v>6</v>
      </c>
      <c r="E166" s="5">
        <v>13</v>
      </c>
      <c r="F166" s="5">
        <v>10</v>
      </c>
      <c r="G166" s="5">
        <v>20</v>
      </c>
      <c r="H166" s="5">
        <v>24</v>
      </c>
      <c r="I166" s="5">
        <v>11</v>
      </c>
      <c r="J166" s="5">
        <v>3</v>
      </c>
      <c r="K166" s="5">
        <v>5</v>
      </c>
      <c r="L166" s="5">
        <v>0</v>
      </c>
      <c r="M166" s="5">
        <v>0</v>
      </c>
      <c r="N166" s="5">
        <v>0</v>
      </c>
      <c r="O166" s="5">
        <v>0</v>
      </c>
      <c r="P166" s="5">
        <v>0</v>
      </c>
      <c r="Q166" s="5">
        <v>0</v>
      </c>
      <c r="R166" s="5">
        <v>0</v>
      </c>
      <c r="S166" s="5">
        <v>0</v>
      </c>
      <c r="T166" s="5">
        <v>0</v>
      </c>
      <c r="U166" s="15">
        <v>0</v>
      </c>
      <c r="V166" s="13"/>
    </row>
    <row r="167" spans="1:22" x14ac:dyDescent="0.3">
      <c r="A167" s="3"/>
      <c r="B167" s="5">
        <v>0</v>
      </c>
      <c r="C167" s="5">
        <v>0</v>
      </c>
      <c r="D167" s="5">
        <v>7</v>
      </c>
      <c r="E167" s="5">
        <v>18</v>
      </c>
      <c r="F167" s="5">
        <v>9</v>
      </c>
      <c r="G167" s="5">
        <v>13</v>
      </c>
      <c r="H167" s="5">
        <v>42</v>
      </c>
      <c r="I167" s="5">
        <v>29</v>
      </c>
      <c r="J167" s="5">
        <v>10</v>
      </c>
      <c r="K167" s="5">
        <v>1</v>
      </c>
      <c r="L167" s="5">
        <v>0</v>
      </c>
      <c r="M167" s="5">
        <v>0</v>
      </c>
      <c r="N167" s="5">
        <v>0</v>
      </c>
      <c r="O167" s="5">
        <v>0</v>
      </c>
      <c r="P167" s="5">
        <v>0</v>
      </c>
      <c r="Q167" s="5">
        <v>0</v>
      </c>
      <c r="R167" s="5">
        <v>0</v>
      </c>
      <c r="S167" s="5">
        <v>0</v>
      </c>
      <c r="T167" s="5">
        <v>0</v>
      </c>
      <c r="U167" s="15">
        <v>0</v>
      </c>
      <c r="V167" s="13"/>
    </row>
    <row r="168" spans="1:22" x14ac:dyDescent="0.3">
      <c r="A168" s="3"/>
      <c r="B168" s="6">
        <v>0</v>
      </c>
      <c r="C168" s="6">
        <v>0</v>
      </c>
      <c r="D168" s="6">
        <v>1</v>
      </c>
      <c r="E168" s="6">
        <v>23</v>
      </c>
      <c r="F168" s="6">
        <v>15</v>
      </c>
      <c r="G168" s="6">
        <v>16</v>
      </c>
      <c r="H168" s="6">
        <v>10</v>
      </c>
      <c r="I168" s="6">
        <v>23</v>
      </c>
      <c r="J168" s="6">
        <v>8</v>
      </c>
      <c r="K168" s="6">
        <v>4</v>
      </c>
      <c r="L168" s="6">
        <v>0</v>
      </c>
      <c r="M168" s="6">
        <v>0</v>
      </c>
      <c r="N168" s="6">
        <v>0</v>
      </c>
      <c r="O168" s="6">
        <v>0</v>
      </c>
      <c r="P168" s="6">
        <v>0</v>
      </c>
      <c r="Q168" s="6">
        <v>0</v>
      </c>
      <c r="R168" s="6">
        <v>0</v>
      </c>
      <c r="S168" s="6">
        <v>0</v>
      </c>
      <c r="T168" s="6">
        <v>0</v>
      </c>
      <c r="U168" s="16">
        <v>0</v>
      </c>
      <c r="V168" s="7">
        <f>SUM(B165:U168)</f>
        <v>425</v>
      </c>
    </row>
    <row r="169" spans="1:22" x14ac:dyDescent="0.3">
      <c r="A169" s="3" t="s">
        <v>17</v>
      </c>
      <c r="B169" s="5">
        <v>0</v>
      </c>
      <c r="C169" s="5">
        <v>0</v>
      </c>
      <c r="D169" s="5">
        <v>0</v>
      </c>
      <c r="E169" s="5">
        <v>0</v>
      </c>
      <c r="F169" s="5">
        <v>0</v>
      </c>
      <c r="G169" s="5">
        <v>1</v>
      </c>
      <c r="H169" s="5">
        <v>0</v>
      </c>
      <c r="I169" s="5">
        <v>17</v>
      </c>
      <c r="J169" s="5">
        <v>7</v>
      </c>
      <c r="K169" s="5">
        <v>18</v>
      </c>
      <c r="L169" s="5">
        <v>11</v>
      </c>
      <c r="M169" s="5">
        <v>0</v>
      </c>
      <c r="N169" s="5">
        <v>0</v>
      </c>
      <c r="O169" s="5">
        <v>0</v>
      </c>
      <c r="P169" s="5">
        <v>0</v>
      </c>
      <c r="Q169" s="5">
        <v>0</v>
      </c>
      <c r="R169" s="5">
        <v>0</v>
      </c>
      <c r="S169" s="5">
        <v>0</v>
      </c>
      <c r="T169" s="5">
        <v>0</v>
      </c>
      <c r="U169" s="15">
        <v>0</v>
      </c>
      <c r="V169" s="13"/>
    </row>
    <row r="170" spans="1:22" x14ac:dyDescent="0.3">
      <c r="A170" s="3"/>
      <c r="B170" s="5">
        <v>0</v>
      </c>
      <c r="C170" s="5">
        <v>0</v>
      </c>
      <c r="D170" s="5">
        <v>0</v>
      </c>
      <c r="E170" s="5">
        <v>0</v>
      </c>
      <c r="F170" s="5">
        <v>0</v>
      </c>
      <c r="G170" s="5">
        <v>3</v>
      </c>
      <c r="H170" s="5">
        <v>0</v>
      </c>
      <c r="I170" s="5">
        <v>17</v>
      </c>
      <c r="J170" s="5">
        <v>25</v>
      </c>
      <c r="K170" s="5">
        <v>25</v>
      </c>
      <c r="L170" s="5">
        <v>8</v>
      </c>
      <c r="M170" s="5">
        <v>0</v>
      </c>
      <c r="N170" s="5">
        <v>0</v>
      </c>
      <c r="O170" s="5">
        <v>0</v>
      </c>
      <c r="P170" s="5">
        <v>0</v>
      </c>
      <c r="Q170" s="5">
        <v>0</v>
      </c>
      <c r="R170" s="5">
        <v>0</v>
      </c>
      <c r="S170" s="5">
        <v>0</v>
      </c>
      <c r="T170" s="5">
        <v>0</v>
      </c>
      <c r="U170" s="15">
        <v>0</v>
      </c>
      <c r="V170" s="13"/>
    </row>
    <row r="171" spans="1:22" x14ac:dyDescent="0.3">
      <c r="A171" s="3"/>
      <c r="B171" s="5">
        <v>0</v>
      </c>
      <c r="C171" s="5">
        <v>0</v>
      </c>
      <c r="D171" s="5">
        <v>0</v>
      </c>
      <c r="E171" s="5">
        <v>0</v>
      </c>
      <c r="F171" s="5">
        <v>0</v>
      </c>
      <c r="G171" s="5">
        <v>0</v>
      </c>
      <c r="H171" s="5">
        <v>2</v>
      </c>
      <c r="I171" s="5">
        <v>8</v>
      </c>
      <c r="J171" s="5">
        <v>20</v>
      </c>
      <c r="K171" s="5">
        <v>13</v>
      </c>
      <c r="L171" s="5">
        <v>23</v>
      </c>
      <c r="M171" s="5">
        <v>0</v>
      </c>
      <c r="N171" s="5">
        <v>0</v>
      </c>
      <c r="O171" s="5">
        <v>0</v>
      </c>
      <c r="P171" s="5">
        <v>0</v>
      </c>
      <c r="Q171" s="5">
        <v>0</v>
      </c>
      <c r="R171" s="5">
        <v>0</v>
      </c>
      <c r="S171" s="5">
        <v>0</v>
      </c>
      <c r="T171" s="5">
        <v>0</v>
      </c>
      <c r="U171" s="15">
        <v>0</v>
      </c>
      <c r="V171" s="13"/>
    </row>
    <row r="172" spans="1:22" x14ac:dyDescent="0.3">
      <c r="A172" s="4"/>
      <c r="B172" s="6">
        <v>0</v>
      </c>
      <c r="C172" s="6">
        <v>0</v>
      </c>
      <c r="D172" s="6">
        <v>0</v>
      </c>
      <c r="E172" s="6">
        <v>0</v>
      </c>
      <c r="F172" s="6">
        <v>0</v>
      </c>
      <c r="G172" s="6">
        <v>2</v>
      </c>
      <c r="H172" s="6">
        <v>5</v>
      </c>
      <c r="I172" s="6">
        <v>8</v>
      </c>
      <c r="J172" s="6">
        <v>17</v>
      </c>
      <c r="K172" s="6">
        <v>16</v>
      </c>
      <c r="L172" s="6">
        <v>27</v>
      </c>
      <c r="M172" s="6">
        <v>0</v>
      </c>
      <c r="N172" s="6">
        <v>0</v>
      </c>
      <c r="O172" s="6">
        <v>0</v>
      </c>
      <c r="P172" s="6">
        <v>0</v>
      </c>
      <c r="Q172" s="6">
        <v>0</v>
      </c>
      <c r="R172" s="6">
        <v>0</v>
      </c>
      <c r="S172" s="6">
        <v>0</v>
      </c>
      <c r="T172" s="6">
        <v>0</v>
      </c>
      <c r="U172" s="16">
        <v>0</v>
      </c>
      <c r="V172" s="7">
        <f>SUM(B169:U172)</f>
        <v>273</v>
      </c>
    </row>
    <row r="173" spans="1:22" x14ac:dyDescent="0.3">
      <c r="A173" s="9" t="s">
        <v>18</v>
      </c>
      <c r="B173" s="10">
        <f>SUM(B153:B172)</f>
        <v>304</v>
      </c>
      <c r="C173" s="10">
        <f>SUM(C153:C172)</f>
        <v>134</v>
      </c>
      <c r="D173" s="10">
        <f t="shared" ref="D173" si="46">SUM(D153:D172)</f>
        <v>108</v>
      </c>
      <c r="E173" s="10">
        <f t="shared" ref="E173" si="47">SUM(E153:E172)</f>
        <v>98</v>
      </c>
      <c r="F173" s="10">
        <f t="shared" ref="F173" si="48">SUM(F153:F172)</f>
        <v>58</v>
      </c>
      <c r="G173" s="10">
        <f t="shared" ref="G173" si="49">SUM(G153:G172)</f>
        <v>75</v>
      </c>
      <c r="H173" s="10">
        <f t="shared" ref="H173" si="50">SUM(H153:H172)</f>
        <v>136</v>
      </c>
      <c r="I173" s="10">
        <f t="shared" ref="I173" si="51">SUM(I153:I172)</f>
        <v>144</v>
      </c>
      <c r="J173" s="10">
        <f t="shared" ref="J173" si="52">SUM(J153:J172)</f>
        <v>112</v>
      </c>
      <c r="K173" s="10">
        <f t="shared" ref="K173" si="53">SUM(K153:K172)</f>
        <v>82</v>
      </c>
      <c r="L173" s="10">
        <f t="shared" ref="L173" si="54">SUM(L153:L172)</f>
        <v>69</v>
      </c>
      <c r="M173" s="10">
        <f t="shared" ref="M173" si="55">SUM(M153:M172)</f>
        <v>0</v>
      </c>
      <c r="N173" s="10">
        <f t="shared" ref="N173" si="56">SUM(N153:N172)</f>
        <v>0</v>
      </c>
      <c r="O173" s="10">
        <f t="shared" ref="O173" si="57">SUM(O153:O172)</f>
        <v>0</v>
      </c>
      <c r="P173" s="10">
        <f t="shared" ref="P173" si="58">SUM(P153:P172)</f>
        <v>0</v>
      </c>
      <c r="Q173" s="10">
        <f t="shared" ref="Q173" si="59">SUM(Q153:Q172)</f>
        <v>0</v>
      </c>
      <c r="R173" s="10">
        <f t="shared" ref="R173" si="60">SUM(R153:R172)</f>
        <v>0</v>
      </c>
      <c r="S173" s="10">
        <f t="shared" ref="S173" si="61">SUM(S153:S172)</f>
        <v>0</v>
      </c>
      <c r="T173" s="10">
        <f t="shared" ref="T173" si="62">SUM(T153:T172)</f>
        <v>0</v>
      </c>
      <c r="U173" s="17">
        <f t="shared" ref="U173" si="63">SUM(U153:U172)</f>
        <v>0</v>
      </c>
      <c r="V173" s="10">
        <f>SUM(B173:U173)</f>
        <v>1320</v>
      </c>
    </row>
    <row r="174" spans="1:22" x14ac:dyDescent="0.3">
      <c r="A174" s="1" t="s">
        <v>19</v>
      </c>
      <c r="B174" s="5">
        <v>0</v>
      </c>
      <c r="C174" s="5">
        <v>0</v>
      </c>
      <c r="D174" s="5">
        <v>0</v>
      </c>
      <c r="E174" s="5">
        <v>0</v>
      </c>
      <c r="F174" s="5">
        <v>0</v>
      </c>
      <c r="G174" s="5">
        <v>0</v>
      </c>
      <c r="H174" s="46">
        <v>0</v>
      </c>
      <c r="I174" s="46">
        <v>0</v>
      </c>
      <c r="J174" s="46">
        <v>12</v>
      </c>
      <c r="K174" s="46">
        <v>31</v>
      </c>
      <c r="L174" s="46">
        <v>1</v>
      </c>
      <c r="M174" s="46">
        <v>0</v>
      </c>
      <c r="N174" s="1">
        <v>1</v>
      </c>
      <c r="O174" s="1">
        <v>0</v>
      </c>
      <c r="P174" s="1">
        <v>0</v>
      </c>
      <c r="Q174" s="1">
        <v>0</v>
      </c>
      <c r="R174" s="1">
        <v>0</v>
      </c>
      <c r="S174" s="1">
        <v>0</v>
      </c>
      <c r="T174" s="1">
        <v>0</v>
      </c>
      <c r="U174" s="18">
        <v>0</v>
      </c>
      <c r="V174" s="1"/>
    </row>
    <row r="175" spans="1:22" x14ac:dyDescent="0.3">
      <c r="A175" s="1"/>
      <c r="B175" s="5">
        <v>0</v>
      </c>
      <c r="C175" s="5">
        <v>0</v>
      </c>
      <c r="D175" s="5">
        <v>0</v>
      </c>
      <c r="E175" s="5">
        <v>0</v>
      </c>
      <c r="F175" s="5">
        <v>0</v>
      </c>
      <c r="G175" s="5">
        <v>0</v>
      </c>
      <c r="H175" s="46">
        <v>0</v>
      </c>
      <c r="I175" s="46">
        <v>0</v>
      </c>
      <c r="J175" s="46">
        <v>12</v>
      </c>
      <c r="K175" s="46">
        <v>81</v>
      </c>
      <c r="L175" s="46">
        <v>86</v>
      </c>
      <c r="M175" s="46">
        <v>27</v>
      </c>
      <c r="N175" s="1">
        <v>5</v>
      </c>
      <c r="O175" s="1">
        <v>2</v>
      </c>
      <c r="P175" s="5">
        <v>0</v>
      </c>
      <c r="Q175" s="5">
        <v>0</v>
      </c>
      <c r="R175" s="5">
        <v>0</v>
      </c>
      <c r="S175" s="5">
        <v>0</v>
      </c>
      <c r="T175" s="5">
        <v>0</v>
      </c>
      <c r="U175" s="15">
        <v>0</v>
      </c>
      <c r="V175" s="1"/>
    </row>
    <row r="176" spans="1:22" x14ac:dyDescent="0.3">
      <c r="A176" s="1"/>
      <c r="B176" s="5">
        <v>0</v>
      </c>
      <c r="C176" s="5">
        <v>0</v>
      </c>
      <c r="D176" s="5">
        <v>0</v>
      </c>
      <c r="E176" s="5">
        <v>0</v>
      </c>
      <c r="F176" s="5">
        <v>0</v>
      </c>
      <c r="G176" s="5">
        <v>0</v>
      </c>
      <c r="H176" s="46">
        <v>0</v>
      </c>
      <c r="I176" s="46">
        <v>0</v>
      </c>
      <c r="J176" s="46">
        <v>9</v>
      </c>
      <c r="K176" s="46">
        <v>53</v>
      </c>
      <c r="L176" s="46">
        <v>52</v>
      </c>
      <c r="M176" s="46">
        <v>14</v>
      </c>
      <c r="N176" s="1">
        <v>6</v>
      </c>
      <c r="O176" s="1">
        <v>0</v>
      </c>
      <c r="P176" s="1">
        <v>0</v>
      </c>
      <c r="Q176" s="1">
        <v>0</v>
      </c>
      <c r="R176" s="1">
        <v>0</v>
      </c>
      <c r="S176" s="1">
        <v>0</v>
      </c>
      <c r="T176" s="1">
        <v>0</v>
      </c>
      <c r="U176" s="18">
        <v>0</v>
      </c>
      <c r="V176" s="1"/>
    </row>
    <row r="177" spans="1:22" x14ac:dyDescent="0.3">
      <c r="A177" s="1"/>
      <c r="B177" s="5">
        <v>0</v>
      </c>
      <c r="C177" s="5">
        <v>0</v>
      </c>
      <c r="D177" s="5">
        <v>0</v>
      </c>
      <c r="E177" s="5">
        <v>0</v>
      </c>
      <c r="F177" s="5">
        <v>0</v>
      </c>
      <c r="G177" s="5">
        <v>0</v>
      </c>
      <c r="H177" s="46">
        <v>0</v>
      </c>
      <c r="I177" s="46">
        <v>0</v>
      </c>
      <c r="J177" s="46">
        <v>1</v>
      </c>
      <c r="K177" s="46">
        <v>47</v>
      </c>
      <c r="L177" s="46">
        <v>48</v>
      </c>
      <c r="M177" s="46">
        <v>23</v>
      </c>
      <c r="N177" s="1">
        <v>4</v>
      </c>
      <c r="O177" s="1">
        <v>0</v>
      </c>
      <c r="P177" s="1">
        <v>0</v>
      </c>
      <c r="Q177" s="1">
        <v>0</v>
      </c>
      <c r="R177" s="1">
        <v>0</v>
      </c>
      <c r="S177" s="1">
        <v>0</v>
      </c>
      <c r="T177" s="1">
        <v>0</v>
      </c>
      <c r="U177" s="18">
        <v>0</v>
      </c>
      <c r="V177" s="1"/>
    </row>
    <row r="178" spans="1:22" x14ac:dyDescent="0.3">
      <c r="A178" s="1"/>
      <c r="B178" s="5">
        <v>0</v>
      </c>
      <c r="C178" s="5">
        <v>0</v>
      </c>
      <c r="D178" s="5">
        <v>0</v>
      </c>
      <c r="E178" s="5">
        <v>0</v>
      </c>
      <c r="F178" s="5">
        <v>0</v>
      </c>
      <c r="G178" s="5">
        <v>0</v>
      </c>
      <c r="H178" s="46">
        <v>0</v>
      </c>
      <c r="I178" s="46">
        <v>0</v>
      </c>
      <c r="J178" s="46">
        <v>3</v>
      </c>
      <c r="K178" s="46">
        <v>13</v>
      </c>
      <c r="L178" s="46">
        <v>8</v>
      </c>
      <c r="M178" s="46">
        <v>5</v>
      </c>
      <c r="N178" s="1">
        <v>1</v>
      </c>
      <c r="O178" s="1">
        <v>0</v>
      </c>
      <c r="P178" s="1">
        <v>0</v>
      </c>
      <c r="Q178" s="1">
        <v>0</v>
      </c>
      <c r="R178" s="1">
        <v>0</v>
      </c>
      <c r="S178" s="1">
        <v>0</v>
      </c>
      <c r="T178" s="1">
        <v>0</v>
      </c>
      <c r="U178" s="18">
        <v>0</v>
      </c>
      <c r="V178" s="1"/>
    </row>
    <row r="179" spans="1:22" x14ac:dyDescent="0.3">
      <c r="A179" s="1"/>
      <c r="B179" s="5">
        <v>0</v>
      </c>
      <c r="C179" s="5">
        <v>0</v>
      </c>
      <c r="D179" s="5">
        <v>0</v>
      </c>
      <c r="E179" s="5">
        <v>0</v>
      </c>
      <c r="F179" s="5">
        <v>0</v>
      </c>
      <c r="G179" s="5">
        <v>0</v>
      </c>
      <c r="H179" s="46">
        <v>0</v>
      </c>
      <c r="I179" s="46">
        <v>1</v>
      </c>
      <c r="J179" s="46">
        <v>4</v>
      </c>
      <c r="K179" s="46">
        <v>2</v>
      </c>
      <c r="L179" s="46">
        <v>0</v>
      </c>
      <c r="M179" s="46">
        <v>0</v>
      </c>
      <c r="N179" s="1">
        <v>1</v>
      </c>
      <c r="O179" s="1">
        <v>0</v>
      </c>
      <c r="P179" s="1">
        <v>0</v>
      </c>
      <c r="Q179" s="1">
        <v>0</v>
      </c>
      <c r="R179" s="1">
        <v>0</v>
      </c>
      <c r="S179" s="1">
        <v>0</v>
      </c>
      <c r="T179" s="1">
        <v>0</v>
      </c>
      <c r="U179" s="18">
        <v>0</v>
      </c>
      <c r="V179" s="1"/>
    </row>
    <row r="180" spans="1:22" x14ac:dyDescent="0.3">
      <c r="A180" s="1"/>
      <c r="B180" s="5">
        <v>0</v>
      </c>
      <c r="C180" s="5">
        <v>0</v>
      </c>
      <c r="D180" s="5">
        <v>0</v>
      </c>
      <c r="E180" s="5">
        <v>0</v>
      </c>
      <c r="F180" s="5">
        <v>0</v>
      </c>
      <c r="G180" s="5">
        <v>0</v>
      </c>
      <c r="H180" s="46">
        <v>0</v>
      </c>
      <c r="I180" s="46">
        <v>0</v>
      </c>
      <c r="J180" s="46">
        <v>0</v>
      </c>
      <c r="K180" s="46">
        <v>26</v>
      </c>
      <c r="L180" s="46">
        <v>39</v>
      </c>
      <c r="M180" s="46">
        <v>10</v>
      </c>
      <c r="N180" s="1">
        <v>2</v>
      </c>
      <c r="O180" s="1">
        <v>4</v>
      </c>
      <c r="P180" s="1">
        <v>2</v>
      </c>
      <c r="Q180" s="1">
        <v>1</v>
      </c>
      <c r="R180" s="1">
        <v>0</v>
      </c>
      <c r="S180" s="1">
        <v>0</v>
      </c>
      <c r="T180" s="1">
        <v>0</v>
      </c>
      <c r="U180" s="18">
        <v>0</v>
      </c>
      <c r="V180" s="1"/>
    </row>
    <row r="181" spans="1:22" x14ac:dyDescent="0.3">
      <c r="A181" s="1"/>
      <c r="B181" s="5">
        <v>0</v>
      </c>
      <c r="C181" s="5">
        <v>0</v>
      </c>
      <c r="D181" s="5">
        <v>0</v>
      </c>
      <c r="E181" s="5">
        <v>0</v>
      </c>
      <c r="F181" s="5">
        <v>0</v>
      </c>
      <c r="G181" s="5">
        <v>0</v>
      </c>
      <c r="H181" s="46">
        <v>0</v>
      </c>
      <c r="I181" s="46">
        <v>0</v>
      </c>
      <c r="J181" s="46">
        <v>3</v>
      </c>
      <c r="K181" s="46">
        <v>39</v>
      </c>
      <c r="L181" s="46">
        <v>29</v>
      </c>
      <c r="M181" s="46">
        <v>11</v>
      </c>
      <c r="N181" s="1">
        <v>2</v>
      </c>
      <c r="O181" s="1">
        <v>1</v>
      </c>
      <c r="P181" s="1">
        <v>3</v>
      </c>
      <c r="Q181" s="1">
        <v>0</v>
      </c>
      <c r="R181" s="1">
        <v>0</v>
      </c>
      <c r="S181" s="1">
        <v>0</v>
      </c>
      <c r="T181" s="1">
        <v>0</v>
      </c>
      <c r="U181" s="18">
        <v>0</v>
      </c>
      <c r="V181" s="1"/>
    </row>
    <row r="182" spans="1:22" x14ac:dyDescent="0.3">
      <c r="A182" s="1"/>
      <c r="B182" s="5">
        <v>0</v>
      </c>
      <c r="C182" s="5">
        <v>0</v>
      </c>
      <c r="D182" s="5">
        <v>0</v>
      </c>
      <c r="E182" s="5">
        <v>0</v>
      </c>
      <c r="F182" s="5">
        <v>0</v>
      </c>
      <c r="G182" s="5">
        <v>0</v>
      </c>
      <c r="H182" s="46">
        <v>0</v>
      </c>
      <c r="I182" s="46">
        <v>2</v>
      </c>
      <c r="J182" s="46">
        <v>26</v>
      </c>
      <c r="K182" s="46">
        <v>70</v>
      </c>
      <c r="L182" s="46">
        <v>14</v>
      </c>
      <c r="M182" s="46">
        <v>4</v>
      </c>
      <c r="N182" s="1">
        <v>0</v>
      </c>
      <c r="O182" s="1">
        <v>0</v>
      </c>
      <c r="P182" s="1">
        <v>0</v>
      </c>
      <c r="Q182" s="1">
        <v>0</v>
      </c>
      <c r="R182" s="1">
        <v>0</v>
      </c>
      <c r="S182" s="1">
        <v>0</v>
      </c>
      <c r="T182" s="1">
        <v>0</v>
      </c>
      <c r="U182" s="18">
        <v>0</v>
      </c>
      <c r="V182" s="1"/>
    </row>
    <row r="183" spans="1:22" x14ac:dyDescent="0.3">
      <c r="A183" s="1"/>
      <c r="B183" s="5">
        <v>0</v>
      </c>
      <c r="C183" s="5">
        <v>0</v>
      </c>
      <c r="D183" s="5">
        <v>0</v>
      </c>
      <c r="E183" s="5">
        <v>0</v>
      </c>
      <c r="F183" s="5">
        <v>0</v>
      </c>
      <c r="G183" s="5">
        <v>0</v>
      </c>
      <c r="H183" s="46">
        <v>0</v>
      </c>
      <c r="I183" s="46">
        <v>0</v>
      </c>
      <c r="J183" s="46">
        <v>2</v>
      </c>
      <c r="K183" s="46">
        <v>11</v>
      </c>
      <c r="L183" s="46">
        <v>11</v>
      </c>
      <c r="M183" s="46">
        <v>4</v>
      </c>
      <c r="N183" s="1">
        <v>5</v>
      </c>
      <c r="O183" s="1">
        <v>0</v>
      </c>
      <c r="P183" s="1">
        <v>0</v>
      </c>
      <c r="Q183" s="1">
        <v>0</v>
      </c>
      <c r="R183" s="1">
        <v>0</v>
      </c>
      <c r="S183" s="1">
        <v>0</v>
      </c>
      <c r="T183" s="1">
        <v>0</v>
      </c>
      <c r="U183" s="18">
        <v>0</v>
      </c>
      <c r="V183" s="1"/>
    </row>
    <row r="184" spans="1:22" x14ac:dyDescent="0.3">
      <c r="A184" s="1"/>
      <c r="B184" s="5">
        <v>0</v>
      </c>
      <c r="C184" s="5">
        <v>0</v>
      </c>
      <c r="D184" s="5">
        <v>0</v>
      </c>
      <c r="E184" s="5">
        <v>0</v>
      </c>
      <c r="F184" s="5">
        <v>0</v>
      </c>
      <c r="G184" s="5">
        <v>0</v>
      </c>
      <c r="H184" s="46">
        <v>0</v>
      </c>
      <c r="I184" s="46">
        <v>0</v>
      </c>
      <c r="J184" s="46">
        <v>0</v>
      </c>
      <c r="K184" s="46">
        <v>1</v>
      </c>
      <c r="L184" s="46">
        <v>0</v>
      </c>
      <c r="M184" s="46">
        <v>0</v>
      </c>
      <c r="N184" s="1">
        <v>0</v>
      </c>
      <c r="O184" s="1">
        <v>0</v>
      </c>
      <c r="P184" s="1">
        <v>0</v>
      </c>
      <c r="Q184" s="1">
        <v>0</v>
      </c>
      <c r="R184" s="1">
        <v>0</v>
      </c>
      <c r="S184" s="1">
        <v>0</v>
      </c>
      <c r="T184" s="1">
        <v>0</v>
      </c>
      <c r="U184" s="18">
        <v>0</v>
      </c>
      <c r="V184" s="1"/>
    </row>
    <row r="185" spans="1:22" x14ac:dyDescent="0.3">
      <c r="A185" s="1"/>
      <c r="B185" s="5">
        <v>0</v>
      </c>
      <c r="C185" s="5">
        <v>0</v>
      </c>
      <c r="D185" s="5">
        <v>0</v>
      </c>
      <c r="E185" s="5">
        <v>0</v>
      </c>
      <c r="F185" s="5">
        <v>0</v>
      </c>
      <c r="G185" s="5">
        <v>0</v>
      </c>
      <c r="H185" s="46">
        <v>0</v>
      </c>
      <c r="I185" s="46">
        <v>0</v>
      </c>
      <c r="J185" s="46">
        <v>0</v>
      </c>
      <c r="K185" s="46">
        <v>0</v>
      </c>
      <c r="L185" s="46">
        <v>0</v>
      </c>
      <c r="M185" s="46">
        <v>0</v>
      </c>
      <c r="N185" s="1">
        <v>2</v>
      </c>
      <c r="O185" s="1">
        <v>1</v>
      </c>
      <c r="P185" s="1">
        <v>4</v>
      </c>
      <c r="Q185" s="1">
        <v>0</v>
      </c>
      <c r="R185" s="1">
        <v>10</v>
      </c>
      <c r="S185" s="1">
        <v>0</v>
      </c>
      <c r="T185" s="1">
        <v>0</v>
      </c>
      <c r="U185" s="18">
        <v>0</v>
      </c>
      <c r="V185" s="1"/>
    </row>
    <row r="186" spans="1:22" x14ac:dyDescent="0.3">
      <c r="A186" s="1"/>
      <c r="B186" s="5">
        <v>0</v>
      </c>
      <c r="C186" s="5">
        <v>0</v>
      </c>
      <c r="D186" s="5">
        <v>0</v>
      </c>
      <c r="E186" s="5">
        <v>0</v>
      </c>
      <c r="F186" s="5">
        <v>0</v>
      </c>
      <c r="G186" s="5">
        <v>0</v>
      </c>
      <c r="H186" s="46">
        <v>0</v>
      </c>
      <c r="I186" s="46">
        <v>0</v>
      </c>
      <c r="J186" s="46">
        <v>0</v>
      </c>
      <c r="K186" s="46">
        <v>0</v>
      </c>
      <c r="L186" s="46">
        <v>2</v>
      </c>
      <c r="M186" s="46">
        <v>11</v>
      </c>
      <c r="N186" s="1">
        <v>3</v>
      </c>
      <c r="O186" s="1">
        <v>2</v>
      </c>
      <c r="P186" s="1">
        <v>2</v>
      </c>
      <c r="Q186" s="1">
        <v>2</v>
      </c>
      <c r="R186" s="1">
        <v>0</v>
      </c>
      <c r="S186" s="1">
        <v>0</v>
      </c>
      <c r="T186" s="1">
        <v>0</v>
      </c>
      <c r="U186" s="18">
        <v>0</v>
      </c>
      <c r="V186" s="1"/>
    </row>
    <row r="187" spans="1:22" x14ac:dyDescent="0.3">
      <c r="A187" s="1"/>
      <c r="B187" s="5">
        <v>0</v>
      </c>
      <c r="C187" s="5">
        <v>0</v>
      </c>
      <c r="D187" s="5">
        <v>0</v>
      </c>
      <c r="E187" s="5">
        <v>0</v>
      </c>
      <c r="F187" s="5">
        <v>0</v>
      </c>
      <c r="G187" s="5">
        <v>0</v>
      </c>
      <c r="H187" s="46">
        <v>0</v>
      </c>
      <c r="I187" s="46">
        <v>0</v>
      </c>
      <c r="J187" s="46">
        <v>0</v>
      </c>
      <c r="K187" s="46">
        <v>0</v>
      </c>
      <c r="L187" s="46">
        <v>0</v>
      </c>
      <c r="M187" s="46">
        <v>0</v>
      </c>
      <c r="N187" s="1">
        <v>0</v>
      </c>
      <c r="O187" s="1">
        <v>1</v>
      </c>
      <c r="P187" s="1">
        <v>0</v>
      </c>
      <c r="Q187" s="1">
        <v>0</v>
      </c>
      <c r="R187" s="1">
        <v>0</v>
      </c>
      <c r="S187" s="1">
        <v>0</v>
      </c>
      <c r="T187" s="1">
        <v>0</v>
      </c>
      <c r="U187" s="18">
        <v>0</v>
      </c>
      <c r="V187" s="1"/>
    </row>
    <row r="188" spans="1:22" x14ac:dyDescent="0.3">
      <c r="A188" s="1"/>
      <c r="B188" s="5">
        <v>0</v>
      </c>
      <c r="C188" s="5">
        <v>0</v>
      </c>
      <c r="D188" s="5">
        <v>0</v>
      </c>
      <c r="E188" s="5">
        <v>0</v>
      </c>
      <c r="F188" s="5">
        <v>0</v>
      </c>
      <c r="G188" s="5">
        <v>0</v>
      </c>
      <c r="H188" s="46">
        <v>0</v>
      </c>
      <c r="I188" s="46">
        <v>0</v>
      </c>
      <c r="J188" s="46">
        <v>0</v>
      </c>
      <c r="K188" s="46">
        <v>0</v>
      </c>
      <c r="L188" s="46">
        <v>0</v>
      </c>
      <c r="M188" s="46">
        <v>0</v>
      </c>
      <c r="N188" s="1">
        <v>0</v>
      </c>
      <c r="O188" s="1">
        <v>0</v>
      </c>
      <c r="P188" s="1">
        <v>0</v>
      </c>
      <c r="Q188" s="1">
        <v>0</v>
      </c>
      <c r="R188" s="1">
        <v>0</v>
      </c>
      <c r="S188" s="1">
        <v>0</v>
      </c>
      <c r="T188" s="1">
        <v>0</v>
      </c>
      <c r="U188" s="18">
        <v>0</v>
      </c>
      <c r="V188" s="1"/>
    </row>
    <row r="189" spans="1:22" x14ac:dyDescent="0.3">
      <c r="A189" s="1"/>
      <c r="B189" s="5">
        <v>0</v>
      </c>
      <c r="C189" s="5">
        <v>0</v>
      </c>
      <c r="D189" s="5">
        <v>0</v>
      </c>
      <c r="E189" s="5">
        <v>0</v>
      </c>
      <c r="F189" s="5">
        <v>0</v>
      </c>
      <c r="G189" s="5">
        <v>0</v>
      </c>
      <c r="H189" s="46">
        <v>0</v>
      </c>
      <c r="I189" s="46">
        <v>0</v>
      </c>
      <c r="J189" s="46">
        <v>0</v>
      </c>
      <c r="K189" s="46">
        <v>0</v>
      </c>
      <c r="L189" s="46">
        <v>0</v>
      </c>
      <c r="M189" s="46">
        <v>0</v>
      </c>
      <c r="N189" s="1">
        <v>7</v>
      </c>
      <c r="O189" s="1">
        <v>7</v>
      </c>
      <c r="P189" s="1">
        <v>29</v>
      </c>
      <c r="Q189" s="1">
        <v>11</v>
      </c>
      <c r="R189" s="1">
        <v>0</v>
      </c>
      <c r="S189" s="1">
        <v>0</v>
      </c>
      <c r="T189" s="1">
        <v>0</v>
      </c>
      <c r="U189" s="18">
        <v>0</v>
      </c>
      <c r="V189" s="1"/>
    </row>
    <row r="190" spans="1:22" x14ac:dyDescent="0.3">
      <c r="A190" s="1"/>
      <c r="B190" s="6">
        <v>0</v>
      </c>
      <c r="C190" s="6">
        <v>0</v>
      </c>
      <c r="D190" s="6">
        <v>0</v>
      </c>
      <c r="E190" s="6">
        <v>0</v>
      </c>
      <c r="F190" s="6">
        <v>0</v>
      </c>
      <c r="G190" s="6">
        <v>0</v>
      </c>
      <c r="H190" s="47">
        <v>0</v>
      </c>
      <c r="I190" s="47">
        <v>0</v>
      </c>
      <c r="J190" s="47">
        <v>0</v>
      </c>
      <c r="K190" s="47">
        <v>0</v>
      </c>
      <c r="L190" s="47">
        <v>0</v>
      </c>
      <c r="M190" s="47">
        <v>0</v>
      </c>
      <c r="N190" s="7">
        <v>2</v>
      </c>
      <c r="O190" s="7">
        <v>4</v>
      </c>
      <c r="P190" s="7">
        <v>0</v>
      </c>
      <c r="Q190" s="7">
        <v>0</v>
      </c>
      <c r="R190" s="7">
        <v>0</v>
      </c>
      <c r="S190" s="7">
        <v>0</v>
      </c>
      <c r="T190" s="7">
        <v>0</v>
      </c>
      <c r="U190" s="8">
        <v>0</v>
      </c>
      <c r="V190" s="7"/>
    </row>
    <row r="191" spans="1:22" x14ac:dyDescent="0.3">
      <c r="A191" s="1"/>
      <c r="B191" s="11">
        <f t="shared" ref="B191:U191" si="64">SUM(B174:B190)</f>
        <v>0</v>
      </c>
      <c r="C191" s="11">
        <f t="shared" si="64"/>
        <v>0</v>
      </c>
      <c r="D191" s="11">
        <f t="shared" si="64"/>
        <v>0</v>
      </c>
      <c r="E191" s="11">
        <f t="shared" si="64"/>
        <v>0</v>
      </c>
      <c r="F191" s="11">
        <f t="shared" si="64"/>
        <v>0</v>
      </c>
      <c r="G191" s="48">
        <f t="shared" si="64"/>
        <v>0</v>
      </c>
      <c r="H191" s="48">
        <f t="shared" si="64"/>
        <v>0</v>
      </c>
      <c r="I191" s="48">
        <f t="shared" si="64"/>
        <v>3</v>
      </c>
      <c r="J191" s="48">
        <f t="shared" si="64"/>
        <v>72</v>
      </c>
      <c r="K191" s="48">
        <f t="shared" si="64"/>
        <v>374</v>
      </c>
      <c r="L191" s="48">
        <f t="shared" si="64"/>
        <v>290</v>
      </c>
      <c r="M191" s="48">
        <f t="shared" si="64"/>
        <v>109</v>
      </c>
      <c r="N191" s="11">
        <f t="shared" si="64"/>
        <v>41</v>
      </c>
      <c r="O191" s="11">
        <f t="shared" si="64"/>
        <v>22</v>
      </c>
      <c r="P191" s="11">
        <f t="shared" si="64"/>
        <v>40</v>
      </c>
      <c r="Q191" s="11">
        <f t="shared" si="64"/>
        <v>14</v>
      </c>
      <c r="R191" s="11">
        <f t="shared" si="64"/>
        <v>10</v>
      </c>
      <c r="S191" s="11">
        <f t="shared" si="64"/>
        <v>0</v>
      </c>
      <c r="T191" s="11">
        <f t="shared" si="64"/>
        <v>0</v>
      </c>
      <c r="U191" s="19">
        <f t="shared" si="64"/>
        <v>0</v>
      </c>
      <c r="V191" s="11">
        <f>SUM(B191:U191)</f>
        <v>975</v>
      </c>
    </row>
    <row r="193" spans="1:36" x14ac:dyDescent="0.3">
      <c r="Z193" s="1"/>
      <c r="AA193" s="1"/>
      <c r="AB193" s="1"/>
      <c r="AC193" s="1"/>
      <c r="AD193" s="1"/>
      <c r="AE193" s="1"/>
      <c r="AF193" s="1"/>
      <c r="AG193" s="1"/>
      <c r="AH193" s="1"/>
      <c r="AI193" s="1"/>
      <c r="AJ193" s="1"/>
    </row>
    <row r="194" spans="1:36" x14ac:dyDescent="0.3">
      <c r="Z194" s="1"/>
      <c r="AA194" s="1"/>
      <c r="AB194" s="1"/>
      <c r="AC194" s="1"/>
      <c r="AD194" s="1"/>
      <c r="AE194" s="1"/>
      <c r="AF194" s="1"/>
      <c r="AG194" s="1"/>
      <c r="AH194" s="1"/>
      <c r="AI194" s="1"/>
      <c r="AJ194" s="1"/>
    </row>
    <row r="195" spans="1:36" x14ac:dyDescent="0.3">
      <c r="Z195" s="1"/>
      <c r="AA195" s="1"/>
      <c r="AB195" s="1"/>
      <c r="AC195" s="1"/>
      <c r="AD195" s="1"/>
      <c r="AE195" s="1"/>
      <c r="AF195" s="1"/>
      <c r="AG195" s="1"/>
      <c r="AH195" s="1"/>
      <c r="AI195" s="1"/>
      <c r="AJ195" s="1"/>
    </row>
    <row r="196" spans="1:36" s="1" customFormat="1" x14ac:dyDescent="0.3">
      <c r="G196" s="46"/>
      <c r="H196" s="46"/>
      <c r="I196" s="46"/>
      <c r="J196" s="46"/>
      <c r="K196" s="46"/>
      <c r="L196" s="46"/>
      <c r="M196" s="46"/>
      <c r="Z196"/>
      <c r="AA196"/>
      <c r="AB196"/>
      <c r="AC196"/>
      <c r="AD196"/>
      <c r="AE196"/>
      <c r="AF196"/>
      <c r="AG196"/>
      <c r="AH196"/>
      <c r="AI196"/>
      <c r="AJ196"/>
    </row>
    <row r="197" spans="1:36" s="1" customFormat="1" x14ac:dyDescent="0.3">
      <c r="G197" s="46"/>
      <c r="H197" s="46"/>
      <c r="I197" s="46"/>
      <c r="J197" s="46"/>
      <c r="K197" s="46"/>
      <c r="L197" s="46"/>
      <c r="M197" s="46"/>
      <c r="Z197"/>
      <c r="AA197"/>
      <c r="AB197"/>
      <c r="AC197"/>
      <c r="AD197"/>
      <c r="AE197"/>
      <c r="AF197"/>
      <c r="AG197"/>
      <c r="AH197"/>
      <c r="AI197"/>
      <c r="AJ197"/>
    </row>
    <row r="198" spans="1:36" s="1" customFormat="1" x14ac:dyDescent="0.3">
      <c r="G198" s="46"/>
      <c r="H198" s="46"/>
      <c r="I198" s="46"/>
      <c r="J198" s="46"/>
      <c r="K198" s="46"/>
      <c r="L198" s="46"/>
      <c r="M198" s="46"/>
      <c r="Z198"/>
      <c r="AA198"/>
      <c r="AB198"/>
      <c r="AC198"/>
      <c r="AD198"/>
      <c r="AE198"/>
      <c r="AF198"/>
      <c r="AG198"/>
      <c r="AH198"/>
      <c r="AI198"/>
      <c r="AJ198"/>
    </row>
    <row r="201" spans="1:36" ht="15" thickBot="1" x14ac:dyDescent="0.35"/>
    <row r="202" spans="1:36" ht="15" thickBot="1" x14ac:dyDescent="0.35">
      <c r="A202" s="21" t="s">
        <v>23</v>
      </c>
      <c r="B202" s="12">
        <v>1</v>
      </c>
      <c r="C202" s="12">
        <v>2</v>
      </c>
      <c r="D202" s="12">
        <v>3</v>
      </c>
      <c r="E202" s="12">
        <v>4</v>
      </c>
      <c r="F202" s="12">
        <v>5</v>
      </c>
      <c r="G202" s="56">
        <v>6</v>
      </c>
      <c r="H202" s="56">
        <v>7</v>
      </c>
      <c r="I202" s="56">
        <v>8</v>
      </c>
      <c r="J202" s="56">
        <v>9</v>
      </c>
      <c r="K202" s="56">
        <v>10</v>
      </c>
      <c r="L202" s="56">
        <v>11</v>
      </c>
      <c r="M202" s="56">
        <v>12</v>
      </c>
      <c r="N202" s="12">
        <v>13</v>
      </c>
      <c r="O202" s="12">
        <v>14</v>
      </c>
      <c r="P202" s="12">
        <v>15</v>
      </c>
      <c r="Q202" s="12">
        <v>16</v>
      </c>
      <c r="R202" s="12">
        <v>17</v>
      </c>
      <c r="S202" s="12">
        <v>18</v>
      </c>
      <c r="T202" s="12">
        <v>19</v>
      </c>
      <c r="U202" s="14">
        <v>20</v>
      </c>
      <c r="V202" s="20" t="s">
        <v>21</v>
      </c>
    </row>
    <row r="203" spans="1:36" x14ac:dyDescent="0.3">
      <c r="A203" s="3" t="s">
        <v>13</v>
      </c>
      <c r="B203" s="5">
        <v>0</v>
      </c>
      <c r="C203" s="5">
        <v>0</v>
      </c>
      <c r="D203" s="5">
        <v>0</v>
      </c>
      <c r="E203" s="5">
        <v>0</v>
      </c>
      <c r="F203" s="5">
        <v>0</v>
      </c>
      <c r="G203" s="5">
        <v>0</v>
      </c>
      <c r="H203" s="5">
        <v>0</v>
      </c>
      <c r="I203" s="5">
        <v>0</v>
      </c>
      <c r="J203" s="5">
        <v>0</v>
      </c>
      <c r="K203" s="5">
        <v>0</v>
      </c>
      <c r="L203" s="5">
        <v>0</v>
      </c>
      <c r="M203" s="5">
        <v>0</v>
      </c>
      <c r="N203" s="5">
        <v>0</v>
      </c>
      <c r="O203" s="5">
        <v>0</v>
      </c>
      <c r="P203" s="5">
        <v>0</v>
      </c>
      <c r="Q203" s="5">
        <v>0</v>
      </c>
      <c r="R203" s="5">
        <v>0</v>
      </c>
      <c r="S203" s="5">
        <v>0</v>
      </c>
      <c r="T203" s="5">
        <v>0</v>
      </c>
      <c r="U203" s="15">
        <v>0</v>
      </c>
      <c r="V203" s="13"/>
    </row>
    <row r="204" spans="1:36" x14ac:dyDescent="0.3">
      <c r="A204" s="3"/>
      <c r="B204" s="5">
        <v>0</v>
      </c>
      <c r="C204" s="5">
        <v>0</v>
      </c>
      <c r="D204" s="5">
        <v>0</v>
      </c>
      <c r="E204" s="5">
        <v>0</v>
      </c>
      <c r="F204" s="5">
        <v>0</v>
      </c>
      <c r="G204" s="5">
        <v>0</v>
      </c>
      <c r="H204" s="5">
        <v>0</v>
      </c>
      <c r="I204" s="5">
        <v>0</v>
      </c>
      <c r="J204" s="5">
        <v>0</v>
      </c>
      <c r="K204" s="5">
        <v>0</v>
      </c>
      <c r="L204" s="5">
        <v>0</v>
      </c>
      <c r="M204" s="5">
        <v>0</v>
      </c>
      <c r="N204" s="5">
        <v>0</v>
      </c>
      <c r="O204" s="5">
        <v>0</v>
      </c>
      <c r="P204" s="5">
        <v>0</v>
      </c>
      <c r="Q204" s="5">
        <v>0</v>
      </c>
      <c r="R204" s="5">
        <v>0</v>
      </c>
      <c r="S204" s="5">
        <v>0</v>
      </c>
      <c r="T204" s="5">
        <v>0</v>
      </c>
      <c r="U204" s="15">
        <v>0</v>
      </c>
      <c r="V204" s="13"/>
    </row>
    <row r="205" spans="1:36" x14ac:dyDescent="0.3">
      <c r="A205" s="3"/>
      <c r="B205" s="5">
        <v>0</v>
      </c>
      <c r="C205" s="5">
        <v>0</v>
      </c>
      <c r="D205" s="5">
        <v>0</v>
      </c>
      <c r="E205" s="5">
        <v>0</v>
      </c>
      <c r="F205" s="5">
        <v>0</v>
      </c>
      <c r="G205" s="5">
        <v>0</v>
      </c>
      <c r="H205" s="5">
        <v>0</v>
      </c>
      <c r="I205" s="5">
        <v>0</v>
      </c>
      <c r="J205" s="5">
        <v>0</v>
      </c>
      <c r="K205" s="5">
        <v>0</v>
      </c>
      <c r="L205" s="5">
        <v>0</v>
      </c>
      <c r="M205" s="5">
        <v>0</v>
      </c>
      <c r="N205" s="5">
        <v>0</v>
      </c>
      <c r="O205" s="5">
        <v>0</v>
      </c>
      <c r="P205" s="5">
        <v>0</v>
      </c>
      <c r="Q205" s="5">
        <v>0</v>
      </c>
      <c r="R205" s="5">
        <v>0</v>
      </c>
      <c r="S205" s="5">
        <v>0</v>
      </c>
      <c r="T205" s="5">
        <v>0</v>
      </c>
      <c r="U205" s="15">
        <v>0</v>
      </c>
      <c r="V205" s="13"/>
    </row>
    <row r="206" spans="1:36" x14ac:dyDescent="0.3">
      <c r="A206" s="3"/>
      <c r="B206" s="6">
        <v>0</v>
      </c>
      <c r="C206" s="6">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c r="U206" s="16">
        <v>0</v>
      </c>
      <c r="V206" s="7">
        <f>SUM(B203:U206)</f>
        <v>0</v>
      </c>
    </row>
    <row r="207" spans="1:36" x14ac:dyDescent="0.3">
      <c r="A207" s="3" t="s">
        <v>14</v>
      </c>
      <c r="B207" s="5">
        <v>0</v>
      </c>
      <c r="C207" s="5">
        <v>0</v>
      </c>
      <c r="D207" s="5">
        <v>0</v>
      </c>
      <c r="E207" s="5">
        <v>0</v>
      </c>
      <c r="F207" s="5">
        <v>0</v>
      </c>
      <c r="G207" s="5">
        <v>0</v>
      </c>
      <c r="H207" s="5">
        <v>0</v>
      </c>
      <c r="I207" s="5">
        <v>0</v>
      </c>
      <c r="J207" s="5">
        <v>0</v>
      </c>
      <c r="K207" s="5">
        <v>0</v>
      </c>
      <c r="L207" s="5">
        <v>0</v>
      </c>
      <c r="M207" s="5">
        <v>0</v>
      </c>
      <c r="N207" s="5">
        <v>0</v>
      </c>
      <c r="O207" s="5">
        <v>0</v>
      </c>
      <c r="P207" s="5">
        <v>0</v>
      </c>
      <c r="Q207" s="5">
        <v>0</v>
      </c>
      <c r="R207" s="5">
        <v>0</v>
      </c>
      <c r="S207" s="5">
        <v>0</v>
      </c>
      <c r="T207" s="5">
        <v>0</v>
      </c>
      <c r="U207" s="15">
        <v>0</v>
      </c>
      <c r="V207" s="13"/>
    </row>
    <row r="208" spans="1:36" x14ac:dyDescent="0.3">
      <c r="A208" s="3"/>
      <c r="B208" s="5">
        <v>0</v>
      </c>
      <c r="C208" s="5">
        <v>0</v>
      </c>
      <c r="D208" s="5">
        <v>0</v>
      </c>
      <c r="E208" s="5">
        <v>0</v>
      </c>
      <c r="F208" s="5">
        <v>0</v>
      </c>
      <c r="G208" s="5">
        <v>0</v>
      </c>
      <c r="H208" s="5">
        <v>0</v>
      </c>
      <c r="I208" s="5">
        <v>0</v>
      </c>
      <c r="J208" s="5">
        <v>0</v>
      </c>
      <c r="K208" s="5">
        <v>0</v>
      </c>
      <c r="L208" s="5">
        <v>0</v>
      </c>
      <c r="M208" s="5">
        <v>0</v>
      </c>
      <c r="N208" s="5">
        <v>0</v>
      </c>
      <c r="O208" s="5">
        <v>0</v>
      </c>
      <c r="P208" s="5">
        <v>0</v>
      </c>
      <c r="Q208" s="5">
        <v>0</v>
      </c>
      <c r="R208" s="5">
        <v>0</v>
      </c>
      <c r="S208" s="5">
        <v>0</v>
      </c>
      <c r="T208" s="5">
        <v>0</v>
      </c>
      <c r="U208" s="15">
        <v>0</v>
      </c>
      <c r="V208" s="13"/>
    </row>
    <row r="209" spans="1:22" x14ac:dyDescent="0.3">
      <c r="A209" s="3"/>
      <c r="B209" s="5">
        <v>0</v>
      </c>
      <c r="C209" s="5">
        <v>0</v>
      </c>
      <c r="D209" s="5">
        <v>0</v>
      </c>
      <c r="E209" s="5">
        <v>0</v>
      </c>
      <c r="F209" s="5">
        <v>0</v>
      </c>
      <c r="G209" s="5">
        <v>0</v>
      </c>
      <c r="H209" s="5">
        <v>0</v>
      </c>
      <c r="I209" s="5">
        <v>0</v>
      </c>
      <c r="J209" s="5">
        <v>0</v>
      </c>
      <c r="K209" s="5">
        <v>0</v>
      </c>
      <c r="L209" s="5">
        <v>0</v>
      </c>
      <c r="M209" s="5">
        <v>0</v>
      </c>
      <c r="N209" s="5">
        <v>0</v>
      </c>
      <c r="O209" s="5">
        <v>0</v>
      </c>
      <c r="P209" s="5">
        <v>0</v>
      </c>
      <c r="Q209" s="5">
        <v>0</v>
      </c>
      <c r="R209" s="5">
        <v>0</v>
      </c>
      <c r="S209" s="5">
        <v>0</v>
      </c>
      <c r="T209" s="5">
        <v>0</v>
      </c>
      <c r="U209" s="15">
        <v>0</v>
      </c>
      <c r="V209" s="13"/>
    </row>
    <row r="210" spans="1:22" x14ac:dyDescent="0.3">
      <c r="A210" s="3"/>
      <c r="B210" s="6">
        <v>0</v>
      </c>
      <c r="C210" s="6">
        <v>0</v>
      </c>
      <c r="D210" s="6">
        <v>0</v>
      </c>
      <c r="E210" s="6">
        <v>0</v>
      </c>
      <c r="F210" s="6">
        <v>0</v>
      </c>
      <c r="G210" s="6">
        <v>0</v>
      </c>
      <c r="H210" s="6">
        <v>0</v>
      </c>
      <c r="I210" s="6">
        <v>0</v>
      </c>
      <c r="J210" s="6">
        <v>0</v>
      </c>
      <c r="K210" s="6">
        <v>0</v>
      </c>
      <c r="L210" s="6">
        <v>0</v>
      </c>
      <c r="M210" s="6">
        <v>0</v>
      </c>
      <c r="N210" s="6">
        <v>0</v>
      </c>
      <c r="O210" s="6">
        <v>0</v>
      </c>
      <c r="P210" s="6">
        <v>0</v>
      </c>
      <c r="Q210" s="6">
        <v>0</v>
      </c>
      <c r="R210" s="6">
        <v>0</v>
      </c>
      <c r="S210" s="6">
        <v>0</v>
      </c>
      <c r="T210" s="6">
        <v>0</v>
      </c>
      <c r="U210" s="16">
        <v>0</v>
      </c>
      <c r="V210" s="7">
        <f>SUM(B207:U210)</f>
        <v>0</v>
      </c>
    </row>
    <row r="211" spans="1:22" x14ac:dyDescent="0.3">
      <c r="A211" s="3" t="s">
        <v>15</v>
      </c>
      <c r="B211" s="5">
        <v>0</v>
      </c>
      <c r="C211" s="5">
        <v>0</v>
      </c>
      <c r="D211" s="5">
        <v>0</v>
      </c>
      <c r="E211" s="5">
        <v>0</v>
      </c>
      <c r="F211" s="5">
        <v>0</v>
      </c>
      <c r="G211" s="5">
        <v>0</v>
      </c>
      <c r="H211" s="5">
        <v>0</v>
      </c>
      <c r="I211" s="5">
        <v>0</v>
      </c>
      <c r="J211" s="5">
        <v>0</v>
      </c>
      <c r="K211" s="5">
        <v>0</v>
      </c>
      <c r="L211" s="5">
        <v>0</v>
      </c>
      <c r="M211" s="5">
        <v>0</v>
      </c>
      <c r="N211" s="5">
        <v>0</v>
      </c>
      <c r="O211" s="5">
        <v>0</v>
      </c>
      <c r="P211" s="5">
        <v>0</v>
      </c>
      <c r="Q211" s="5">
        <v>0</v>
      </c>
      <c r="R211" s="5">
        <v>0</v>
      </c>
      <c r="S211" s="5">
        <v>0</v>
      </c>
      <c r="T211" s="5">
        <v>0</v>
      </c>
      <c r="U211" s="15">
        <v>0</v>
      </c>
      <c r="V211" s="13"/>
    </row>
    <row r="212" spans="1:22" x14ac:dyDescent="0.3">
      <c r="A212" s="3"/>
      <c r="B212" s="5">
        <v>0</v>
      </c>
      <c r="C212" s="5">
        <v>0</v>
      </c>
      <c r="D212" s="5">
        <v>0</v>
      </c>
      <c r="E212" s="5">
        <v>0</v>
      </c>
      <c r="F212" s="5">
        <v>0</v>
      </c>
      <c r="G212" s="5">
        <v>0</v>
      </c>
      <c r="H212" s="5">
        <v>0</v>
      </c>
      <c r="I212" s="5">
        <v>0</v>
      </c>
      <c r="J212" s="5">
        <v>0</v>
      </c>
      <c r="K212" s="5">
        <v>0</v>
      </c>
      <c r="L212" s="5">
        <v>0</v>
      </c>
      <c r="M212" s="5">
        <v>0</v>
      </c>
      <c r="N212" s="5">
        <v>0</v>
      </c>
      <c r="O212" s="5">
        <v>0</v>
      </c>
      <c r="P212" s="5">
        <v>0</v>
      </c>
      <c r="Q212" s="5">
        <v>0</v>
      </c>
      <c r="R212" s="5">
        <v>0</v>
      </c>
      <c r="S212" s="5">
        <v>0</v>
      </c>
      <c r="T212" s="5">
        <v>0</v>
      </c>
      <c r="U212" s="15">
        <v>0</v>
      </c>
      <c r="V212" s="13"/>
    </row>
    <row r="213" spans="1:22" x14ac:dyDescent="0.3">
      <c r="A213" s="3"/>
      <c r="B213" s="5">
        <v>0</v>
      </c>
      <c r="C213" s="5">
        <v>0</v>
      </c>
      <c r="D213" s="5">
        <v>0</v>
      </c>
      <c r="E213" s="5">
        <v>0</v>
      </c>
      <c r="F213" s="5">
        <v>0</v>
      </c>
      <c r="G213" s="5">
        <v>0</v>
      </c>
      <c r="H213" s="5">
        <v>0</v>
      </c>
      <c r="I213" s="5">
        <v>0</v>
      </c>
      <c r="J213" s="5">
        <v>0</v>
      </c>
      <c r="K213" s="5">
        <v>0</v>
      </c>
      <c r="L213" s="5">
        <v>0</v>
      </c>
      <c r="M213" s="5">
        <v>0</v>
      </c>
      <c r="N213" s="5">
        <v>0</v>
      </c>
      <c r="O213" s="5">
        <v>0</v>
      </c>
      <c r="P213" s="5">
        <v>0</v>
      </c>
      <c r="Q213" s="5">
        <v>0</v>
      </c>
      <c r="R213" s="5">
        <v>0</v>
      </c>
      <c r="S213" s="5">
        <v>0</v>
      </c>
      <c r="T213" s="5">
        <v>0</v>
      </c>
      <c r="U213" s="15">
        <v>0</v>
      </c>
      <c r="V213" s="13"/>
    </row>
    <row r="214" spans="1:22" x14ac:dyDescent="0.3">
      <c r="A214" s="3"/>
      <c r="B214" s="6">
        <v>0</v>
      </c>
      <c r="C214" s="6">
        <v>0</v>
      </c>
      <c r="D214" s="6">
        <v>0</v>
      </c>
      <c r="E214" s="6">
        <v>0</v>
      </c>
      <c r="F214" s="6">
        <v>0</v>
      </c>
      <c r="G214" s="6">
        <v>0</v>
      </c>
      <c r="H214" s="6">
        <v>0</v>
      </c>
      <c r="I214" s="6">
        <v>0</v>
      </c>
      <c r="J214" s="6">
        <v>0</v>
      </c>
      <c r="K214" s="6">
        <v>0</v>
      </c>
      <c r="L214" s="6">
        <v>0</v>
      </c>
      <c r="M214" s="6">
        <v>0</v>
      </c>
      <c r="N214" s="6">
        <v>0</v>
      </c>
      <c r="O214" s="6">
        <v>0</v>
      </c>
      <c r="P214" s="6">
        <v>0</v>
      </c>
      <c r="Q214" s="6">
        <v>0</v>
      </c>
      <c r="R214" s="6">
        <v>0</v>
      </c>
      <c r="S214" s="6">
        <v>0</v>
      </c>
      <c r="T214" s="6">
        <v>0</v>
      </c>
      <c r="U214" s="16">
        <v>0</v>
      </c>
      <c r="V214" s="7">
        <f>SUM(B211:U214)</f>
        <v>0</v>
      </c>
    </row>
    <row r="215" spans="1:22" x14ac:dyDescent="0.3">
      <c r="A215" s="3" t="s">
        <v>16</v>
      </c>
      <c r="B215" s="5">
        <v>0</v>
      </c>
      <c r="C215" s="5">
        <v>0</v>
      </c>
      <c r="D215" s="5">
        <v>0</v>
      </c>
      <c r="E215" s="5">
        <v>0</v>
      </c>
      <c r="F215" s="5">
        <v>0</v>
      </c>
      <c r="G215" s="5">
        <v>0</v>
      </c>
      <c r="H215" s="5">
        <v>0</v>
      </c>
      <c r="I215" s="5">
        <v>0</v>
      </c>
      <c r="J215" s="5">
        <v>0</v>
      </c>
      <c r="K215" s="5">
        <v>0</v>
      </c>
      <c r="L215" s="5">
        <v>0</v>
      </c>
      <c r="M215" s="5">
        <v>0</v>
      </c>
      <c r="N215" s="5">
        <v>0</v>
      </c>
      <c r="O215" s="5">
        <v>0</v>
      </c>
      <c r="P215" s="5">
        <v>0</v>
      </c>
      <c r="Q215" s="5">
        <v>0</v>
      </c>
      <c r="R215" s="5">
        <v>0</v>
      </c>
      <c r="S215" s="5">
        <v>0</v>
      </c>
      <c r="T215" s="5">
        <v>0</v>
      </c>
      <c r="U215" s="15">
        <v>0</v>
      </c>
      <c r="V215" s="13"/>
    </row>
    <row r="216" spans="1:22" x14ac:dyDescent="0.3">
      <c r="A216" s="3"/>
      <c r="B216" s="5">
        <v>0</v>
      </c>
      <c r="C216" s="5">
        <v>0</v>
      </c>
      <c r="D216" s="5">
        <v>0</v>
      </c>
      <c r="E216" s="5">
        <v>0</v>
      </c>
      <c r="F216" s="5">
        <v>0</v>
      </c>
      <c r="G216" s="5">
        <v>0</v>
      </c>
      <c r="H216" s="5">
        <v>0</v>
      </c>
      <c r="I216" s="5">
        <v>0</v>
      </c>
      <c r="J216" s="5">
        <v>0</v>
      </c>
      <c r="K216" s="5">
        <v>0</v>
      </c>
      <c r="L216" s="5">
        <v>0</v>
      </c>
      <c r="M216" s="5">
        <v>0</v>
      </c>
      <c r="N216" s="5">
        <v>0</v>
      </c>
      <c r="O216" s="5">
        <v>0</v>
      </c>
      <c r="P216" s="5">
        <v>0</v>
      </c>
      <c r="Q216" s="5">
        <v>0</v>
      </c>
      <c r="R216" s="5">
        <v>0</v>
      </c>
      <c r="S216" s="5">
        <v>0</v>
      </c>
      <c r="T216" s="5">
        <v>0</v>
      </c>
      <c r="U216" s="15">
        <v>0</v>
      </c>
      <c r="V216" s="13"/>
    </row>
    <row r="217" spans="1:22" x14ac:dyDescent="0.3">
      <c r="A217" s="3"/>
      <c r="B217" s="5">
        <v>0</v>
      </c>
      <c r="C217" s="5">
        <v>0</v>
      </c>
      <c r="D217" s="5">
        <v>0</v>
      </c>
      <c r="E217" s="5">
        <v>0</v>
      </c>
      <c r="F217" s="5">
        <v>0</v>
      </c>
      <c r="G217" s="5">
        <v>0</v>
      </c>
      <c r="H217" s="5">
        <v>0</v>
      </c>
      <c r="I217" s="5">
        <v>0</v>
      </c>
      <c r="J217" s="5">
        <v>0</v>
      </c>
      <c r="K217" s="5">
        <v>0</v>
      </c>
      <c r="L217" s="5">
        <v>0</v>
      </c>
      <c r="M217" s="5">
        <v>0</v>
      </c>
      <c r="N217" s="5">
        <v>0</v>
      </c>
      <c r="O217" s="5">
        <v>0</v>
      </c>
      <c r="P217" s="5">
        <v>0</v>
      </c>
      <c r="Q217" s="5">
        <v>0</v>
      </c>
      <c r="R217" s="5">
        <v>0</v>
      </c>
      <c r="S217" s="5">
        <v>0</v>
      </c>
      <c r="T217" s="5">
        <v>0</v>
      </c>
      <c r="U217" s="15">
        <v>0</v>
      </c>
      <c r="V217" s="13"/>
    </row>
    <row r="218" spans="1:22" x14ac:dyDescent="0.3">
      <c r="A218" s="3"/>
      <c r="B218" s="6">
        <v>0</v>
      </c>
      <c r="C218" s="6">
        <v>0</v>
      </c>
      <c r="D218" s="6">
        <v>0</v>
      </c>
      <c r="E218" s="6">
        <v>0</v>
      </c>
      <c r="F218" s="6">
        <v>0</v>
      </c>
      <c r="G218" s="6">
        <v>0</v>
      </c>
      <c r="H218" s="6">
        <v>0</v>
      </c>
      <c r="I218" s="6">
        <v>0</v>
      </c>
      <c r="J218" s="6">
        <v>0</v>
      </c>
      <c r="K218" s="6">
        <v>0</v>
      </c>
      <c r="L218" s="6">
        <v>0</v>
      </c>
      <c r="M218" s="6">
        <v>0</v>
      </c>
      <c r="N218" s="6">
        <v>0</v>
      </c>
      <c r="O218" s="6">
        <v>0</v>
      </c>
      <c r="P218" s="6">
        <v>0</v>
      </c>
      <c r="Q218" s="6">
        <v>0</v>
      </c>
      <c r="R218" s="6">
        <v>0</v>
      </c>
      <c r="S218" s="6">
        <v>0</v>
      </c>
      <c r="T218" s="6">
        <v>0</v>
      </c>
      <c r="U218" s="16">
        <v>0</v>
      </c>
      <c r="V218" s="7">
        <f>SUM(B215:U218)</f>
        <v>0</v>
      </c>
    </row>
    <row r="219" spans="1:22" x14ac:dyDescent="0.3">
      <c r="A219" s="3" t="s">
        <v>17</v>
      </c>
      <c r="B219" s="5">
        <v>0</v>
      </c>
      <c r="C219" s="5">
        <v>0</v>
      </c>
      <c r="D219" s="5">
        <v>0</v>
      </c>
      <c r="E219" s="5">
        <v>0</v>
      </c>
      <c r="F219" s="5">
        <v>0</v>
      </c>
      <c r="G219" s="5">
        <v>0</v>
      </c>
      <c r="H219" s="5">
        <v>0</v>
      </c>
      <c r="I219" s="5">
        <v>0</v>
      </c>
      <c r="J219" s="5">
        <v>0</v>
      </c>
      <c r="K219" s="5">
        <v>0</v>
      </c>
      <c r="L219" s="5">
        <v>0</v>
      </c>
      <c r="M219" s="5">
        <v>0</v>
      </c>
      <c r="N219" s="5">
        <v>0</v>
      </c>
      <c r="O219" s="5">
        <v>0</v>
      </c>
      <c r="P219" s="5">
        <v>0</v>
      </c>
      <c r="Q219" s="5">
        <v>0</v>
      </c>
      <c r="R219" s="5">
        <v>0</v>
      </c>
      <c r="S219" s="5">
        <v>0</v>
      </c>
      <c r="T219" s="5">
        <v>0</v>
      </c>
      <c r="U219" s="15">
        <v>0</v>
      </c>
      <c r="V219" s="13"/>
    </row>
    <row r="220" spans="1:22" x14ac:dyDescent="0.3">
      <c r="A220" s="3"/>
      <c r="B220" s="5">
        <v>0</v>
      </c>
      <c r="C220" s="5">
        <v>0</v>
      </c>
      <c r="D220" s="5">
        <v>0</v>
      </c>
      <c r="E220" s="5">
        <v>0</v>
      </c>
      <c r="F220" s="5">
        <v>0</v>
      </c>
      <c r="G220" s="5">
        <v>0</v>
      </c>
      <c r="H220" s="5">
        <v>0</v>
      </c>
      <c r="I220" s="5">
        <v>0</v>
      </c>
      <c r="J220" s="5">
        <v>0</v>
      </c>
      <c r="K220" s="5">
        <v>0</v>
      </c>
      <c r="L220" s="5">
        <v>0</v>
      </c>
      <c r="M220" s="5">
        <v>0</v>
      </c>
      <c r="N220" s="5">
        <v>0</v>
      </c>
      <c r="O220" s="5">
        <v>0</v>
      </c>
      <c r="P220" s="5">
        <v>0</v>
      </c>
      <c r="Q220" s="5">
        <v>0</v>
      </c>
      <c r="R220" s="5">
        <v>0</v>
      </c>
      <c r="S220" s="5">
        <v>0</v>
      </c>
      <c r="T220" s="5">
        <v>0</v>
      </c>
      <c r="U220" s="15">
        <v>0</v>
      </c>
      <c r="V220" s="13"/>
    </row>
    <row r="221" spans="1:22" x14ac:dyDescent="0.3">
      <c r="A221" s="3"/>
      <c r="B221" s="5">
        <v>0</v>
      </c>
      <c r="C221" s="5">
        <v>0</v>
      </c>
      <c r="D221" s="5">
        <v>0</v>
      </c>
      <c r="E221" s="5">
        <v>0</v>
      </c>
      <c r="F221" s="5">
        <v>0</v>
      </c>
      <c r="G221" s="5">
        <v>0</v>
      </c>
      <c r="H221" s="5">
        <v>0</v>
      </c>
      <c r="I221" s="5">
        <v>0</v>
      </c>
      <c r="J221" s="5">
        <v>0</v>
      </c>
      <c r="K221" s="5">
        <v>0</v>
      </c>
      <c r="L221" s="5">
        <v>0</v>
      </c>
      <c r="M221" s="5">
        <v>0</v>
      </c>
      <c r="N221" s="5">
        <v>0</v>
      </c>
      <c r="O221" s="5">
        <v>0</v>
      </c>
      <c r="P221" s="5">
        <v>0</v>
      </c>
      <c r="Q221" s="5">
        <v>0</v>
      </c>
      <c r="R221" s="5">
        <v>0</v>
      </c>
      <c r="S221" s="5">
        <v>0</v>
      </c>
      <c r="T221" s="5">
        <v>0</v>
      </c>
      <c r="U221" s="15">
        <v>0</v>
      </c>
      <c r="V221" s="13"/>
    </row>
    <row r="222" spans="1:22" x14ac:dyDescent="0.3">
      <c r="A222" s="4"/>
      <c r="B222" s="6">
        <v>0</v>
      </c>
      <c r="C222" s="6">
        <v>0</v>
      </c>
      <c r="D222" s="6">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16">
        <v>0</v>
      </c>
      <c r="V222" s="7">
        <f>SUM(B219:U222)</f>
        <v>0</v>
      </c>
    </row>
    <row r="223" spans="1:22" x14ac:dyDescent="0.3">
      <c r="A223" s="9" t="s">
        <v>18</v>
      </c>
      <c r="B223" s="10">
        <f>SUM(B203:B222)</f>
        <v>0</v>
      </c>
      <c r="C223" s="10">
        <f>SUM(C203:C222)</f>
        <v>0</v>
      </c>
      <c r="D223" s="10">
        <f t="shared" ref="D223" si="65">SUM(D203:D222)</f>
        <v>0</v>
      </c>
      <c r="E223" s="10">
        <f t="shared" ref="E223" si="66">SUM(E203:E222)</f>
        <v>0</v>
      </c>
      <c r="F223" s="10">
        <f t="shared" ref="F223" si="67">SUM(F203:F222)</f>
        <v>0</v>
      </c>
      <c r="G223" s="10">
        <f t="shared" ref="G223" si="68">SUM(G203:G222)</f>
        <v>0</v>
      </c>
      <c r="H223" s="10">
        <f t="shared" ref="H223" si="69">SUM(H203:H222)</f>
        <v>0</v>
      </c>
      <c r="I223" s="10">
        <f t="shared" ref="I223" si="70">SUM(I203:I222)</f>
        <v>0</v>
      </c>
      <c r="J223" s="10">
        <f t="shared" ref="J223" si="71">SUM(J203:J222)</f>
        <v>0</v>
      </c>
      <c r="K223" s="10">
        <f t="shared" ref="K223" si="72">SUM(K203:K222)</f>
        <v>0</v>
      </c>
      <c r="L223" s="10">
        <f t="shared" ref="L223" si="73">SUM(L203:L222)</f>
        <v>0</v>
      </c>
      <c r="M223" s="10">
        <f t="shared" ref="M223" si="74">SUM(M203:M222)</f>
        <v>0</v>
      </c>
      <c r="N223" s="10">
        <f t="shared" ref="N223" si="75">SUM(N203:N222)</f>
        <v>0</v>
      </c>
      <c r="O223" s="10">
        <f t="shared" ref="O223" si="76">SUM(O203:O222)</f>
        <v>0</v>
      </c>
      <c r="P223" s="10">
        <f t="shared" ref="P223" si="77">SUM(P203:P222)</f>
        <v>0</v>
      </c>
      <c r="Q223" s="10">
        <f t="shared" ref="Q223" si="78">SUM(Q203:Q222)</f>
        <v>0</v>
      </c>
      <c r="R223" s="10">
        <f t="shared" ref="R223" si="79">SUM(R203:R222)</f>
        <v>0</v>
      </c>
      <c r="S223" s="10">
        <f t="shared" ref="S223" si="80">SUM(S203:S222)</f>
        <v>0</v>
      </c>
      <c r="T223" s="10">
        <f t="shared" ref="T223" si="81">SUM(T203:T222)</f>
        <v>0</v>
      </c>
      <c r="U223" s="17">
        <f t="shared" ref="U223" si="82">SUM(U203:U222)</f>
        <v>0</v>
      </c>
      <c r="V223" s="10">
        <f>SUM(B223:U223)</f>
        <v>0</v>
      </c>
    </row>
    <row r="224" spans="1:22" x14ac:dyDescent="0.3">
      <c r="A224" s="1" t="s">
        <v>19</v>
      </c>
      <c r="B224" s="5">
        <v>0</v>
      </c>
      <c r="C224" s="5">
        <v>0</v>
      </c>
      <c r="D224" s="5">
        <v>0</v>
      </c>
      <c r="E224" s="5">
        <v>0</v>
      </c>
      <c r="F224" s="5">
        <v>0</v>
      </c>
      <c r="G224" s="5">
        <v>0</v>
      </c>
      <c r="H224" s="46">
        <v>0</v>
      </c>
      <c r="I224" s="46">
        <v>0</v>
      </c>
      <c r="J224" s="46">
        <v>14</v>
      </c>
      <c r="K224" s="46">
        <v>66</v>
      </c>
      <c r="L224" s="46">
        <v>5</v>
      </c>
      <c r="M224" s="46">
        <v>2</v>
      </c>
      <c r="N224" s="1">
        <v>0</v>
      </c>
      <c r="O224" s="1">
        <v>0</v>
      </c>
      <c r="P224" s="1">
        <v>0</v>
      </c>
      <c r="Q224" s="1">
        <v>0</v>
      </c>
      <c r="R224" s="1">
        <v>0</v>
      </c>
      <c r="S224" s="1">
        <v>0</v>
      </c>
      <c r="T224" s="1">
        <v>0</v>
      </c>
      <c r="U224" s="18">
        <v>0</v>
      </c>
      <c r="V224" s="1"/>
    </row>
    <row r="225" spans="1:36" x14ac:dyDescent="0.3">
      <c r="A225" s="1"/>
      <c r="B225" s="5">
        <v>0</v>
      </c>
      <c r="C225" s="5">
        <v>0</v>
      </c>
      <c r="D225" s="5">
        <v>0</v>
      </c>
      <c r="E225" s="5">
        <v>0</v>
      </c>
      <c r="F225" s="5">
        <v>0</v>
      </c>
      <c r="G225" s="5">
        <v>0</v>
      </c>
      <c r="H225" s="46">
        <v>0</v>
      </c>
      <c r="I225" s="46">
        <v>0</v>
      </c>
      <c r="J225" s="46">
        <v>10</v>
      </c>
      <c r="K225" s="46">
        <v>60</v>
      </c>
      <c r="L225" s="46">
        <v>4</v>
      </c>
      <c r="M225" s="46">
        <v>1</v>
      </c>
      <c r="N225" s="1">
        <v>1</v>
      </c>
      <c r="O225" s="1">
        <v>0</v>
      </c>
      <c r="P225" s="5">
        <v>0</v>
      </c>
      <c r="Q225" s="5">
        <v>0</v>
      </c>
      <c r="R225" s="5">
        <v>0</v>
      </c>
      <c r="S225" s="5">
        <v>0</v>
      </c>
      <c r="T225" s="5">
        <v>0</v>
      </c>
      <c r="U225" s="15">
        <v>0</v>
      </c>
      <c r="V225" s="1"/>
    </row>
    <row r="226" spans="1:36" x14ac:dyDescent="0.3">
      <c r="A226" s="1"/>
      <c r="B226" s="5">
        <v>0</v>
      </c>
      <c r="C226" s="5">
        <v>0</v>
      </c>
      <c r="D226" s="5">
        <v>0</v>
      </c>
      <c r="E226" s="5">
        <v>0</v>
      </c>
      <c r="F226" s="5">
        <v>0</v>
      </c>
      <c r="G226" s="5">
        <v>0</v>
      </c>
      <c r="H226" s="46">
        <v>0</v>
      </c>
      <c r="I226" s="46">
        <v>0</v>
      </c>
      <c r="J226" s="46">
        <v>4</v>
      </c>
      <c r="K226" s="46">
        <v>82</v>
      </c>
      <c r="L226" s="46">
        <v>16</v>
      </c>
      <c r="M226" s="46">
        <v>9</v>
      </c>
      <c r="N226" s="1">
        <v>2</v>
      </c>
      <c r="O226" s="1">
        <v>0</v>
      </c>
      <c r="P226" s="1">
        <v>0</v>
      </c>
      <c r="Q226" s="1">
        <v>0</v>
      </c>
      <c r="R226" s="1">
        <v>0</v>
      </c>
      <c r="S226" s="1">
        <v>0</v>
      </c>
      <c r="T226" s="1">
        <v>0</v>
      </c>
      <c r="U226" s="18">
        <v>0</v>
      </c>
      <c r="V226" s="1"/>
    </row>
    <row r="227" spans="1:36" x14ac:dyDescent="0.3">
      <c r="A227" s="1"/>
      <c r="B227" s="5">
        <v>0</v>
      </c>
      <c r="C227" s="5">
        <v>0</v>
      </c>
      <c r="D227" s="5">
        <v>0</v>
      </c>
      <c r="E227" s="5">
        <v>0</v>
      </c>
      <c r="F227" s="5">
        <v>0</v>
      </c>
      <c r="G227" s="5">
        <v>0</v>
      </c>
      <c r="H227" s="46">
        <v>0</v>
      </c>
      <c r="I227" s="46">
        <v>0</v>
      </c>
      <c r="J227" s="46">
        <v>7</v>
      </c>
      <c r="K227" s="46">
        <v>44</v>
      </c>
      <c r="L227" s="46">
        <v>5</v>
      </c>
      <c r="M227" s="46">
        <v>1</v>
      </c>
      <c r="N227" s="1">
        <v>0</v>
      </c>
      <c r="O227" s="1">
        <v>0</v>
      </c>
      <c r="P227" s="1">
        <v>0</v>
      </c>
      <c r="Q227" s="1">
        <v>0</v>
      </c>
      <c r="R227" s="1">
        <v>0</v>
      </c>
      <c r="S227" s="1">
        <v>0</v>
      </c>
      <c r="T227" s="1">
        <v>0</v>
      </c>
      <c r="U227" s="18">
        <v>0</v>
      </c>
      <c r="V227" s="1"/>
    </row>
    <row r="228" spans="1:36" x14ac:dyDescent="0.3">
      <c r="A228" s="1"/>
      <c r="B228" s="5">
        <v>0</v>
      </c>
      <c r="C228" s="5">
        <v>0</v>
      </c>
      <c r="D228" s="5">
        <v>0</v>
      </c>
      <c r="E228" s="5">
        <v>0</v>
      </c>
      <c r="F228" s="5">
        <v>0</v>
      </c>
      <c r="G228" s="5">
        <v>0</v>
      </c>
      <c r="H228" s="46">
        <v>0</v>
      </c>
      <c r="I228" s="46">
        <v>0</v>
      </c>
      <c r="J228" s="46">
        <v>2</v>
      </c>
      <c r="K228" s="46">
        <v>22</v>
      </c>
      <c r="L228" s="46">
        <v>32</v>
      </c>
      <c r="M228" s="46">
        <v>17</v>
      </c>
      <c r="N228" s="1">
        <v>5</v>
      </c>
      <c r="O228" s="1">
        <v>0</v>
      </c>
      <c r="P228" s="1">
        <v>0</v>
      </c>
      <c r="Q228" s="1">
        <v>0</v>
      </c>
      <c r="R228" s="1">
        <v>0</v>
      </c>
      <c r="S228" s="1">
        <v>0</v>
      </c>
      <c r="T228" s="1">
        <v>0</v>
      </c>
      <c r="U228" s="18">
        <v>0</v>
      </c>
      <c r="V228" s="1"/>
    </row>
    <row r="229" spans="1:36" x14ac:dyDescent="0.3">
      <c r="A229" s="1"/>
      <c r="B229" s="6">
        <v>0</v>
      </c>
      <c r="C229" s="6">
        <v>0</v>
      </c>
      <c r="D229" s="6">
        <v>0</v>
      </c>
      <c r="E229" s="6">
        <v>0</v>
      </c>
      <c r="F229" s="6">
        <v>0</v>
      </c>
      <c r="G229" s="6">
        <v>0</v>
      </c>
      <c r="H229" s="47">
        <v>0</v>
      </c>
      <c r="I229" s="47">
        <v>0</v>
      </c>
      <c r="J229" s="47">
        <v>0</v>
      </c>
      <c r="K229" s="47">
        <v>0</v>
      </c>
      <c r="L229" s="47">
        <v>0</v>
      </c>
      <c r="M229" s="47">
        <v>1</v>
      </c>
      <c r="N229" s="7">
        <v>1</v>
      </c>
      <c r="O229" s="7">
        <v>0</v>
      </c>
      <c r="P229" s="7">
        <v>2</v>
      </c>
      <c r="Q229" s="7">
        <v>1</v>
      </c>
      <c r="R229" s="7">
        <v>0</v>
      </c>
      <c r="S229" s="7">
        <v>0</v>
      </c>
      <c r="T229" s="7">
        <v>0</v>
      </c>
      <c r="U229" s="8">
        <v>0</v>
      </c>
      <c r="V229" s="7"/>
    </row>
    <row r="230" spans="1:36" x14ac:dyDescent="0.3">
      <c r="A230" s="1"/>
      <c r="B230" s="11">
        <f t="shared" ref="B230:U230" si="83">SUM(B224:B229)</f>
        <v>0</v>
      </c>
      <c r="C230" s="11">
        <f t="shared" si="83"/>
        <v>0</v>
      </c>
      <c r="D230" s="11">
        <f t="shared" si="83"/>
        <v>0</v>
      </c>
      <c r="E230" s="11">
        <f t="shared" si="83"/>
        <v>0</v>
      </c>
      <c r="F230" s="11">
        <f t="shared" si="83"/>
        <v>0</v>
      </c>
      <c r="G230" s="48">
        <f t="shared" si="83"/>
        <v>0</v>
      </c>
      <c r="H230" s="48">
        <f t="shared" si="83"/>
        <v>0</v>
      </c>
      <c r="I230" s="48">
        <f t="shared" si="83"/>
        <v>0</v>
      </c>
      <c r="J230" s="48">
        <f t="shared" si="83"/>
        <v>37</v>
      </c>
      <c r="K230" s="48">
        <f t="shared" si="83"/>
        <v>274</v>
      </c>
      <c r="L230" s="48">
        <f t="shared" si="83"/>
        <v>62</v>
      </c>
      <c r="M230" s="48">
        <f t="shared" si="83"/>
        <v>31</v>
      </c>
      <c r="N230" s="11">
        <f t="shared" si="83"/>
        <v>9</v>
      </c>
      <c r="O230" s="11">
        <f t="shared" si="83"/>
        <v>0</v>
      </c>
      <c r="P230" s="11">
        <f t="shared" si="83"/>
        <v>2</v>
      </c>
      <c r="Q230" s="11">
        <f t="shared" si="83"/>
        <v>1</v>
      </c>
      <c r="R230" s="11">
        <f t="shared" si="83"/>
        <v>0</v>
      </c>
      <c r="S230" s="11">
        <f t="shared" si="83"/>
        <v>0</v>
      </c>
      <c r="T230" s="11">
        <f t="shared" si="83"/>
        <v>0</v>
      </c>
      <c r="U230" s="19">
        <f t="shared" si="83"/>
        <v>0</v>
      </c>
      <c r="V230" s="11">
        <f>SUM(B230:U230)</f>
        <v>416</v>
      </c>
    </row>
    <row r="233" spans="1:36" x14ac:dyDescent="0.3">
      <c r="Z233" s="1"/>
      <c r="AA233" s="1"/>
      <c r="AB233" s="1"/>
      <c r="AC233" s="1"/>
      <c r="AD233" s="1"/>
      <c r="AE233" s="1"/>
      <c r="AF233" s="1"/>
      <c r="AG233" s="1"/>
      <c r="AH233" s="1"/>
      <c r="AI233" s="1"/>
      <c r="AJ233" s="1"/>
    </row>
    <row r="234" spans="1:36" x14ac:dyDescent="0.3">
      <c r="Z234" s="1"/>
      <c r="AA234" s="1"/>
      <c r="AB234" s="1"/>
      <c r="AC234" s="1"/>
      <c r="AD234" s="1"/>
      <c r="AE234" s="1"/>
      <c r="AF234" s="1"/>
      <c r="AG234" s="1"/>
      <c r="AH234" s="1"/>
      <c r="AI234" s="1"/>
      <c r="AJ234" s="1"/>
    </row>
    <row r="235" spans="1:36" x14ac:dyDescent="0.3">
      <c r="Z235" s="1"/>
      <c r="AA235" s="1"/>
      <c r="AB235" s="1"/>
      <c r="AC235" s="1"/>
      <c r="AD235" s="1"/>
      <c r="AE235" s="1"/>
      <c r="AF235" s="1"/>
      <c r="AG235" s="1"/>
      <c r="AH235" s="1"/>
      <c r="AI235" s="1"/>
      <c r="AJ235" s="1"/>
    </row>
    <row r="236" spans="1:36" s="1" customFormat="1" x14ac:dyDescent="0.3">
      <c r="G236" s="46"/>
      <c r="H236" s="46"/>
      <c r="I236" s="46"/>
      <c r="J236" s="46"/>
      <c r="K236" s="46"/>
      <c r="L236" s="46"/>
      <c r="M236" s="46"/>
    </row>
    <row r="237" spans="1:36" s="1" customFormat="1" x14ac:dyDescent="0.3">
      <c r="G237" s="46"/>
      <c r="H237" s="46"/>
      <c r="I237" s="46"/>
      <c r="J237" s="46"/>
      <c r="K237" s="46"/>
      <c r="L237" s="46"/>
      <c r="M237" s="46"/>
    </row>
    <row r="238" spans="1:36" s="1" customFormat="1" x14ac:dyDescent="0.3">
      <c r="G238" s="46"/>
      <c r="H238" s="46"/>
      <c r="I238" s="46"/>
      <c r="J238" s="46"/>
      <c r="K238" s="46"/>
      <c r="L238" s="46"/>
      <c r="M238" s="46"/>
    </row>
    <row r="239" spans="1:36" s="1" customFormat="1" x14ac:dyDescent="0.3">
      <c r="G239" s="46"/>
      <c r="H239" s="46"/>
      <c r="I239" s="46"/>
      <c r="J239" s="46"/>
      <c r="K239" s="46"/>
      <c r="L239" s="46"/>
      <c r="M239" s="46"/>
    </row>
    <row r="240" spans="1:36" s="1" customFormat="1" x14ac:dyDescent="0.3">
      <c r="G240" s="46"/>
      <c r="H240" s="46"/>
      <c r="I240" s="46"/>
      <c r="J240" s="46"/>
      <c r="K240" s="46"/>
      <c r="L240" s="46"/>
      <c r="M240" s="46"/>
    </row>
    <row r="241" spans="1:36" s="1" customFormat="1" x14ac:dyDescent="0.3">
      <c r="G241" s="46"/>
      <c r="H241" s="46"/>
      <c r="I241" s="46"/>
      <c r="J241" s="46"/>
      <c r="K241" s="46"/>
      <c r="L241" s="46"/>
      <c r="M241" s="46"/>
    </row>
    <row r="242" spans="1:36" s="1" customFormat="1" x14ac:dyDescent="0.3">
      <c r="G242" s="46"/>
      <c r="H242" s="46"/>
      <c r="I242" s="46"/>
      <c r="J242" s="46"/>
      <c r="K242" s="46"/>
      <c r="L242" s="46"/>
      <c r="M242" s="46"/>
    </row>
    <row r="243" spans="1:36" s="1" customFormat="1" x14ac:dyDescent="0.3">
      <c r="G243" s="46"/>
      <c r="H243" s="46"/>
      <c r="I243" s="46"/>
      <c r="J243" s="46"/>
      <c r="K243" s="46"/>
      <c r="L243" s="46"/>
      <c r="M243" s="46"/>
    </row>
    <row r="244" spans="1:36" s="1" customFormat="1" x14ac:dyDescent="0.3">
      <c r="G244" s="46"/>
      <c r="H244" s="46"/>
      <c r="I244" s="46"/>
      <c r="J244" s="46"/>
      <c r="K244" s="46"/>
      <c r="L244" s="46"/>
      <c r="M244" s="46"/>
    </row>
    <row r="245" spans="1:36" s="1" customFormat="1" x14ac:dyDescent="0.3">
      <c r="G245" s="46"/>
      <c r="H245" s="46"/>
      <c r="I245" s="46"/>
      <c r="J245" s="46"/>
      <c r="K245" s="46"/>
      <c r="L245" s="46"/>
      <c r="M245" s="46"/>
    </row>
    <row r="246" spans="1:36" s="1" customFormat="1" x14ac:dyDescent="0.3">
      <c r="G246" s="46"/>
      <c r="H246" s="46"/>
      <c r="I246" s="46"/>
      <c r="J246" s="46"/>
      <c r="K246" s="46"/>
      <c r="L246" s="46"/>
      <c r="M246" s="46"/>
    </row>
    <row r="247" spans="1:36" s="1" customFormat="1" x14ac:dyDescent="0.3">
      <c r="G247" s="46"/>
      <c r="H247" s="46"/>
      <c r="I247" s="46"/>
      <c r="J247" s="46"/>
      <c r="K247" s="46"/>
      <c r="L247" s="46"/>
      <c r="M247" s="46"/>
      <c r="Z247"/>
      <c r="AA247"/>
      <c r="AB247"/>
      <c r="AC247"/>
      <c r="AD247"/>
      <c r="AE247"/>
      <c r="AF247"/>
      <c r="AG247"/>
      <c r="AH247"/>
      <c r="AI247"/>
      <c r="AJ247"/>
    </row>
    <row r="248" spans="1:36" s="1" customFormat="1" x14ac:dyDescent="0.3">
      <c r="G248" s="46"/>
      <c r="H248" s="46"/>
      <c r="I248" s="46"/>
      <c r="J248" s="46"/>
      <c r="K248" s="46"/>
      <c r="L248" s="46"/>
      <c r="M248" s="46"/>
      <c r="Z248"/>
      <c r="AA248"/>
      <c r="AB248"/>
      <c r="AC248"/>
      <c r="AD248"/>
      <c r="AE248"/>
      <c r="AF248"/>
      <c r="AG248"/>
      <c r="AH248"/>
      <c r="AI248"/>
      <c r="AJ248"/>
    </row>
    <row r="249" spans="1:36" s="1" customFormat="1" x14ac:dyDescent="0.3">
      <c r="G249" s="46"/>
      <c r="H249" s="46"/>
      <c r="I249" s="46"/>
      <c r="J249" s="46"/>
      <c r="K249" s="46"/>
      <c r="L249" s="46"/>
      <c r="M249" s="46"/>
      <c r="Z249"/>
      <c r="AA249"/>
      <c r="AB249"/>
      <c r="AC249"/>
      <c r="AD249"/>
      <c r="AE249"/>
      <c r="AF249"/>
      <c r="AG249"/>
      <c r="AH249"/>
      <c r="AI249"/>
      <c r="AJ249"/>
    </row>
    <row r="251" spans="1:36" ht="15" thickBot="1" x14ac:dyDescent="0.35"/>
    <row r="252" spans="1:36" ht="15" thickBot="1" x14ac:dyDescent="0.35">
      <c r="A252" s="21" t="s">
        <v>5</v>
      </c>
      <c r="B252" s="12">
        <v>1</v>
      </c>
      <c r="C252" s="12">
        <v>2</v>
      </c>
      <c r="D252" s="12">
        <v>3</v>
      </c>
      <c r="E252" s="12">
        <v>4</v>
      </c>
      <c r="F252" s="12">
        <v>5</v>
      </c>
      <c r="G252" s="56">
        <v>6</v>
      </c>
      <c r="H252" s="56">
        <v>7</v>
      </c>
      <c r="I252" s="56">
        <v>8</v>
      </c>
      <c r="J252" s="56">
        <v>9</v>
      </c>
      <c r="K252" s="56">
        <v>10</v>
      </c>
      <c r="L252" s="56">
        <v>11</v>
      </c>
      <c r="M252" s="56">
        <v>12</v>
      </c>
      <c r="N252" s="12">
        <v>13</v>
      </c>
      <c r="O252" s="12">
        <v>14</v>
      </c>
      <c r="P252" s="12">
        <v>15</v>
      </c>
      <c r="Q252" s="12">
        <v>16</v>
      </c>
      <c r="R252" s="12">
        <v>17</v>
      </c>
      <c r="S252" s="12">
        <v>18</v>
      </c>
      <c r="T252" s="12">
        <v>19</v>
      </c>
      <c r="U252" s="14">
        <v>20</v>
      </c>
      <c r="V252" s="20" t="s">
        <v>21</v>
      </c>
    </row>
    <row r="253" spans="1:36" x14ac:dyDescent="0.3">
      <c r="A253" s="3" t="s">
        <v>13</v>
      </c>
      <c r="B253" s="5">
        <v>90</v>
      </c>
      <c r="C253" s="5">
        <v>1</v>
      </c>
      <c r="D253" s="5">
        <v>2</v>
      </c>
      <c r="E253" s="5">
        <v>0</v>
      </c>
      <c r="F253" s="5">
        <v>0</v>
      </c>
      <c r="G253" s="5">
        <v>0</v>
      </c>
      <c r="H253" s="5">
        <v>0</v>
      </c>
      <c r="I253" s="5">
        <v>0</v>
      </c>
      <c r="J253" s="5">
        <v>0</v>
      </c>
      <c r="K253" s="5">
        <v>0</v>
      </c>
      <c r="L253" s="5">
        <v>0</v>
      </c>
      <c r="M253" s="5">
        <v>0</v>
      </c>
      <c r="N253" s="5">
        <v>0</v>
      </c>
      <c r="O253" s="5">
        <v>0</v>
      </c>
      <c r="P253" s="5">
        <v>0</v>
      </c>
      <c r="Q253" s="5">
        <v>0</v>
      </c>
      <c r="R253" s="5">
        <v>0</v>
      </c>
      <c r="S253" s="5">
        <v>0</v>
      </c>
      <c r="T253" s="5">
        <v>0</v>
      </c>
      <c r="U253" s="15">
        <v>0</v>
      </c>
      <c r="V253" s="13"/>
    </row>
    <row r="254" spans="1:36" x14ac:dyDescent="0.3">
      <c r="A254" s="3"/>
      <c r="B254" s="5">
        <v>0</v>
      </c>
      <c r="C254" s="5">
        <v>0</v>
      </c>
      <c r="D254" s="5">
        <v>0</v>
      </c>
      <c r="E254" s="5">
        <v>0</v>
      </c>
      <c r="F254" s="5">
        <v>0</v>
      </c>
      <c r="G254" s="5">
        <v>0</v>
      </c>
      <c r="H254" s="5">
        <v>0</v>
      </c>
      <c r="I254" s="5">
        <v>0</v>
      </c>
      <c r="J254" s="5">
        <v>0</v>
      </c>
      <c r="K254" s="5">
        <v>0</v>
      </c>
      <c r="L254" s="5">
        <v>0</v>
      </c>
      <c r="M254" s="5">
        <v>0</v>
      </c>
      <c r="N254" s="5">
        <v>0</v>
      </c>
      <c r="O254" s="5">
        <v>0</v>
      </c>
      <c r="P254" s="5">
        <v>0</v>
      </c>
      <c r="Q254" s="5">
        <v>0</v>
      </c>
      <c r="R254" s="5">
        <v>0</v>
      </c>
      <c r="S254" s="5">
        <v>0</v>
      </c>
      <c r="T254" s="5">
        <v>0</v>
      </c>
      <c r="U254" s="15">
        <v>0</v>
      </c>
      <c r="V254" s="13"/>
    </row>
    <row r="255" spans="1:36" x14ac:dyDescent="0.3">
      <c r="A255" s="3"/>
      <c r="B255" s="5">
        <v>0</v>
      </c>
      <c r="C255" s="5">
        <v>0</v>
      </c>
      <c r="D255" s="5">
        <v>0</v>
      </c>
      <c r="E255" s="5">
        <v>0</v>
      </c>
      <c r="F255" s="5">
        <v>0</v>
      </c>
      <c r="G255" s="5">
        <v>0</v>
      </c>
      <c r="H255" s="5">
        <v>0</v>
      </c>
      <c r="I255" s="5">
        <v>0</v>
      </c>
      <c r="J255" s="5">
        <v>0</v>
      </c>
      <c r="K255" s="5">
        <v>0</v>
      </c>
      <c r="L255" s="5">
        <v>0</v>
      </c>
      <c r="M255" s="5">
        <v>0</v>
      </c>
      <c r="N255" s="5">
        <v>0</v>
      </c>
      <c r="O255" s="5">
        <v>0</v>
      </c>
      <c r="P255" s="5">
        <v>0</v>
      </c>
      <c r="Q255" s="5">
        <v>0</v>
      </c>
      <c r="R255" s="5">
        <v>0</v>
      </c>
      <c r="S255" s="5">
        <v>0</v>
      </c>
      <c r="T255" s="5">
        <v>0</v>
      </c>
      <c r="U255" s="15">
        <v>0</v>
      </c>
      <c r="V255" s="13"/>
    </row>
    <row r="256" spans="1:36" x14ac:dyDescent="0.3">
      <c r="A256" s="3"/>
      <c r="B256" s="6">
        <v>0</v>
      </c>
      <c r="C256" s="6">
        <v>0</v>
      </c>
      <c r="D256" s="6">
        <v>0</v>
      </c>
      <c r="E256" s="6">
        <v>0</v>
      </c>
      <c r="F256" s="6">
        <v>0</v>
      </c>
      <c r="G256" s="6">
        <v>0</v>
      </c>
      <c r="H256" s="6">
        <v>0</v>
      </c>
      <c r="I256" s="6">
        <v>0</v>
      </c>
      <c r="J256" s="6">
        <v>0</v>
      </c>
      <c r="K256" s="6">
        <v>0</v>
      </c>
      <c r="L256" s="6">
        <v>0</v>
      </c>
      <c r="M256" s="6">
        <v>0</v>
      </c>
      <c r="N256" s="6">
        <v>0</v>
      </c>
      <c r="O256" s="6">
        <v>0</v>
      </c>
      <c r="P256" s="6">
        <v>0</v>
      </c>
      <c r="Q256" s="6">
        <v>0</v>
      </c>
      <c r="R256" s="6">
        <v>0</v>
      </c>
      <c r="S256" s="6">
        <v>0</v>
      </c>
      <c r="T256" s="6">
        <v>0</v>
      </c>
      <c r="U256" s="16">
        <v>0</v>
      </c>
      <c r="V256" s="7">
        <f>SUM(B253:U256)</f>
        <v>93</v>
      </c>
    </row>
    <row r="257" spans="1:22" x14ac:dyDescent="0.3">
      <c r="A257" s="3" t="s">
        <v>14</v>
      </c>
      <c r="B257" s="5">
        <v>2</v>
      </c>
      <c r="C257" s="5">
        <v>47</v>
      </c>
      <c r="D257" s="5">
        <v>16</v>
      </c>
      <c r="E257" s="5">
        <v>0</v>
      </c>
      <c r="F257" s="5">
        <v>0</v>
      </c>
      <c r="G257" s="5">
        <v>0</v>
      </c>
      <c r="H257" s="5">
        <v>0</v>
      </c>
      <c r="I257" s="5">
        <v>0</v>
      </c>
      <c r="J257" s="5">
        <v>0</v>
      </c>
      <c r="K257" s="5">
        <v>0</v>
      </c>
      <c r="L257" s="5">
        <v>0</v>
      </c>
      <c r="M257" s="5">
        <v>0</v>
      </c>
      <c r="N257" s="5">
        <v>0</v>
      </c>
      <c r="O257" s="5">
        <v>0</v>
      </c>
      <c r="P257" s="5">
        <v>0</v>
      </c>
      <c r="Q257" s="5">
        <v>0</v>
      </c>
      <c r="R257" s="5">
        <v>0</v>
      </c>
      <c r="S257" s="5">
        <v>0</v>
      </c>
      <c r="T257" s="5">
        <v>0</v>
      </c>
      <c r="U257" s="15">
        <v>0</v>
      </c>
      <c r="V257" s="13"/>
    </row>
    <row r="258" spans="1:22" x14ac:dyDescent="0.3">
      <c r="A258" s="3"/>
      <c r="B258" s="5">
        <v>0</v>
      </c>
      <c r="C258" s="5">
        <v>0</v>
      </c>
      <c r="D258" s="5">
        <v>0</v>
      </c>
      <c r="E258" s="5">
        <v>0</v>
      </c>
      <c r="F258" s="5">
        <v>0</v>
      </c>
      <c r="G258" s="5">
        <v>0</v>
      </c>
      <c r="H258" s="5">
        <v>0</v>
      </c>
      <c r="I258" s="5">
        <v>0</v>
      </c>
      <c r="J258" s="5">
        <v>0</v>
      </c>
      <c r="K258" s="5">
        <v>0</v>
      </c>
      <c r="L258" s="5">
        <v>0</v>
      </c>
      <c r="M258" s="5">
        <v>0</v>
      </c>
      <c r="N258" s="5">
        <v>0</v>
      </c>
      <c r="O258" s="5">
        <v>0</v>
      </c>
      <c r="P258" s="5">
        <v>0</v>
      </c>
      <c r="Q258" s="5">
        <v>0</v>
      </c>
      <c r="R258" s="5">
        <v>0</v>
      </c>
      <c r="S258" s="5">
        <v>0</v>
      </c>
      <c r="T258" s="5">
        <v>0</v>
      </c>
      <c r="U258" s="15">
        <v>0</v>
      </c>
      <c r="V258" s="13"/>
    </row>
    <row r="259" spans="1:22" x14ac:dyDescent="0.3">
      <c r="A259" s="3"/>
      <c r="B259" s="5">
        <v>0</v>
      </c>
      <c r="C259" s="5">
        <v>0</v>
      </c>
      <c r="D259" s="5">
        <v>0</v>
      </c>
      <c r="E259" s="5">
        <v>0</v>
      </c>
      <c r="F259" s="5">
        <v>0</v>
      </c>
      <c r="G259" s="5">
        <v>0</v>
      </c>
      <c r="H259" s="5">
        <v>0</v>
      </c>
      <c r="I259" s="5">
        <v>0</v>
      </c>
      <c r="J259" s="5">
        <v>0</v>
      </c>
      <c r="K259" s="5">
        <v>0</v>
      </c>
      <c r="L259" s="5">
        <v>0</v>
      </c>
      <c r="M259" s="5">
        <v>0</v>
      </c>
      <c r="N259" s="5">
        <v>0</v>
      </c>
      <c r="O259" s="5">
        <v>0</v>
      </c>
      <c r="P259" s="5">
        <v>0</v>
      </c>
      <c r="Q259" s="5">
        <v>0</v>
      </c>
      <c r="R259" s="5">
        <v>0</v>
      </c>
      <c r="S259" s="5">
        <v>0</v>
      </c>
      <c r="T259" s="5">
        <v>0</v>
      </c>
      <c r="U259" s="15">
        <v>0</v>
      </c>
      <c r="V259" s="13"/>
    </row>
    <row r="260" spans="1:22" x14ac:dyDescent="0.3">
      <c r="A260" s="3"/>
      <c r="B260" s="6">
        <v>0</v>
      </c>
      <c r="C260" s="6">
        <v>0</v>
      </c>
      <c r="D260" s="6">
        <v>0</v>
      </c>
      <c r="E260" s="6">
        <v>0</v>
      </c>
      <c r="F260" s="6">
        <v>0</v>
      </c>
      <c r="G260" s="6">
        <v>0</v>
      </c>
      <c r="H260" s="6">
        <v>0</v>
      </c>
      <c r="I260" s="6">
        <v>0</v>
      </c>
      <c r="J260" s="6">
        <v>0</v>
      </c>
      <c r="K260" s="6">
        <v>0</v>
      </c>
      <c r="L260" s="6">
        <v>0</v>
      </c>
      <c r="M260" s="6">
        <v>0</v>
      </c>
      <c r="N260" s="6">
        <v>0</v>
      </c>
      <c r="O260" s="6">
        <v>0</v>
      </c>
      <c r="P260" s="6">
        <v>0</v>
      </c>
      <c r="Q260" s="6">
        <v>0</v>
      </c>
      <c r="R260" s="6">
        <v>0</v>
      </c>
      <c r="S260" s="6">
        <v>0</v>
      </c>
      <c r="T260" s="6">
        <v>0</v>
      </c>
      <c r="U260" s="16">
        <v>0</v>
      </c>
      <c r="V260" s="7">
        <f>SUM(B257:U260)</f>
        <v>65</v>
      </c>
    </row>
    <row r="261" spans="1:22" x14ac:dyDescent="0.3">
      <c r="A261" s="3" t="s">
        <v>15</v>
      </c>
      <c r="B261" s="5">
        <v>7</v>
      </c>
      <c r="C261" s="5">
        <v>38</v>
      </c>
      <c r="D261" s="5">
        <v>85</v>
      </c>
      <c r="E261" s="5">
        <v>7</v>
      </c>
      <c r="F261" s="5">
        <v>1</v>
      </c>
      <c r="G261" s="5">
        <v>0</v>
      </c>
      <c r="H261" s="5">
        <v>0</v>
      </c>
      <c r="I261" s="5">
        <v>0</v>
      </c>
      <c r="J261" s="5">
        <v>0</v>
      </c>
      <c r="K261" s="5">
        <v>0</v>
      </c>
      <c r="L261" s="5">
        <v>0</v>
      </c>
      <c r="M261" s="5">
        <v>0</v>
      </c>
      <c r="N261" s="5">
        <v>0</v>
      </c>
      <c r="O261" s="5">
        <v>0</v>
      </c>
      <c r="P261" s="5">
        <v>0</v>
      </c>
      <c r="Q261" s="5">
        <v>0</v>
      </c>
      <c r="R261" s="5">
        <v>0</v>
      </c>
      <c r="S261" s="5">
        <v>0</v>
      </c>
      <c r="T261" s="5">
        <v>0</v>
      </c>
      <c r="U261" s="15">
        <v>0</v>
      </c>
      <c r="V261" s="13"/>
    </row>
    <row r="262" spans="1:22" x14ac:dyDescent="0.3">
      <c r="A262" s="3"/>
      <c r="B262" s="5">
        <v>0</v>
      </c>
      <c r="C262" s="5">
        <v>0</v>
      </c>
      <c r="D262" s="5">
        <v>0</v>
      </c>
      <c r="E262" s="5">
        <v>0</v>
      </c>
      <c r="F262" s="5">
        <v>0</v>
      </c>
      <c r="G262" s="5">
        <v>0</v>
      </c>
      <c r="H262" s="5">
        <v>0</v>
      </c>
      <c r="I262" s="5">
        <v>0</v>
      </c>
      <c r="J262" s="5">
        <v>0</v>
      </c>
      <c r="K262" s="5">
        <v>0</v>
      </c>
      <c r="L262" s="5">
        <v>0</v>
      </c>
      <c r="M262" s="5">
        <v>0</v>
      </c>
      <c r="N262" s="5">
        <v>0</v>
      </c>
      <c r="O262" s="5">
        <v>0</v>
      </c>
      <c r="P262" s="5">
        <v>0</v>
      </c>
      <c r="Q262" s="5">
        <v>0</v>
      </c>
      <c r="R262" s="5">
        <v>0</v>
      </c>
      <c r="S262" s="5">
        <v>0</v>
      </c>
      <c r="T262" s="5">
        <v>0</v>
      </c>
      <c r="U262" s="15">
        <v>0</v>
      </c>
      <c r="V262" s="13"/>
    </row>
    <row r="263" spans="1:22" x14ac:dyDescent="0.3">
      <c r="A263" s="3"/>
      <c r="B263" s="5">
        <v>0</v>
      </c>
      <c r="C263" s="5">
        <v>0</v>
      </c>
      <c r="D263" s="5">
        <v>0</v>
      </c>
      <c r="E263" s="5">
        <v>0</v>
      </c>
      <c r="F263" s="5">
        <v>0</v>
      </c>
      <c r="G263" s="5">
        <v>0</v>
      </c>
      <c r="H263" s="5">
        <v>0</v>
      </c>
      <c r="I263" s="5">
        <v>0</v>
      </c>
      <c r="J263" s="5">
        <v>0</v>
      </c>
      <c r="K263" s="5">
        <v>0</v>
      </c>
      <c r="L263" s="5">
        <v>0</v>
      </c>
      <c r="M263" s="5">
        <v>0</v>
      </c>
      <c r="N263" s="5">
        <v>0</v>
      </c>
      <c r="O263" s="5">
        <v>0</v>
      </c>
      <c r="P263" s="5">
        <v>0</v>
      </c>
      <c r="Q263" s="5">
        <v>0</v>
      </c>
      <c r="R263" s="5">
        <v>0</v>
      </c>
      <c r="S263" s="5">
        <v>0</v>
      </c>
      <c r="T263" s="5">
        <v>0</v>
      </c>
      <c r="U263" s="15">
        <v>0</v>
      </c>
      <c r="V263" s="13"/>
    </row>
    <row r="264" spans="1:22" x14ac:dyDescent="0.3">
      <c r="A264" s="3"/>
      <c r="B264" s="6">
        <v>0</v>
      </c>
      <c r="C264" s="6">
        <v>0</v>
      </c>
      <c r="D264" s="6">
        <v>0</v>
      </c>
      <c r="E264" s="6">
        <v>0</v>
      </c>
      <c r="F264" s="6">
        <v>0</v>
      </c>
      <c r="G264" s="6">
        <v>0</v>
      </c>
      <c r="H264" s="6">
        <v>0</v>
      </c>
      <c r="I264" s="6">
        <v>0</v>
      </c>
      <c r="J264" s="6">
        <v>0</v>
      </c>
      <c r="K264" s="6">
        <v>0</v>
      </c>
      <c r="L264" s="6">
        <v>0</v>
      </c>
      <c r="M264" s="6">
        <v>0</v>
      </c>
      <c r="N264" s="6">
        <v>0</v>
      </c>
      <c r="O264" s="6">
        <v>0</v>
      </c>
      <c r="P264" s="6">
        <v>0</v>
      </c>
      <c r="Q264" s="6">
        <v>0</v>
      </c>
      <c r="R264" s="6">
        <v>0</v>
      </c>
      <c r="S264" s="6">
        <v>0</v>
      </c>
      <c r="T264" s="6">
        <v>0</v>
      </c>
      <c r="U264" s="16">
        <v>0</v>
      </c>
      <c r="V264" s="7">
        <f>SUM(B261:U264)</f>
        <v>138</v>
      </c>
    </row>
    <row r="265" spans="1:22" x14ac:dyDescent="0.3">
      <c r="A265" s="3" t="s">
        <v>16</v>
      </c>
      <c r="B265" s="5">
        <v>0</v>
      </c>
      <c r="C265" s="5">
        <v>0</v>
      </c>
      <c r="D265" s="5">
        <v>19</v>
      </c>
      <c r="E265" s="5">
        <v>90</v>
      </c>
      <c r="F265" s="5">
        <v>91</v>
      </c>
      <c r="G265" s="5">
        <v>78</v>
      </c>
      <c r="H265" s="5">
        <v>0</v>
      </c>
      <c r="I265" s="5">
        <v>0</v>
      </c>
      <c r="J265" s="5">
        <v>0</v>
      </c>
      <c r="K265" s="5">
        <v>0</v>
      </c>
      <c r="L265" s="5">
        <v>0</v>
      </c>
      <c r="M265" s="5">
        <v>0</v>
      </c>
      <c r="N265" s="5">
        <v>0</v>
      </c>
      <c r="O265" s="5">
        <v>0</v>
      </c>
      <c r="P265" s="5">
        <v>0</v>
      </c>
      <c r="Q265" s="5">
        <v>0</v>
      </c>
      <c r="R265" s="5">
        <v>0</v>
      </c>
      <c r="S265" s="5">
        <v>0</v>
      </c>
      <c r="T265" s="5">
        <v>0</v>
      </c>
      <c r="U265" s="15">
        <v>0</v>
      </c>
      <c r="V265" s="13"/>
    </row>
    <row r="266" spans="1:22" x14ac:dyDescent="0.3">
      <c r="A266" s="3"/>
      <c r="B266" s="5">
        <v>0</v>
      </c>
      <c r="C266" s="5">
        <v>0</v>
      </c>
      <c r="D266" s="5">
        <v>0</v>
      </c>
      <c r="E266" s="5">
        <v>0</v>
      </c>
      <c r="F266" s="5">
        <v>0</v>
      </c>
      <c r="G266" s="5">
        <v>0</v>
      </c>
      <c r="H266" s="5">
        <v>0</v>
      </c>
      <c r="I266" s="5">
        <v>0</v>
      </c>
      <c r="J266" s="5">
        <v>0</v>
      </c>
      <c r="K266" s="5">
        <v>0</v>
      </c>
      <c r="L266" s="5">
        <v>0</v>
      </c>
      <c r="M266" s="5">
        <v>0</v>
      </c>
      <c r="N266" s="5">
        <v>0</v>
      </c>
      <c r="O266" s="5">
        <v>0</v>
      </c>
      <c r="P266" s="5">
        <v>0</v>
      </c>
      <c r="Q266" s="5">
        <v>0</v>
      </c>
      <c r="R266" s="5">
        <v>0</v>
      </c>
      <c r="S266" s="5">
        <v>0</v>
      </c>
      <c r="T266" s="5">
        <v>0</v>
      </c>
      <c r="U266" s="15">
        <v>0</v>
      </c>
      <c r="V266" s="13"/>
    </row>
    <row r="267" spans="1:22" x14ac:dyDescent="0.3">
      <c r="A267" s="3"/>
      <c r="B267" s="5">
        <v>0</v>
      </c>
      <c r="C267" s="5">
        <v>0</v>
      </c>
      <c r="D267" s="5">
        <v>0</v>
      </c>
      <c r="E267" s="5">
        <v>0</v>
      </c>
      <c r="F267" s="5">
        <v>0</v>
      </c>
      <c r="G267" s="5">
        <v>0</v>
      </c>
      <c r="H267" s="5">
        <v>0</v>
      </c>
      <c r="I267" s="5">
        <v>0</v>
      </c>
      <c r="J267" s="5">
        <v>0</v>
      </c>
      <c r="K267" s="5">
        <v>0</v>
      </c>
      <c r="L267" s="5">
        <v>0</v>
      </c>
      <c r="M267" s="5">
        <v>0</v>
      </c>
      <c r="N267" s="5">
        <v>0</v>
      </c>
      <c r="O267" s="5">
        <v>0</v>
      </c>
      <c r="P267" s="5">
        <v>0</v>
      </c>
      <c r="Q267" s="5">
        <v>0</v>
      </c>
      <c r="R267" s="5">
        <v>0</v>
      </c>
      <c r="S267" s="5">
        <v>0</v>
      </c>
      <c r="T267" s="5">
        <v>0</v>
      </c>
      <c r="U267" s="15">
        <v>0</v>
      </c>
      <c r="V267" s="13"/>
    </row>
    <row r="268" spans="1:22" x14ac:dyDescent="0.3">
      <c r="A268" s="3"/>
      <c r="B268" s="6">
        <v>0</v>
      </c>
      <c r="C268" s="6">
        <v>0</v>
      </c>
      <c r="D268" s="6">
        <v>0</v>
      </c>
      <c r="E268" s="6">
        <v>0</v>
      </c>
      <c r="F268" s="6">
        <v>0</v>
      </c>
      <c r="G268" s="6">
        <v>0</v>
      </c>
      <c r="H268" s="6">
        <v>0</v>
      </c>
      <c r="I268" s="6">
        <v>0</v>
      </c>
      <c r="J268" s="6">
        <v>0</v>
      </c>
      <c r="K268" s="6">
        <v>0</v>
      </c>
      <c r="L268" s="6">
        <v>0</v>
      </c>
      <c r="M268" s="6">
        <v>0</v>
      </c>
      <c r="N268" s="6">
        <v>0</v>
      </c>
      <c r="O268" s="6">
        <v>0</v>
      </c>
      <c r="P268" s="6">
        <v>0</v>
      </c>
      <c r="Q268" s="6">
        <v>0</v>
      </c>
      <c r="R268" s="6">
        <v>0</v>
      </c>
      <c r="S268" s="6">
        <v>0</v>
      </c>
      <c r="T268" s="6">
        <v>0</v>
      </c>
      <c r="U268" s="16">
        <v>0</v>
      </c>
      <c r="V268" s="7">
        <f>SUM(B265:U268)</f>
        <v>278</v>
      </c>
    </row>
    <row r="269" spans="1:22" x14ac:dyDescent="0.3">
      <c r="A269" s="3" t="s">
        <v>17</v>
      </c>
      <c r="B269" s="5">
        <v>0</v>
      </c>
      <c r="C269" s="5">
        <v>0</v>
      </c>
      <c r="D269" s="5">
        <v>0</v>
      </c>
      <c r="E269" s="5">
        <v>2</v>
      </c>
      <c r="F269" s="5">
        <v>1</v>
      </c>
      <c r="G269" s="5">
        <v>67</v>
      </c>
      <c r="H269" s="5">
        <v>39</v>
      </c>
      <c r="I269" s="5">
        <v>0</v>
      </c>
      <c r="J269" s="5">
        <v>0</v>
      </c>
      <c r="K269" s="5">
        <v>0</v>
      </c>
      <c r="L269" s="5">
        <v>0</v>
      </c>
      <c r="M269" s="5">
        <v>0</v>
      </c>
      <c r="N269" s="5">
        <v>0</v>
      </c>
      <c r="O269" s="5">
        <v>0</v>
      </c>
      <c r="P269" s="5">
        <v>0</v>
      </c>
      <c r="Q269" s="5">
        <v>0</v>
      </c>
      <c r="R269" s="5">
        <v>0</v>
      </c>
      <c r="S269" s="5">
        <v>0</v>
      </c>
      <c r="T269" s="5">
        <v>0</v>
      </c>
      <c r="U269" s="15">
        <v>0</v>
      </c>
      <c r="V269" s="13"/>
    </row>
    <row r="270" spans="1:22" x14ac:dyDescent="0.3">
      <c r="A270" s="3"/>
      <c r="B270" s="5">
        <v>0</v>
      </c>
      <c r="C270" s="5">
        <v>0</v>
      </c>
      <c r="D270" s="5">
        <v>0</v>
      </c>
      <c r="E270" s="5">
        <v>0</v>
      </c>
      <c r="F270" s="5">
        <v>0</v>
      </c>
      <c r="G270" s="5">
        <v>0</v>
      </c>
      <c r="H270" s="5">
        <v>0</v>
      </c>
      <c r="I270" s="5">
        <v>0</v>
      </c>
      <c r="J270" s="5">
        <v>0</v>
      </c>
      <c r="K270" s="5">
        <v>0</v>
      </c>
      <c r="L270" s="5">
        <v>0</v>
      </c>
      <c r="M270" s="5">
        <v>0</v>
      </c>
      <c r="N270" s="5">
        <v>0</v>
      </c>
      <c r="O270" s="5">
        <v>0</v>
      </c>
      <c r="P270" s="5">
        <v>0</v>
      </c>
      <c r="Q270" s="5">
        <v>0</v>
      </c>
      <c r="R270" s="5">
        <v>0</v>
      </c>
      <c r="S270" s="5">
        <v>0</v>
      </c>
      <c r="T270" s="5">
        <v>0</v>
      </c>
      <c r="U270" s="15">
        <v>0</v>
      </c>
      <c r="V270" s="13"/>
    </row>
    <row r="271" spans="1:22" x14ac:dyDescent="0.3">
      <c r="A271" s="3"/>
      <c r="B271" s="5">
        <v>0</v>
      </c>
      <c r="C271" s="5">
        <v>0</v>
      </c>
      <c r="D271" s="5">
        <v>0</v>
      </c>
      <c r="E271" s="5">
        <v>0</v>
      </c>
      <c r="F271" s="5">
        <v>0</v>
      </c>
      <c r="G271" s="5">
        <v>0</v>
      </c>
      <c r="H271" s="5">
        <v>0</v>
      </c>
      <c r="I271" s="5">
        <v>0</v>
      </c>
      <c r="J271" s="5">
        <v>0</v>
      </c>
      <c r="K271" s="5">
        <v>0</v>
      </c>
      <c r="L271" s="5">
        <v>0</v>
      </c>
      <c r="M271" s="5">
        <v>0</v>
      </c>
      <c r="N271" s="5">
        <v>0</v>
      </c>
      <c r="O271" s="5">
        <v>0</v>
      </c>
      <c r="P271" s="5">
        <v>0</v>
      </c>
      <c r="Q271" s="5">
        <v>0</v>
      </c>
      <c r="R271" s="5">
        <v>0</v>
      </c>
      <c r="S271" s="5">
        <v>0</v>
      </c>
      <c r="T271" s="5">
        <v>0</v>
      </c>
      <c r="U271" s="15">
        <v>0</v>
      </c>
      <c r="V271" s="13"/>
    </row>
    <row r="272" spans="1:22" x14ac:dyDescent="0.3">
      <c r="A272" s="4"/>
      <c r="B272" s="6">
        <v>0</v>
      </c>
      <c r="C272" s="6">
        <v>0</v>
      </c>
      <c r="D272" s="6">
        <v>0</v>
      </c>
      <c r="E272" s="6">
        <v>0</v>
      </c>
      <c r="F272" s="6">
        <v>0</v>
      </c>
      <c r="G272" s="6">
        <v>0</v>
      </c>
      <c r="H272" s="6">
        <v>0</v>
      </c>
      <c r="I272" s="6">
        <v>0</v>
      </c>
      <c r="J272" s="6">
        <v>0</v>
      </c>
      <c r="K272" s="6">
        <v>0</v>
      </c>
      <c r="L272" s="6">
        <v>0</v>
      </c>
      <c r="M272" s="6">
        <v>0</v>
      </c>
      <c r="N272" s="6">
        <v>0</v>
      </c>
      <c r="O272" s="6">
        <v>0</v>
      </c>
      <c r="P272" s="6">
        <v>0</v>
      </c>
      <c r="Q272" s="6">
        <v>0</v>
      </c>
      <c r="R272" s="6">
        <v>0</v>
      </c>
      <c r="S272" s="6">
        <v>0</v>
      </c>
      <c r="T272" s="6">
        <v>0</v>
      </c>
      <c r="U272" s="16">
        <v>0</v>
      </c>
      <c r="V272" s="7">
        <f>SUM(B269:U272)</f>
        <v>109</v>
      </c>
    </row>
    <row r="273" spans="1:22" x14ac:dyDescent="0.3">
      <c r="A273" s="9" t="s">
        <v>18</v>
      </c>
      <c r="B273" s="10">
        <f>SUM(B253:B272)</f>
        <v>99</v>
      </c>
      <c r="C273" s="10">
        <f>SUM(C253:C272)</f>
        <v>86</v>
      </c>
      <c r="D273" s="10">
        <f t="shared" ref="D273" si="84">SUM(D253:D272)</f>
        <v>122</v>
      </c>
      <c r="E273" s="10">
        <f t="shared" ref="E273" si="85">SUM(E253:E272)</f>
        <v>99</v>
      </c>
      <c r="F273" s="10">
        <f t="shared" ref="F273" si="86">SUM(F253:F272)</f>
        <v>93</v>
      </c>
      <c r="G273" s="10">
        <f t="shared" ref="G273" si="87">SUM(G253:G272)</f>
        <v>145</v>
      </c>
      <c r="H273" s="10">
        <f t="shared" ref="H273" si="88">SUM(H253:H272)</f>
        <v>39</v>
      </c>
      <c r="I273" s="10">
        <f t="shared" ref="I273" si="89">SUM(I253:I272)</f>
        <v>0</v>
      </c>
      <c r="J273" s="10">
        <f t="shared" ref="J273" si="90">SUM(J253:J272)</f>
        <v>0</v>
      </c>
      <c r="K273" s="10">
        <f t="shared" ref="K273" si="91">SUM(K253:K272)</f>
        <v>0</v>
      </c>
      <c r="L273" s="10">
        <f t="shared" ref="L273" si="92">SUM(L253:L272)</f>
        <v>0</v>
      </c>
      <c r="M273" s="10">
        <f t="shared" ref="M273" si="93">SUM(M253:M272)</f>
        <v>0</v>
      </c>
      <c r="N273" s="10">
        <f t="shared" ref="N273" si="94">SUM(N253:N272)</f>
        <v>0</v>
      </c>
      <c r="O273" s="10">
        <f t="shared" ref="O273" si="95">SUM(O253:O272)</f>
        <v>0</v>
      </c>
      <c r="P273" s="10">
        <f t="shared" ref="P273" si="96">SUM(P253:P272)</f>
        <v>0</v>
      </c>
      <c r="Q273" s="10">
        <f t="shared" ref="Q273" si="97">SUM(Q253:Q272)</f>
        <v>0</v>
      </c>
      <c r="R273" s="10">
        <f t="shared" ref="R273" si="98">SUM(R253:R272)</f>
        <v>0</v>
      </c>
      <c r="S273" s="10">
        <f t="shared" ref="S273" si="99">SUM(S253:S272)</f>
        <v>0</v>
      </c>
      <c r="T273" s="10">
        <f t="shared" ref="T273" si="100">SUM(T253:T272)</f>
        <v>0</v>
      </c>
      <c r="U273" s="17">
        <f t="shared" ref="U273" si="101">SUM(U253:U272)</f>
        <v>0</v>
      </c>
      <c r="V273" s="10">
        <f>SUM(B273:U273)</f>
        <v>683</v>
      </c>
    </row>
    <row r="274" spans="1:22" x14ac:dyDescent="0.3">
      <c r="A274" s="1" t="s">
        <v>19</v>
      </c>
      <c r="B274" s="5">
        <v>0</v>
      </c>
      <c r="C274" s="5">
        <v>0</v>
      </c>
      <c r="D274" s="5">
        <v>0</v>
      </c>
      <c r="E274" s="5">
        <v>0</v>
      </c>
      <c r="F274" s="5">
        <v>0</v>
      </c>
      <c r="G274" s="5">
        <v>0</v>
      </c>
      <c r="H274" s="46">
        <v>0</v>
      </c>
      <c r="I274" s="46">
        <v>0</v>
      </c>
      <c r="J274" s="46">
        <v>125</v>
      </c>
      <c r="K274" s="46">
        <v>139</v>
      </c>
      <c r="L274" s="46">
        <v>5</v>
      </c>
      <c r="M274" s="46">
        <v>0</v>
      </c>
      <c r="N274" s="1">
        <v>0</v>
      </c>
      <c r="O274" s="1">
        <v>0</v>
      </c>
      <c r="P274" s="1">
        <v>0</v>
      </c>
      <c r="Q274" s="1">
        <v>0</v>
      </c>
      <c r="R274" s="1">
        <v>0</v>
      </c>
      <c r="S274" s="1">
        <v>0</v>
      </c>
      <c r="T274" s="1">
        <v>0</v>
      </c>
      <c r="U274" s="18">
        <v>0</v>
      </c>
      <c r="V274" s="1"/>
    </row>
    <row r="275" spans="1:22" x14ac:dyDescent="0.3">
      <c r="A275" s="1"/>
      <c r="B275" s="5">
        <v>0</v>
      </c>
      <c r="C275" s="5">
        <v>0</v>
      </c>
      <c r="D275" s="5">
        <v>0</v>
      </c>
      <c r="E275" s="5">
        <v>0</v>
      </c>
      <c r="F275" s="5">
        <v>0</v>
      </c>
      <c r="G275" s="5">
        <v>0</v>
      </c>
      <c r="H275" s="46">
        <v>0</v>
      </c>
      <c r="I275" s="46">
        <v>20</v>
      </c>
      <c r="J275" s="46">
        <v>188</v>
      </c>
      <c r="K275" s="46">
        <v>9</v>
      </c>
      <c r="L275" s="46">
        <v>3</v>
      </c>
      <c r="M275" s="46">
        <v>0</v>
      </c>
      <c r="N275" s="1">
        <v>0</v>
      </c>
      <c r="O275" s="1">
        <v>0</v>
      </c>
      <c r="P275" s="5">
        <v>0</v>
      </c>
      <c r="Q275" s="5">
        <v>0</v>
      </c>
      <c r="R275" s="5">
        <v>0</v>
      </c>
      <c r="S275" s="5">
        <v>0</v>
      </c>
      <c r="T275" s="5">
        <v>0</v>
      </c>
      <c r="U275" s="15">
        <v>0</v>
      </c>
      <c r="V275" s="1"/>
    </row>
    <row r="276" spans="1:22" x14ac:dyDescent="0.3">
      <c r="A276" s="1"/>
      <c r="B276" s="5">
        <v>0</v>
      </c>
      <c r="C276" s="5">
        <v>0</v>
      </c>
      <c r="D276" s="5">
        <v>0</v>
      </c>
      <c r="E276" s="5">
        <v>0</v>
      </c>
      <c r="F276" s="5">
        <v>0</v>
      </c>
      <c r="G276" s="5">
        <v>0</v>
      </c>
      <c r="H276" s="46">
        <v>0</v>
      </c>
      <c r="I276" s="46">
        <v>5</v>
      </c>
      <c r="J276" s="46">
        <v>30</v>
      </c>
      <c r="K276" s="46">
        <v>6</v>
      </c>
      <c r="L276" s="46">
        <v>0</v>
      </c>
      <c r="M276" s="46">
        <v>0</v>
      </c>
      <c r="N276" s="1">
        <v>0</v>
      </c>
      <c r="O276" s="1">
        <v>0</v>
      </c>
      <c r="P276" s="1">
        <v>0</v>
      </c>
      <c r="Q276" s="1">
        <v>0</v>
      </c>
      <c r="R276" s="1">
        <v>0</v>
      </c>
      <c r="S276" s="1">
        <v>0</v>
      </c>
      <c r="T276" s="1">
        <v>0</v>
      </c>
      <c r="U276" s="18">
        <v>0</v>
      </c>
      <c r="V276" s="1"/>
    </row>
    <row r="277" spans="1:22" x14ac:dyDescent="0.3">
      <c r="A277" s="1"/>
      <c r="B277" s="5">
        <v>0</v>
      </c>
      <c r="C277" s="5">
        <v>0</v>
      </c>
      <c r="D277" s="5">
        <v>0</v>
      </c>
      <c r="E277" s="5">
        <v>0</v>
      </c>
      <c r="F277" s="5">
        <v>0</v>
      </c>
      <c r="G277" s="5">
        <v>0</v>
      </c>
      <c r="H277" s="46">
        <v>0</v>
      </c>
      <c r="I277" s="46">
        <v>13</v>
      </c>
      <c r="J277" s="46">
        <v>39</v>
      </c>
      <c r="K277" s="46">
        <v>11</v>
      </c>
      <c r="L277" s="46">
        <v>0</v>
      </c>
      <c r="M277" s="46">
        <v>0</v>
      </c>
      <c r="N277" s="1">
        <v>0</v>
      </c>
      <c r="O277" s="1">
        <v>0</v>
      </c>
      <c r="P277" s="1">
        <v>0</v>
      </c>
      <c r="Q277" s="1">
        <v>0</v>
      </c>
      <c r="R277" s="1">
        <v>0</v>
      </c>
      <c r="S277" s="1">
        <v>0</v>
      </c>
      <c r="T277" s="1">
        <v>0</v>
      </c>
      <c r="U277" s="18">
        <v>0</v>
      </c>
      <c r="V277" s="1"/>
    </row>
    <row r="278" spans="1:22" x14ac:dyDescent="0.3">
      <c r="A278" s="1"/>
      <c r="B278" s="5">
        <v>0</v>
      </c>
      <c r="C278" s="5">
        <v>0</v>
      </c>
      <c r="D278" s="5">
        <v>0</v>
      </c>
      <c r="E278" s="5">
        <v>0</v>
      </c>
      <c r="F278" s="5">
        <v>0</v>
      </c>
      <c r="G278" s="5">
        <v>0</v>
      </c>
      <c r="H278" s="46">
        <v>0</v>
      </c>
      <c r="I278" s="46">
        <v>3</v>
      </c>
      <c r="J278" s="46">
        <v>97</v>
      </c>
      <c r="K278" s="46">
        <v>31</v>
      </c>
      <c r="L278" s="46">
        <v>0</v>
      </c>
      <c r="M278" s="46">
        <v>0</v>
      </c>
      <c r="N278" s="1">
        <v>0</v>
      </c>
      <c r="O278" s="1">
        <v>0</v>
      </c>
      <c r="P278" s="1">
        <v>0</v>
      </c>
      <c r="Q278" s="1">
        <v>0</v>
      </c>
      <c r="R278" s="1">
        <v>0</v>
      </c>
      <c r="S278" s="1">
        <v>0</v>
      </c>
      <c r="T278" s="1">
        <v>0</v>
      </c>
      <c r="U278" s="18">
        <v>0</v>
      </c>
      <c r="V278" s="1"/>
    </row>
    <row r="279" spans="1:22" x14ac:dyDescent="0.3">
      <c r="A279" s="1"/>
      <c r="B279" s="5">
        <v>0</v>
      </c>
      <c r="C279" s="5">
        <v>0</v>
      </c>
      <c r="D279" s="5">
        <v>0</v>
      </c>
      <c r="E279" s="5">
        <v>0</v>
      </c>
      <c r="F279" s="5">
        <v>0</v>
      </c>
      <c r="G279" s="5">
        <v>0</v>
      </c>
      <c r="H279" s="46">
        <v>0</v>
      </c>
      <c r="I279" s="46">
        <v>18</v>
      </c>
      <c r="J279" s="46">
        <v>22</v>
      </c>
      <c r="K279" s="46">
        <v>1</v>
      </c>
      <c r="L279" s="46">
        <v>2</v>
      </c>
      <c r="M279" s="46">
        <v>0</v>
      </c>
      <c r="N279" s="1">
        <v>0</v>
      </c>
      <c r="O279" s="1">
        <v>0</v>
      </c>
      <c r="P279" s="1">
        <v>0</v>
      </c>
      <c r="Q279" s="1">
        <v>0</v>
      </c>
      <c r="R279" s="1">
        <v>0</v>
      </c>
      <c r="S279" s="1">
        <v>0</v>
      </c>
      <c r="T279" s="1">
        <v>0</v>
      </c>
      <c r="U279" s="18">
        <v>0</v>
      </c>
      <c r="V279" s="1"/>
    </row>
    <row r="280" spans="1:22" x14ac:dyDescent="0.3">
      <c r="A280" s="1"/>
      <c r="B280" s="5">
        <v>0</v>
      </c>
      <c r="C280" s="5">
        <v>0</v>
      </c>
      <c r="D280" s="5">
        <v>0</v>
      </c>
      <c r="E280" s="5">
        <v>0</v>
      </c>
      <c r="F280" s="5">
        <v>0</v>
      </c>
      <c r="G280" s="5">
        <v>0</v>
      </c>
      <c r="H280" s="46">
        <v>0</v>
      </c>
      <c r="I280" s="46">
        <v>13</v>
      </c>
      <c r="J280" s="46">
        <v>84</v>
      </c>
      <c r="K280" s="46">
        <v>23</v>
      </c>
      <c r="L280" s="46">
        <v>0</v>
      </c>
      <c r="M280" s="46">
        <v>4</v>
      </c>
      <c r="N280" s="1">
        <v>0</v>
      </c>
      <c r="O280" s="1">
        <v>0</v>
      </c>
      <c r="P280" s="1">
        <v>0</v>
      </c>
      <c r="Q280" s="1">
        <v>0</v>
      </c>
      <c r="R280" s="1">
        <v>0</v>
      </c>
      <c r="S280" s="1">
        <v>0</v>
      </c>
      <c r="T280" s="1">
        <v>0</v>
      </c>
      <c r="U280" s="18">
        <v>0</v>
      </c>
      <c r="V280" s="1"/>
    </row>
    <row r="281" spans="1:22" x14ac:dyDescent="0.3">
      <c r="A281" s="1"/>
      <c r="B281" s="5">
        <v>0</v>
      </c>
      <c r="C281" s="5">
        <v>0</v>
      </c>
      <c r="D281" s="5">
        <v>0</v>
      </c>
      <c r="E281" s="5">
        <v>0</v>
      </c>
      <c r="F281" s="5">
        <v>0</v>
      </c>
      <c r="G281" s="5">
        <v>0</v>
      </c>
      <c r="H281" s="46">
        <v>0</v>
      </c>
      <c r="I281" s="46">
        <v>11</v>
      </c>
      <c r="J281" s="46">
        <v>108</v>
      </c>
      <c r="K281" s="46">
        <v>57</v>
      </c>
      <c r="L281" s="46">
        <v>2</v>
      </c>
      <c r="M281" s="46">
        <v>1</v>
      </c>
      <c r="N281" s="1">
        <v>0</v>
      </c>
      <c r="O281" s="1">
        <v>0</v>
      </c>
      <c r="P281" s="1">
        <v>0</v>
      </c>
      <c r="Q281" s="1">
        <v>0</v>
      </c>
      <c r="R281" s="1">
        <v>0</v>
      </c>
      <c r="S281" s="1">
        <v>0</v>
      </c>
      <c r="T281" s="1">
        <v>0</v>
      </c>
      <c r="U281" s="18">
        <v>0</v>
      </c>
      <c r="V281" s="1"/>
    </row>
    <row r="282" spans="1:22" x14ac:dyDescent="0.3">
      <c r="A282" s="1"/>
      <c r="B282" s="5">
        <v>0</v>
      </c>
      <c r="C282" s="5">
        <v>0</v>
      </c>
      <c r="D282" s="5">
        <v>0</v>
      </c>
      <c r="E282" s="5">
        <v>0</v>
      </c>
      <c r="F282" s="5">
        <v>0</v>
      </c>
      <c r="G282" s="5">
        <v>0</v>
      </c>
      <c r="H282" s="46">
        <v>0</v>
      </c>
      <c r="I282" s="46">
        <v>2</v>
      </c>
      <c r="J282" s="46">
        <v>0</v>
      </c>
      <c r="K282" s="46">
        <v>0</v>
      </c>
      <c r="L282" s="46">
        <v>0</v>
      </c>
      <c r="M282" s="46">
        <v>0</v>
      </c>
      <c r="N282" s="1">
        <v>0</v>
      </c>
      <c r="O282" s="1">
        <v>0</v>
      </c>
      <c r="P282" s="1">
        <v>0</v>
      </c>
      <c r="Q282" s="1">
        <v>0</v>
      </c>
      <c r="R282" s="1">
        <v>0</v>
      </c>
      <c r="S282" s="1">
        <v>0</v>
      </c>
      <c r="T282" s="1">
        <v>0</v>
      </c>
      <c r="U282" s="18">
        <v>0</v>
      </c>
      <c r="V282" s="1"/>
    </row>
    <row r="283" spans="1:22" x14ac:dyDescent="0.3">
      <c r="A283" s="1"/>
      <c r="B283" s="5">
        <v>0</v>
      </c>
      <c r="C283" s="5">
        <v>0</v>
      </c>
      <c r="D283" s="5">
        <v>0</v>
      </c>
      <c r="E283" s="5">
        <v>0</v>
      </c>
      <c r="F283" s="5">
        <v>0</v>
      </c>
      <c r="G283" s="5">
        <v>0</v>
      </c>
      <c r="H283" s="46">
        <v>0</v>
      </c>
      <c r="I283" s="46">
        <v>1</v>
      </c>
      <c r="J283" s="46">
        <v>61</v>
      </c>
      <c r="K283" s="46">
        <v>52</v>
      </c>
      <c r="L283" s="46">
        <v>3</v>
      </c>
      <c r="M283" s="46">
        <v>2</v>
      </c>
      <c r="N283" s="1">
        <v>0</v>
      </c>
      <c r="O283" s="1">
        <v>0</v>
      </c>
      <c r="P283" s="1">
        <v>0</v>
      </c>
      <c r="Q283" s="1">
        <v>0</v>
      </c>
      <c r="R283" s="1">
        <v>0</v>
      </c>
      <c r="S283" s="1">
        <v>0</v>
      </c>
      <c r="T283" s="1">
        <v>0</v>
      </c>
      <c r="U283" s="18">
        <v>0</v>
      </c>
      <c r="V283" s="1"/>
    </row>
    <row r="284" spans="1:22" x14ac:dyDescent="0.3">
      <c r="A284" s="1"/>
      <c r="B284" s="5">
        <v>0</v>
      </c>
      <c r="C284" s="5">
        <v>0</v>
      </c>
      <c r="D284" s="5">
        <v>0</v>
      </c>
      <c r="E284" s="5">
        <v>0</v>
      </c>
      <c r="F284" s="5">
        <v>0</v>
      </c>
      <c r="G284" s="5">
        <v>0</v>
      </c>
      <c r="H284" s="46">
        <v>0</v>
      </c>
      <c r="I284" s="46">
        <v>8</v>
      </c>
      <c r="J284" s="46">
        <v>116</v>
      </c>
      <c r="K284" s="46">
        <v>48</v>
      </c>
      <c r="L284" s="46">
        <v>2</v>
      </c>
      <c r="M284" s="46">
        <v>1</v>
      </c>
      <c r="N284" s="1">
        <v>0</v>
      </c>
      <c r="O284" s="1">
        <v>0</v>
      </c>
      <c r="P284" s="1">
        <v>0</v>
      </c>
      <c r="Q284" s="1">
        <v>0</v>
      </c>
      <c r="R284" s="1">
        <v>0</v>
      </c>
      <c r="S284" s="1">
        <v>0</v>
      </c>
      <c r="T284" s="1">
        <v>0</v>
      </c>
      <c r="U284" s="18">
        <v>0</v>
      </c>
      <c r="V284" s="1"/>
    </row>
    <row r="285" spans="1:22" x14ac:dyDescent="0.3">
      <c r="A285" s="1"/>
      <c r="B285" s="5">
        <v>0</v>
      </c>
      <c r="C285" s="5">
        <v>0</v>
      </c>
      <c r="D285" s="5">
        <v>0</v>
      </c>
      <c r="E285" s="5">
        <v>0</v>
      </c>
      <c r="F285" s="5">
        <v>0</v>
      </c>
      <c r="G285" s="5">
        <v>0</v>
      </c>
      <c r="H285" s="46">
        <v>0</v>
      </c>
      <c r="I285" s="46">
        <v>11</v>
      </c>
      <c r="J285" s="46">
        <v>73</v>
      </c>
      <c r="K285" s="46">
        <v>17</v>
      </c>
      <c r="L285" s="46">
        <v>1</v>
      </c>
      <c r="M285" s="46">
        <v>0</v>
      </c>
      <c r="N285" s="1">
        <v>0</v>
      </c>
      <c r="O285" s="1">
        <v>0</v>
      </c>
      <c r="P285" s="1">
        <v>0</v>
      </c>
      <c r="Q285" s="1">
        <v>0</v>
      </c>
      <c r="R285" s="1">
        <v>0</v>
      </c>
      <c r="S285" s="1">
        <v>0</v>
      </c>
      <c r="T285" s="1">
        <v>0</v>
      </c>
      <c r="U285" s="18">
        <v>0</v>
      </c>
      <c r="V285" s="1"/>
    </row>
    <row r="286" spans="1:22" x14ac:dyDescent="0.3">
      <c r="A286" s="1"/>
      <c r="B286" s="5">
        <v>0</v>
      </c>
      <c r="C286" s="5">
        <v>0</v>
      </c>
      <c r="D286" s="5">
        <v>0</v>
      </c>
      <c r="E286" s="5">
        <v>0</v>
      </c>
      <c r="F286" s="5">
        <v>0</v>
      </c>
      <c r="G286" s="5">
        <v>0</v>
      </c>
      <c r="H286" s="46">
        <v>0</v>
      </c>
      <c r="I286" s="46">
        <v>2</v>
      </c>
      <c r="J286" s="46">
        <v>40</v>
      </c>
      <c r="K286" s="46">
        <v>62</v>
      </c>
      <c r="L286" s="46">
        <v>9</v>
      </c>
      <c r="M286" s="46">
        <v>1</v>
      </c>
      <c r="N286" s="1">
        <v>0</v>
      </c>
      <c r="O286" s="1">
        <v>0</v>
      </c>
      <c r="P286" s="1">
        <v>0</v>
      </c>
      <c r="Q286" s="1">
        <v>0</v>
      </c>
      <c r="R286" s="1">
        <v>0</v>
      </c>
      <c r="S286" s="1">
        <v>0</v>
      </c>
      <c r="T286" s="1">
        <v>0</v>
      </c>
      <c r="U286" s="18">
        <v>0</v>
      </c>
      <c r="V286" s="1"/>
    </row>
    <row r="287" spans="1:22" x14ac:dyDescent="0.3">
      <c r="A287" s="1"/>
      <c r="B287" s="5">
        <v>0</v>
      </c>
      <c r="C287" s="5">
        <v>0</v>
      </c>
      <c r="D287" s="5">
        <v>0</v>
      </c>
      <c r="E287" s="5">
        <v>0</v>
      </c>
      <c r="F287" s="5">
        <v>0</v>
      </c>
      <c r="G287" s="5">
        <v>0</v>
      </c>
      <c r="H287" s="46">
        <v>0</v>
      </c>
      <c r="I287" s="46">
        <v>0</v>
      </c>
      <c r="J287" s="46">
        <v>0</v>
      </c>
      <c r="K287" s="46">
        <v>50</v>
      </c>
      <c r="L287" s="46">
        <v>10</v>
      </c>
      <c r="M287" s="46">
        <v>2</v>
      </c>
      <c r="N287" s="1">
        <v>0</v>
      </c>
      <c r="O287" s="1">
        <v>0</v>
      </c>
      <c r="P287" s="1">
        <v>0</v>
      </c>
      <c r="Q287" s="1">
        <v>0</v>
      </c>
      <c r="R287" s="1">
        <v>0</v>
      </c>
      <c r="S287" s="1">
        <v>0</v>
      </c>
      <c r="T287" s="1">
        <v>0</v>
      </c>
      <c r="U287" s="18">
        <v>0</v>
      </c>
      <c r="V287" s="1"/>
    </row>
    <row r="288" spans="1:22" x14ac:dyDescent="0.3">
      <c r="A288" s="1"/>
      <c r="B288" s="5">
        <v>0</v>
      </c>
      <c r="C288" s="5">
        <v>0</v>
      </c>
      <c r="D288" s="5">
        <v>0</v>
      </c>
      <c r="E288" s="5">
        <v>0</v>
      </c>
      <c r="F288" s="5">
        <v>0</v>
      </c>
      <c r="G288" s="5">
        <v>0</v>
      </c>
      <c r="H288" s="46">
        <v>0</v>
      </c>
      <c r="I288" s="46">
        <v>0</v>
      </c>
      <c r="J288" s="46">
        <v>1</v>
      </c>
      <c r="K288" s="46">
        <v>54</v>
      </c>
      <c r="L288" s="46">
        <v>3</v>
      </c>
      <c r="M288" s="46">
        <v>2</v>
      </c>
      <c r="N288" s="1">
        <v>1</v>
      </c>
      <c r="O288" s="1">
        <v>0</v>
      </c>
      <c r="P288" s="1">
        <v>0</v>
      </c>
      <c r="Q288" s="1">
        <v>0</v>
      </c>
      <c r="R288" s="1">
        <v>0</v>
      </c>
      <c r="S288" s="1">
        <v>0</v>
      </c>
      <c r="T288" s="1">
        <v>0</v>
      </c>
      <c r="U288" s="18">
        <v>0</v>
      </c>
      <c r="V288" s="1"/>
    </row>
    <row r="289" spans="1:36" x14ac:dyDescent="0.3">
      <c r="A289" s="1"/>
      <c r="B289" s="5">
        <v>0</v>
      </c>
      <c r="C289" s="5">
        <v>0</v>
      </c>
      <c r="D289" s="5">
        <v>0</v>
      </c>
      <c r="E289" s="5">
        <v>0</v>
      </c>
      <c r="F289" s="5">
        <v>0</v>
      </c>
      <c r="G289" s="5">
        <v>0</v>
      </c>
      <c r="H289" s="46">
        <v>0</v>
      </c>
      <c r="I289" s="46">
        <v>0</v>
      </c>
      <c r="J289" s="46">
        <v>0</v>
      </c>
      <c r="K289" s="46">
        <v>0</v>
      </c>
      <c r="L289" s="46">
        <v>16</v>
      </c>
      <c r="M289" s="46">
        <v>7</v>
      </c>
      <c r="N289" s="1">
        <v>5</v>
      </c>
      <c r="O289" s="1">
        <v>2</v>
      </c>
      <c r="P289" s="1">
        <v>0</v>
      </c>
      <c r="Q289" s="1">
        <v>0</v>
      </c>
      <c r="R289" s="1">
        <v>0</v>
      </c>
      <c r="S289" s="1">
        <v>0</v>
      </c>
      <c r="T289" s="1">
        <v>0</v>
      </c>
      <c r="U289" s="18">
        <v>0</v>
      </c>
      <c r="V289" s="1"/>
    </row>
    <row r="290" spans="1:36" x14ac:dyDescent="0.3">
      <c r="A290" s="1"/>
      <c r="B290" s="5">
        <v>0</v>
      </c>
      <c r="C290" s="5">
        <v>0</v>
      </c>
      <c r="D290" s="5">
        <v>0</v>
      </c>
      <c r="E290" s="5">
        <v>0</v>
      </c>
      <c r="F290" s="5">
        <v>0</v>
      </c>
      <c r="G290" s="5">
        <v>0</v>
      </c>
      <c r="H290" s="46">
        <v>0</v>
      </c>
      <c r="I290" s="46">
        <v>0</v>
      </c>
      <c r="J290" s="46">
        <v>0</v>
      </c>
      <c r="K290" s="46">
        <v>0</v>
      </c>
      <c r="L290" s="46">
        <v>1</v>
      </c>
      <c r="M290" s="46">
        <v>3</v>
      </c>
      <c r="N290" s="1">
        <v>0</v>
      </c>
      <c r="O290" s="1">
        <v>0</v>
      </c>
      <c r="P290" s="1">
        <v>2</v>
      </c>
      <c r="Q290" s="1">
        <v>0</v>
      </c>
      <c r="R290" s="1">
        <v>0</v>
      </c>
      <c r="S290" s="1">
        <v>0</v>
      </c>
      <c r="T290" s="1">
        <v>0</v>
      </c>
      <c r="U290" s="18">
        <v>0</v>
      </c>
      <c r="V290" s="1"/>
    </row>
    <row r="291" spans="1:36" x14ac:dyDescent="0.3">
      <c r="A291" s="1"/>
      <c r="B291" s="5">
        <v>0</v>
      </c>
      <c r="C291" s="5">
        <v>0</v>
      </c>
      <c r="D291" s="5">
        <v>0</v>
      </c>
      <c r="E291" s="5">
        <v>0</v>
      </c>
      <c r="F291" s="5">
        <v>0</v>
      </c>
      <c r="G291" s="5">
        <v>0</v>
      </c>
      <c r="H291" s="46">
        <v>0</v>
      </c>
      <c r="I291" s="46">
        <v>0</v>
      </c>
      <c r="J291" s="46">
        <v>0</v>
      </c>
      <c r="K291" s="46">
        <v>0</v>
      </c>
      <c r="L291" s="46">
        <v>15</v>
      </c>
      <c r="M291" s="46">
        <v>17</v>
      </c>
      <c r="N291" s="1">
        <v>1</v>
      </c>
      <c r="O291" s="1">
        <v>0</v>
      </c>
      <c r="P291" s="1">
        <v>0</v>
      </c>
      <c r="Q291" s="1">
        <v>0</v>
      </c>
      <c r="R291" s="1">
        <v>0</v>
      </c>
      <c r="S291" s="1">
        <v>0</v>
      </c>
      <c r="T291" s="1">
        <v>0</v>
      </c>
      <c r="U291" s="18">
        <v>0</v>
      </c>
      <c r="V291" s="1"/>
    </row>
    <row r="292" spans="1:36" x14ac:dyDescent="0.3">
      <c r="A292" s="1"/>
      <c r="B292" s="6">
        <v>0</v>
      </c>
      <c r="C292" s="6">
        <v>0</v>
      </c>
      <c r="D292" s="6">
        <v>0</v>
      </c>
      <c r="E292" s="6">
        <v>0</v>
      </c>
      <c r="F292" s="6">
        <v>0</v>
      </c>
      <c r="G292" s="6">
        <v>0</v>
      </c>
      <c r="H292" s="47">
        <v>0</v>
      </c>
      <c r="I292" s="47">
        <v>0</v>
      </c>
      <c r="J292" s="47">
        <v>0</v>
      </c>
      <c r="K292" s="47">
        <v>0</v>
      </c>
      <c r="L292" s="47">
        <v>0</v>
      </c>
      <c r="M292" s="47">
        <v>7</v>
      </c>
      <c r="N292" s="7">
        <v>3</v>
      </c>
      <c r="O292" s="7">
        <v>0</v>
      </c>
      <c r="P292" s="7">
        <v>0</v>
      </c>
      <c r="Q292" s="7">
        <v>2</v>
      </c>
      <c r="R292" s="7">
        <v>1</v>
      </c>
      <c r="S292" s="7">
        <v>0</v>
      </c>
      <c r="T292" s="7">
        <v>0</v>
      </c>
      <c r="U292" s="8">
        <v>0</v>
      </c>
      <c r="V292" s="7"/>
    </row>
    <row r="293" spans="1:36" x14ac:dyDescent="0.3">
      <c r="A293" s="1"/>
      <c r="B293" s="11">
        <f t="shared" ref="B293:U293" si="102">SUM(B274:B292)</f>
        <v>0</v>
      </c>
      <c r="C293" s="11">
        <f t="shared" si="102"/>
        <v>0</v>
      </c>
      <c r="D293" s="11">
        <f t="shared" si="102"/>
        <v>0</v>
      </c>
      <c r="E293" s="11">
        <f t="shared" si="102"/>
        <v>0</v>
      </c>
      <c r="F293" s="11">
        <f t="shared" si="102"/>
        <v>0</v>
      </c>
      <c r="G293" s="48">
        <f t="shared" si="102"/>
        <v>0</v>
      </c>
      <c r="H293" s="48">
        <f t="shared" si="102"/>
        <v>0</v>
      </c>
      <c r="I293" s="48">
        <f t="shared" si="102"/>
        <v>107</v>
      </c>
      <c r="J293" s="48">
        <f t="shared" si="102"/>
        <v>984</v>
      </c>
      <c r="K293" s="48">
        <f t="shared" si="102"/>
        <v>560</v>
      </c>
      <c r="L293" s="48">
        <f t="shared" si="102"/>
        <v>72</v>
      </c>
      <c r="M293" s="48">
        <f t="shared" si="102"/>
        <v>47</v>
      </c>
      <c r="N293" s="11">
        <f t="shared" si="102"/>
        <v>10</v>
      </c>
      <c r="O293" s="11">
        <f t="shared" si="102"/>
        <v>2</v>
      </c>
      <c r="P293" s="11">
        <f t="shared" si="102"/>
        <v>2</v>
      </c>
      <c r="Q293" s="11">
        <f t="shared" si="102"/>
        <v>2</v>
      </c>
      <c r="R293" s="11">
        <f t="shared" si="102"/>
        <v>1</v>
      </c>
      <c r="S293" s="11">
        <f t="shared" si="102"/>
        <v>0</v>
      </c>
      <c r="T293" s="11">
        <f t="shared" si="102"/>
        <v>0</v>
      </c>
      <c r="U293" s="19">
        <f t="shared" si="102"/>
        <v>0</v>
      </c>
      <c r="V293" s="11">
        <f>SUM(B293:U293)</f>
        <v>1787</v>
      </c>
    </row>
    <row r="295" spans="1:36" x14ac:dyDescent="0.3">
      <c r="Z295" s="1"/>
      <c r="AA295" s="1"/>
      <c r="AB295" s="1"/>
      <c r="AC295" s="1"/>
      <c r="AD295" s="1"/>
      <c r="AE295" s="1"/>
      <c r="AF295" s="1"/>
      <c r="AG295" s="1"/>
      <c r="AH295" s="1"/>
      <c r="AI295" s="1"/>
      <c r="AJ295" s="1"/>
    </row>
    <row r="298" spans="1:36" s="1" customFormat="1" x14ac:dyDescent="0.3">
      <c r="G298" s="46"/>
      <c r="H298" s="46"/>
      <c r="I298" s="46"/>
      <c r="J298" s="46"/>
      <c r="K298" s="46"/>
      <c r="L298" s="46"/>
      <c r="M298" s="46"/>
      <c r="Z298"/>
      <c r="AA298"/>
      <c r="AB298"/>
      <c r="AC298"/>
      <c r="AD298"/>
      <c r="AE298"/>
      <c r="AF298"/>
      <c r="AG298"/>
      <c r="AH298"/>
      <c r="AI298"/>
      <c r="AJ298"/>
    </row>
    <row r="301" spans="1:36" ht="15" thickBot="1" x14ac:dyDescent="0.35"/>
    <row r="302" spans="1:36" ht="15" thickBot="1" x14ac:dyDescent="0.35">
      <c r="A302" s="21" t="s">
        <v>6</v>
      </c>
      <c r="B302" s="12">
        <v>1</v>
      </c>
      <c r="C302" s="12">
        <v>2</v>
      </c>
      <c r="D302" s="12">
        <v>3</v>
      </c>
      <c r="E302" s="12">
        <v>4</v>
      </c>
      <c r="F302" s="12">
        <v>5</v>
      </c>
      <c r="G302" s="56">
        <v>6</v>
      </c>
      <c r="H302" s="56">
        <v>7</v>
      </c>
      <c r="I302" s="56">
        <v>8</v>
      </c>
      <c r="J302" s="56">
        <v>9</v>
      </c>
      <c r="K302" s="56">
        <v>10</v>
      </c>
      <c r="L302" s="56">
        <v>11</v>
      </c>
      <c r="M302" s="56">
        <v>12</v>
      </c>
      <c r="N302" s="12">
        <v>13</v>
      </c>
      <c r="O302" s="12">
        <v>14</v>
      </c>
      <c r="P302" s="12">
        <v>15</v>
      </c>
      <c r="Q302" s="12">
        <v>16</v>
      </c>
      <c r="R302" s="12">
        <v>17</v>
      </c>
      <c r="S302" s="12">
        <v>18</v>
      </c>
      <c r="T302" s="12">
        <v>19</v>
      </c>
      <c r="U302" s="14">
        <v>20</v>
      </c>
      <c r="V302" s="20" t="s">
        <v>21</v>
      </c>
    </row>
    <row r="303" spans="1:36" x14ac:dyDescent="0.3">
      <c r="A303" s="3" t="s">
        <v>13</v>
      </c>
      <c r="B303" s="5">
        <v>60</v>
      </c>
      <c r="C303" s="5">
        <v>12</v>
      </c>
      <c r="D303" s="5">
        <v>0</v>
      </c>
      <c r="E303" s="5">
        <v>0</v>
      </c>
      <c r="F303" s="5">
        <v>0</v>
      </c>
      <c r="G303" s="5">
        <v>0</v>
      </c>
      <c r="H303" s="5">
        <v>0</v>
      </c>
      <c r="I303" s="5">
        <v>0</v>
      </c>
      <c r="J303" s="5">
        <v>0</v>
      </c>
      <c r="K303" s="5">
        <v>0</v>
      </c>
      <c r="L303" s="5">
        <v>0</v>
      </c>
      <c r="M303" s="5">
        <v>0</v>
      </c>
      <c r="N303" s="5">
        <v>0</v>
      </c>
      <c r="O303" s="5">
        <v>0</v>
      </c>
      <c r="P303" s="5">
        <v>0</v>
      </c>
      <c r="Q303" s="5">
        <v>0</v>
      </c>
      <c r="R303" s="5">
        <v>0</v>
      </c>
      <c r="S303" s="5">
        <v>0</v>
      </c>
      <c r="T303" s="5">
        <v>0</v>
      </c>
      <c r="U303" s="15">
        <v>0</v>
      </c>
      <c r="V303" s="13"/>
    </row>
    <row r="304" spans="1:36" x14ac:dyDescent="0.3">
      <c r="A304" s="3"/>
      <c r="B304" s="5">
        <v>57</v>
      </c>
      <c r="C304" s="5">
        <v>3</v>
      </c>
      <c r="D304" s="5">
        <v>0</v>
      </c>
      <c r="E304" s="5">
        <v>0</v>
      </c>
      <c r="F304" s="5">
        <v>0</v>
      </c>
      <c r="G304" s="5">
        <v>0</v>
      </c>
      <c r="H304" s="5">
        <v>0</v>
      </c>
      <c r="I304" s="5">
        <v>0</v>
      </c>
      <c r="J304" s="5">
        <v>0</v>
      </c>
      <c r="K304" s="5">
        <v>0</v>
      </c>
      <c r="L304" s="5">
        <v>0</v>
      </c>
      <c r="M304" s="5">
        <v>0</v>
      </c>
      <c r="N304" s="5">
        <v>0</v>
      </c>
      <c r="O304" s="5">
        <v>0</v>
      </c>
      <c r="P304" s="5">
        <v>0</v>
      </c>
      <c r="Q304" s="5">
        <v>0</v>
      </c>
      <c r="R304" s="5">
        <v>0</v>
      </c>
      <c r="S304" s="5">
        <v>0</v>
      </c>
      <c r="T304" s="5">
        <v>0</v>
      </c>
      <c r="U304" s="15">
        <v>0</v>
      </c>
      <c r="V304" s="13"/>
    </row>
    <row r="305" spans="1:22" x14ac:dyDescent="0.3">
      <c r="A305" s="3"/>
      <c r="B305" s="5">
        <v>44</v>
      </c>
      <c r="C305" s="5">
        <v>0</v>
      </c>
      <c r="D305" s="5">
        <v>0</v>
      </c>
      <c r="E305" s="5">
        <v>0</v>
      </c>
      <c r="F305" s="5">
        <v>0</v>
      </c>
      <c r="G305" s="5">
        <v>0</v>
      </c>
      <c r="H305" s="5">
        <v>0</v>
      </c>
      <c r="I305" s="5">
        <v>0</v>
      </c>
      <c r="J305" s="5">
        <v>0</v>
      </c>
      <c r="K305" s="5">
        <v>0</v>
      </c>
      <c r="L305" s="5">
        <v>0</v>
      </c>
      <c r="M305" s="5">
        <v>0</v>
      </c>
      <c r="N305" s="5">
        <v>0</v>
      </c>
      <c r="O305" s="5">
        <v>0</v>
      </c>
      <c r="P305" s="5">
        <v>0</v>
      </c>
      <c r="Q305" s="5">
        <v>0</v>
      </c>
      <c r="R305" s="5">
        <v>0</v>
      </c>
      <c r="S305" s="5">
        <v>0</v>
      </c>
      <c r="T305" s="5">
        <v>0</v>
      </c>
      <c r="U305" s="15">
        <v>0</v>
      </c>
      <c r="V305" s="13"/>
    </row>
    <row r="306" spans="1:22" x14ac:dyDescent="0.3">
      <c r="A306" s="3"/>
      <c r="B306" s="6">
        <v>75</v>
      </c>
      <c r="C306" s="6">
        <v>10</v>
      </c>
      <c r="D306" s="6">
        <v>0</v>
      </c>
      <c r="E306" s="6">
        <v>0</v>
      </c>
      <c r="F306" s="6">
        <v>0</v>
      </c>
      <c r="G306" s="6">
        <v>0</v>
      </c>
      <c r="H306" s="6">
        <v>0</v>
      </c>
      <c r="I306" s="6">
        <v>0</v>
      </c>
      <c r="J306" s="6">
        <v>0</v>
      </c>
      <c r="K306" s="6">
        <v>0</v>
      </c>
      <c r="L306" s="6">
        <v>0</v>
      </c>
      <c r="M306" s="6">
        <v>0</v>
      </c>
      <c r="N306" s="6">
        <v>0</v>
      </c>
      <c r="O306" s="6">
        <v>0</v>
      </c>
      <c r="P306" s="6">
        <v>0</v>
      </c>
      <c r="Q306" s="6">
        <v>0</v>
      </c>
      <c r="R306" s="6">
        <v>0</v>
      </c>
      <c r="S306" s="6">
        <v>0</v>
      </c>
      <c r="T306" s="6">
        <v>0</v>
      </c>
      <c r="U306" s="16">
        <v>0</v>
      </c>
      <c r="V306" s="7">
        <f>SUM(B303:U306)</f>
        <v>261</v>
      </c>
    </row>
    <row r="307" spans="1:22" x14ac:dyDescent="0.3">
      <c r="A307" s="3" t="s">
        <v>14</v>
      </c>
      <c r="B307" s="5">
        <v>0</v>
      </c>
      <c r="C307" s="5">
        <v>55</v>
      </c>
      <c r="D307" s="5">
        <v>12</v>
      </c>
      <c r="E307" s="5">
        <v>12</v>
      </c>
      <c r="F307" s="5">
        <v>1</v>
      </c>
      <c r="G307" s="5">
        <v>0</v>
      </c>
      <c r="H307" s="5">
        <v>0</v>
      </c>
      <c r="I307" s="5">
        <v>0</v>
      </c>
      <c r="J307" s="5">
        <v>0</v>
      </c>
      <c r="K307" s="5">
        <v>0</v>
      </c>
      <c r="L307" s="5">
        <v>0</v>
      </c>
      <c r="M307" s="5">
        <v>0</v>
      </c>
      <c r="N307" s="5">
        <v>0</v>
      </c>
      <c r="O307" s="5">
        <v>0</v>
      </c>
      <c r="P307" s="5">
        <v>0</v>
      </c>
      <c r="Q307" s="5">
        <v>0</v>
      </c>
      <c r="R307" s="5">
        <v>0</v>
      </c>
      <c r="S307" s="5">
        <v>0</v>
      </c>
      <c r="T307" s="5">
        <v>0</v>
      </c>
      <c r="U307" s="15">
        <v>0</v>
      </c>
      <c r="V307" s="13"/>
    </row>
    <row r="308" spans="1:22" x14ac:dyDescent="0.3">
      <c r="A308" s="3"/>
      <c r="B308" s="5">
        <v>0</v>
      </c>
      <c r="C308" s="5">
        <v>60</v>
      </c>
      <c r="D308" s="5">
        <v>11</v>
      </c>
      <c r="E308" s="5">
        <v>3</v>
      </c>
      <c r="F308" s="5">
        <v>0</v>
      </c>
      <c r="G308" s="5">
        <v>0</v>
      </c>
      <c r="H308" s="5">
        <v>0</v>
      </c>
      <c r="I308" s="5">
        <v>0</v>
      </c>
      <c r="J308" s="5">
        <v>0</v>
      </c>
      <c r="K308" s="5">
        <v>0</v>
      </c>
      <c r="L308" s="5">
        <v>0</v>
      </c>
      <c r="M308" s="5">
        <v>0</v>
      </c>
      <c r="N308" s="5">
        <v>0</v>
      </c>
      <c r="O308" s="5">
        <v>0</v>
      </c>
      <c r="P308" s="5">
        <v>0</v>
      </c>
      <c r="Q308" s="5">
        <v>0</v>
      </c>
      <c r="R308" s="5">
        <v>0</v>
      </c>
      <c r="S308" s="5">
        <v>0</v>
      </c>
      <c r="T308" s="5">
        <v>0</v>
      </c>
      <c r="U308" s="15">
        <v>0</v>
      </c>
      <c r="V308" s="13"/>
    </row>
    <row r="309" spans="1:22" x14ac:dyDescent="0.3">
      <c r="A309" s="3"/>
      <c r="B309" s="5">
        <v>0</v>
      </c>
      <c r="C309" s="5">
        <v>58</v>
      </c>
      <c r="D309" s="5">
        <v>4</v>
      </c>
      <c r="E309" s="5">
        <v>4</v>
      </c>
      <c r="F309" s="5">
        <v>0</v>
      </c>
      <c r="G309" s="5">
        <v>0</v>
      </c>
      <c r="H309" s="5">
        <v>0</v>
      </c>
      <c r="I309" s="5">
        <v>0</v>
      </c>
      <c r="J309" s="5">
        <v>0</v>
      </c>
      <c r="K309" s="5">
        <v>0</v>
      </c>
      <c r="L309" s="5">
        <v>0</v>
      </c>
      <c r="M309" s="5">
        <v>0</v>
      </c>
      <c r="N309" s="5">
        <v>0</v>
      </c>
      <c r="O309" s="5">
        <v>0</v>
      </c>
      <c r="P309" s="5">
        <v>0</v>
      </c>
      <c r="Q309" s="5">
        <v>0</v>
      </c>
      <c r="R309" s="5">
        <v>0</v>
      </c>
      <c r="S309" s="5">
        <v>0</v>
      </c>
      <c r="T309" s="5">
        <v>0</v>
      </c>
      <c r="U309" s="15">
        <v>0</v>
      </c>
      <c r="V309" s="13"/>
    </row>
    <row r="310" spans="1:22" x14ac:dyDescent="0.3">
      <c r="A310" s="3"/>
      <c r="B310" s="6">
        <v>0</v>
      </c>
      <c r="C310" s="6">
        <v>48</v>
      </c>
      <c r="D310" s="6">
        <v>30</v>
      </c>
      <c r="E310" s="6">
        <v>5</v>
      </c>
      <c r="F310" s="6">
        <v>7</v>
      </c>
      <c r="G310" s="6">
        <v>0</v>
      </c>
      <c r="H310" s="6">
        <v>0</v>
      </c>
      <c r="I310" s="6">
        <v>0</v>
      </c>
      <c r="J310" s="6">
        <v>0</v>
      </c>
      <c r="K310" s="6">
        <v>0</v>
      </c>
      <c r="L310" s="6">
        <v>0</v>
      </c>
      <c r="M310" s="6">
        <v>0</v>
      </c>
      <c r="N310" s="6">
        <v>0</v>
      </c>
      <c r="O310" s="6">
        <v>0</v>
      </c>
      <c r="P310" s="6">
        <v>0</v>
      </c>
      <c r="Q310" s="6">
        <v>0</v>
      </c>
      <c r="R310" s="6">
        <v>0</v>
      </c>
      <c r="S310" s="6">
        <v>0</v>
      </c>
      <c r="T310" s="6">
        <v>0</v>
      </c>
      <c r="U310" s="16">
        <v>0</v>
      </c>
      <c r="V310" s="7">
        <f>SUM(B307:U310)</f>
        <v>310</v>
      </c>
    </row>
    <row r="311" spans="1:22" x14ac:dyDescent="0.3">
      <c r="A311" s="3" t="s">
        <v>15</v>
      </c>
      <c r="B311" s="5">
        <v>0</v>
      </c>
      <c r="C311" s="5">
        <v>2</v>
      </c>
      <c r="D311" s="5">
        <v>55</v>
      </c>
      <c r="E311" s="5">
        <v>13</v>
      </c>
      <c r="F311" s="5">
        <v>2</v>
      </c>
      <c r="G311" s="5">
        <v>0</v>
      </c>
      <c r="H311" s="5">
        <v>0</v>
      </c>
      <c r="I311" s="5">
        <v>0</v>
      </c>
      <c r="J311" s="5">
        <v>0</v>
      </c>
      <c r="K311" s="5">
        <v>0</v>
      </c>
      <c r="L311" s="5">
        <v>0</v>
      </c>
      <c r="M311" s="5">
        <v>0</v>
      </c>
      <c r="N311" s="5">
        <v>0</v>
      </c>
      <c r="O311" s="5">
        <v>0</v>
      </c>
      <c r="P311" s="5">
        <v>0</v>
      </c>
      <c r="Q311" s="5">
        <v>0</v>
      </c>
      <c r="R311" s="5">
        <v>0</v>
      </c>
      <c r="S311" s="5">
        <v>0</v>
      </c>
      <c r="T311" s="5">
        <v>0</v>
      </c>
      <c r="U311" s="15">
        <v>0</v>
      </c>
      <c r="V311" s="13"/>
    </row>
    <row r="312" spans="1:22" x14ac:dyDescent="0.3">
      <c r="A312" s="3"/>
      <c r="B312" s="5">
        <v>0</v>
      </c>
      <c r="C312" s="5">
        <v>0</v>
      </c>
      <c r="D312" s="5">
        <v>62</v>
      </c>
      <c r="E312" s="5">
        <v>15</v>
      </c>
      <c r="F312" s="5">
        <v>4</v>
      </c>
      <c r="G312" s="5">
        <v>1</v>
      </c>
      <c r="H312" s="5">
        <v>0</v>
      </c>
      <c r="I312" s="5">
        <v>0</v>
      </c>
      <c r="J312" s="5">
        <v>0</v>
      </c>
      <c r="K312" s="5">
        <v>0</v>
      </c>
      <c r="L312" s="5">
        <v>0</v>
      </c>
      <c r="M312" s="5">
        <v>0</v>
      </c>
      <c r="N312" s="5">
        <v>0</v>
      </c>
      <c r="O312" s="5">
        <v>0</v>
      </c>
      <c r="P312" s="5">
        <v>0</v>
      </c>
      <c r="Q312" s="5">
        <v>0</v>
      </c>
      <c r="R312" s="5">
        <v>0</v>
      </c>
      <c r="S312" s="5">
        <v>0</v>
      </c>
      <c r="T312" s="5">
        <v>0</v>
      </c>
      <c r="U312" s="15">
        <v>0</v>
      </c>
      <c r="V312" s="13"/>
    </row>
    <row r="313" spans="1:22" x14ac:dyDescent="0.3">
      <c r="A313" s="3"/>
      <c r="B313" s="5">
        <v>0</v>
      </c>
      <c r="C313" s="5">
        <v>0</v>
      </c>
      <c r="D313" s="5">
        <v>60</v>
      </c>
      <c r="E313" s="5">
        <v>15</v>
      </c>
      <c r="F313" s="5">
        <v>10</v>
      </c>
      <c r="G313" s="5">
        <v>0</v>
      </c>
      <c r="H313" s="5">
        <v>0</v>
      </c>
      <c r="I313" s="5">
        <v>0</v>
      </c>
      <c r="J313" s="5">
        <v>0</v>
      </c>
      <c r="K313" s="5">
        <v>0</v>
      </c>
      <c r="L313" s="5">
        <v>0</v>
      </c>
      <c r="M313" s="5">
        <v>0</v>
      </c>
      <c r="N313" s="5">
        <v>0</v>
      </c>
      <c r="O313" s="5">
        <v>0</v>
      </c>
      <c r="P313" s="5">
        <v>0</v>
      </c>
      <c r="Q313" s="5">
        <v>0</v>
      </c>
      <c r="R313" s="5">
        <v>0</v>
      </c>
      <c r="S313" s="5">
        <v>0</v>
      </c>
      <c r="T313" s="5">
        <v>0</v>
      </c>
      <c r="U313" s="15">
        <v>0</v>
      </c>
      <c r="V313" s="13"/>
    </row>
    <row r="314" spans="1:22" x14ac:dyDescent="0.3">
      <c r="A314" s="3"/>
      <c r="B314" s="6">
        <v>0</v>
      </c>
      <c r="C314" s="6">
        <v>5</v>
      </c>
      <c r="D314" s="6">
        <v>66</v>
      </c>
      <c r="E314" s="6">
        <v>23</v>
      </c>
      <c r="F314" s="6">
        <v>1</v>
      </c>
      <c r="G314" s="6">
        <v>0</v>
      </c>
      <c r="H314" s="6">
        <v>0</v>
      </c>
      <c r="I314" s="6">
        <v>0</v>
      </c>
      <c r="J314" s="6">
        <v>0</v>
      </c>
      <c r="K314" s="6">
        <v>0</v>
      </c>
      <c r="L314" s="6">
        <v>0</v>
      </c>
      <c r="M314" s="6">
        <v>0</v>
      </c>
      <c r="N314" s="6">
        <v>0</v>
      </c>
      <c r="O314" s="6">
        <v>0</v>
      </c>
      <c r="P314" s="6">
        <v>0</v>
      </c>
      <c r="Q314" s="6">
        <v>0</v>
      </c>
      <c r="R314" s="6">
        <v>0</v>
      </c>
      <c r="S314" s="6">
        <v>0</v>
      </c>
      <c r="T314" s="6">
        <v>0</v>
      </c>
      <c r="U314" s="16">
        <v>0</v>
      </c>
      <c r="V314" s="7">
        <f>SUM(B311:U314)</f>
        <v>334</v>
      </c>
    </row>
    <row r="315" spans="1:22" x14ac:dyDescent="0.3">
      <c r="A315" s="3" t="s">
        <v>16</v>
      </c>
      <c r="B315" s="5">
        <v>0</v>
      </c>
      <c r="C315" s="5">
        <v>0</v>
      </c>
      <c r="D315" s="5">
        <v>2</v>
      </c>
      <c r="E315" s="5">
        <v>55</v>
      </c>
      <c r="F315" s="5">
        <v>55</v>
      </c>
      <c r="G315" s="5">
        <v>43</v>
      </c>
      <c r="H315" s="5">
        <v>12</v>
      </c>
      <c r="I315" s="5">
        <v>0</v>
      </c>
      <c r="J315" s="5">
        <v>0</v>
      </c>
      <c r="K315" s="5">
        <v>0</v>
      </c>
      <c r="L315" s="5">
        <v>0</v>
      </c>
      <c r="M315" s="5">
        <v>0</v>
      </c>
      <c r="N315" s="5">
        <v>0</v>
      </c>
      <c r="O315" s="5">
        <v>0</v>
      </c>
      <c r="P315" s="5">
        <v>0</v>
      </c>
      <c r="Q315" s="5">
        <v>0</v>
      </c>
      <c r="R315" s="5">
        <v>0</v>
      </c>
      <c r="S315" s="5">
        <v>0</v>
      </c>
      <c r="T315" s="5">
        <v>0</v>
      </c>
      <c r="U315" s="15">
        <v>0</v>
      </c>
      <c r="V315" s="13"/>
    </row>
    <row r="316" spans="1:22" x14ac:dyDescent="0.3">
      <c r="A316" s="3"/>
      <c r="B316" s="5">
        <v>0</v>
      </c>
      <c r="C316" s="5">
        <v>0</v>
      </c>
      <c r="D316" s="5">
        <v>0</v>
      </c>
      <c r="E316" s="5">
        <v>45</v>
      </c>
      <c r="F316" s="5">
        <v>60</v>
      </c>
      <c r="G316" s="5">
        <v>58</v>
      </c>
      <c r="H316" s="5">
        <v>0</v>
      </c>
      <c r="I316" s="5">
        <v>0</v>
      </c>
      <c r="J316" s="5">
        <v>0</v>
      </c>
      <c r="K316" s="5">
        <v>0</v>
      </c>
      <c r="L316" s="5">
        <v>0</v>
      </c>
      <c r="M316" s="5">
        <v>0</v>
      </c>
      <c r="N316" s="5">
        <v>0</v>
      </c>
      <c r="O316" s="5">
        <v>0</v>
      </c>
      <c r="P316" s="5">
        <v>0</v>
      </c>
      <c r="Q316" s="5">
        <v>0</v>
      </c>
      <c r="R316" s="5">
        <v>0</v>
      </c>
      <c r="S316" s="5">
        <v>0</v>
      </c>
      <c r="T316" s="5">
        <v>0</v>
      </c>
      <c r="U316" s="15">
        <v>0</v>
      </c>
      <c r="V316" s="13"/>
    </row>
    <row r="317" spans="1:22" x14ac:dyDescent="0.3">
      <c r="A317" s="3"/>
      <c r="B317" s="5">
        <v>0</v>
      </c>
      <c r="C317" s="5">
        <v>0</v>
      </c>
      <c r="D317" s="5">
        <v>5</v>
      </c>
      <c r="E317" s="5">
        <v>44</v>
      </c>
      <c r="F317" s="5">
        <v>50</v>
      </c>
      <c r="G317" s="5">
        <v>33</v>
      </c>
      <c r="H317" s="5">
        <v>2</v>
      </c>
      <c r="I317" s="5">
        <v>0</v>
      </c>
      <c r="J317" s="5">
        <v>0</v>
      </c>
      <c r="K317" s="5">
        <v>0</v>
      </c>
      <c r="L317" s="5">
        <v>0</v>
      </c>
      <c r="M317" s="5">
        <v>0</v>
      </c>
      <c r="N317" s="5">
        <v>0</v>
      </c>
      <c r="O317" s="5">
        <v>0</v>
      </c>
      <c r="P317" s="5">
        <v>0</v>
      </c>
      <c r="Q317" s="5">
        <v>0</v>
      </c>
      <c r="R317" s="5">
        <v>0</v>
      </c>
      <c r="S317" s="5">
        <v>0</v>
      </c>
      <c r="T317" s="5">
        <v>0</v>
      </c>
      <c r="U317" s="15">
        <v>0</v>
      </c>
      <c r="V317" s="13"/>
    </row>
    <row r="318" spans="1:22" x14ac:dyDescent="0.3">
      <c r="A318" s="3"/>
      <c r="B318" s="6">
        <v>0</v>
      </c>
      <c r="C318" s="6">
        <v>0</v>
      </c>
      <c r="D318" s="6">
        <v>0</v>
      </c>
      <c r="E318" s="6">
        <v>70</v>
      </c>
      <c r="F318" s="6">
        <v>56</v>
      </c>
      <c r="G318" s="6">
        <v>55</v>
      </c>
      <c r="H318" s="6">
        <v>8</v>
      </c>
      <c r="I318" s="6">
        <v>0</v>
      </c>
      <c r="J318" s="6">
        <v>0</v>
      </c>
      <c r="K318" s="6">
        <v>0</v>
      </c>
      <c r="L318" s="6">
        <v>0</v>
      </c>
      <c r="M318" s="6">
        <v>0</v>
      </c>
      <c r="N318" s="6">
        <v>0</v>
      </c>
      <c r="O318" s="6">
        <v>0</v>
      </c>
      <c r="P318" s="6">
        <v>0</v>
      </c>
      <c r="Q318" s="6">
        <v>0</v>
      </c>
      <c r="R318" s="6">
        <v>0</v>
      </c>
      <c r="S318" s="6">
        <v>0</v>
      </c>
      <c r="T318" s="6">
        <v>0</v>
      </c>
      <c r="U318" s="16">
        <v>0</v>
      </c>
      <c r="V318" s="7">
        <f>SUM(B315:U318)</f>
        <v>653</v>
      </c>
    </row>
    <row r="319" spans="1:22" x14ac:dyDescent="0.3">
      <c r="A319" s="3" t="s">
        <v>17</v>
      </c>
      <c r="B319" s="5">
        <v>0</v>
      </c>
      <c r="C319" s="5">
        <v>0</v>
      </c>
      <c r="D319" s="5">
        <v>0</v>
      </c>
      <c r="E319" s="5">
        <v>0</v>
      </c>
      <c r="F319" s="5">
        <v>0</v>
      </c>
      <c r="G319" s="5">
        <v>12</v>
      </c>
      <c r="H319" s="5">
        <v>55</v>
      </c>
      <c r="I319" s="5">
        <v>55</v>
      </c>
      <c r="J319" s="5">
        <v>0</v>
      </c>
      <c r="K319" s="5">
        <v>0</v>
      </c>
      <c r="L319" s="5">
        <v>0</v>
      </c>
      <c r="M319" s="5">
        <v>0</v>
      </c>
      <c r="N319" s="5">
        <v>0</v>
      </c>
      <c r="O319" s="5">
        <v>0</v>
      </c>
      <c r="P319" s="5">
        <v>0</v>
      </c>
      <c r="Q319" s="5">
        <v>0</v>
      </c>
      <c r="R319" s="5">
        <v>0</v>
      </c>
      <c r="S319" s="5">
        <v>0</v>
      </c>
      <c r="T319" s="5">
        <v>0</v>
      </c>
      <c r="U319" s="15">
        <v>0</v>
      </c>
      <c r="V319" s="13"/>
    </row>
    <row r="320" spans="1:22" x14ac:dyDescent="0.3">
      <c r="A320" s="3"/>
      <c r="B320" s="5">
        <v>0</v>
      </c>
      <c r="C320" s="5">
        <v>0</v>
      </c>
      <c r="D320" s="5">
        <v>0</v>
      </c>
      <c r="E320" s="5">
        <v>0</v>
      </c>
      <c r="F320" s="5">
        <v>0</v>
      </c>
      <c r="G320" s="5">
        <v>15</v>
      </c>
      <c r="H320" s="5">
        <v>48</v>
      </c>
      <c r="I320" s="5">
        <v>60</v>
      </c>
      <c r="J320" s="5">
        <v>0</v>
      </c>
      <c r="K320" s="5">
        <v>0</v>
      </c>
      <c r="L320" s="5">
        <v>0</v>
      </c>
      <c r="M320" s="5">
        <v>0</v>
      </c>
      <c r="N320" s="5">
        <v>0</v>
      </c>
      <c r="O320" s="5">
        <v>0</v>
      </c>
      <c r="P320" s="5">
        <v>0</v>
      </c>
      <c r="Q320" s="5">
        <v>0</v>
      </c>
      <c r="R320" s="5">
        <v>0</v>
      </c>
      <c r="S320" s="5">
        <v>0</v>
      </c>
      <c r="T320" s="5">
        <v>0</v>
      </c>
      <c r="U320" s="15">
        <v>0</v>
      </c>
      <c r="V320" s="13"/>
    </row>
    <row r="321" spans="1:22" x14ac:dyDescent="0.3">
      <c r="A321" s="3"/>
      <c r="B321" s="5">
        <v>0</v>
      </c>
      <c r="C321" s="5">
        <v>0</v>
      </c>
      <c r="D321" s="5">
        <v>0</v>
      </c>
      <c r="E321" s="5">
        <v>0</v>
      </c>
      <c r="F321" s="5">
        <v>0</v>
      </c>
      <c r="G321" s="5">
        <v>8</v>
      </c>
      <c r="H321" s="5">
        <v>65</v>
      </c>
      <c r="I321" s="5">
        <v>44</v>
      </c>
      <c r="J321" s="5">
        <v>0</v>
      </c>
      <c r="K321" s="5">
        <v>0</v>
      </c>
      <c r="L321" s="5">
        <v>0</v>
      </c>
      <c r="M321" s="5">
        <v>0</v>
      </c>
      <c r="N321" s="5">
        <v>0</v>
      </c>
      <c r="O321" s="5">
        <v>0</v>
      </c>
      <c r="P321" s="5">
        <v>0</v>
      </c>
      <c r="Q321" s="5">
        <v>0</v>
      </c>
      <c r="R321" s="5">
        <v>0</v>
      </c>
      <c r="S321" s="5">
        <v>0</v>
      </c>
      <c r="T321" s="5">
        <v>0</v>
      </c>
      <c r="U321" s="15">
        <v>0</v>
      </c>
      <c r="V321" s="13"/>
    </row>
    <row r="322" spans="1:22" x14ac:dyDescent="0.3">
      <c r="A322" s="4"/>
      <c r="B322" s="6">
        <v>0</v>
      </c>
      <c r="C322" s="6">
        <v>0</v>
      </c>
      <c r="D322" s="6">
        <v>0</v>
      </c>
      <c r="E322" s="6">
        <v>0</v>
      </c>
      <c r="F322" s="6">
        <v>0</v>
      </c>
      <c r="G322" s="6">
        <v>4</v>
      </c>
      <c r="H322" s="6">
        <v>61</v>
      </c>
      <c r="I322" s="6">
        <v>44</v>
      </c>
      <c r="J322" s="6">
        <v>0</v>
      </c>
      <c r="K322" s="6">
        <v>0</v>
      </c>
      <c r="L322" s="6">
        <v>0</v>
      </c>
      <c r="M322" s="6">
        <v>0</v>
      </c>
      <c r="N322" s="6">
        <v>0</v>
      </c>
      <c r="O322" s="6">
        <v>0</v>
      </c>
      <c r="P322" s="6">
        <v>0</v>
      </c>
      <c r="Q322" s="6">
        <v>0</v>
      </c>
      <c r="R322" s="6">
        <v>0</v>
      </c>
      <c r="S322" s="6">
        <v>0</v>
      </c>
      <c r="T322" s="6">
        <v>0</v>
      </c>
      <c r="U322" s="16">
        <v>0</v>
      </c>
      <c r="V322" s="7">
        <f>SUM(B319:U322)</f>
        <v>471</v>
      </c>
    </row>
    <row r="323" spans="1:22" x14ac:dyDescent="0.3">
      <c r="A323" s="9" t="s">
        <v>18</v>
      </c>
      <c r="B323" s="10">
        <f>SUM(B303:B322)</f>
        <v>236</v>
      </c>
      <c r="C323" s="10">
        <f>SUM(C303:C322)</f>
        <v>253</v>
      </c>
      <c r="D323" s="10">
        <f t="shared" ref="D323" si="103">SUM(D303:D322)</f>
        <v>307</v>
      </c>
      <c r="E323" s="10">
        <f t="shared" ref="E323" si="104">SUM(E303:E322)</f>
        <v>304</v>
      </c>
      <c r="F323" s="10">
        <f t="shared" ref="F323" si="105">SUM(F303:F322)</f>
        <v>246</v>
      </c>
      <c r="G323" s="10">
        <f t="shared" ref="G323" si="106">SUM(G303:G322)</f>
        <v>229</v>
      </c>
      <c r="H323" s="10">
        <f t="shared" ref="H323" si="107">SUM(H303:H322)</f>
        <v>251</v>
      </c>
      <c r="I323" s="10">
        <f t="shared" ref="I323" si="108">SUM(I303:I322)</f>
        <v>203</v>
      </c>
      <c r="J323" s="10">
        <f t="shared" ref="J323" si="109">SUM(J303:J322)</f>
        <v>0</v>
      </c>
      <c r="K323" s="10">
        <f t="shared" ref="K323" si="110">SUM(K303:K322)</f>
        <v>0</v>
      </c>
      <c r="L323" s="10">
        <f t="shared" ref="L323" si="111">SUM(L303:L322)</f>
        <v>0</v>
      </c>
      <c r="M323" s="10">
        <f t="shared" ref="M323" si="112">SUM(M303:M322)</f>
        <v>0</v>
      </c>
      <c r="N323" s="10">
        <f t="shared" ref="N323" si="113">SUM(N303:N322)</f>
        <v>0</v>
      </c>
      <c r="O323" s="10">
        <f t="shared" ref="O323" si="114">SUM(O303:O322)</f>
        <v>0</v>
      </c>
      <c r="P323" s="10">
        <f t="shared" ref="P323" si="115">SUM(P303:P322)</f>
        <v>0</v>
      </c>
      <c r="Q323" s="10">
        <f t="shared" ref="Q323" si="116">SUM(Q303:Q322)</f>
        <v>0</v>
      </c>
      <c r="R323" s="10">
        <f t="shared" ref="R323" si="117">SUM(R303:R322)</f>
        <v>0</v>
      </c>
      <c r="S323" s="10">
        <f t="shared" ref="S323" si="118">SUM(S303:S322)</f>
        <v>0</v>
      </c>
      <c r="T323" s="10">
        <f t="shared" ref="T323" si="119">SUM(T303:T322)</f>
        <v>0</v>
      </c>
      <c r="U323" s="17">
        <f t="shared" ref="U323" si="120">SUM(U303:U322)</f>
        <v>0</v>
      </c>
      <c r="V323" s="10">
        <f>SUM(B323:U323)</f>
        <v>2029</v>
      </c>
    </row>
    <row r="324" spans="1:22" x14ac:dyDescent="0.3">
      <c r="A324" s="1" t="s">
        <v>19</v>
      </c>
      <c r="B324" s="5">
        <v>0</v>
      </c>
      <c r="C324" s="5">
        <v>0</v>
      </c>
      <c r="D324" s="5">
        <v>0</v>
      </c>
      <c r="E324" s="5">
        <v>0</v>
      </c>
      <c r="F324" s="5">
        <v>0</v>
      </c>
      <c r="G324" s="5">
        <v>0</v>
      </c>
      <c r="H324" s="46">
        <v>0</v>
      </c>
      <c r="I324" s="46">
        <v>0</v>
      </c>
      <c r="J324" s="46">
        <v>31</v>
      </c>
      <c r="K324" s="46">
        <v>166</v>
      </c>
      <c r="L324" s="46">
        <v>56</v>
      </c>
      <c r="M324" s="46">
        <v>11</v>
      </c>
      <c r="N324" s="1">
        <v>8</v>
      </c>
      <c r="O324" s="1">
        <v>0</v>
      </c>
      <c r="P324" s="1">
        <v>0</v>
      </c>
      <c r="Q324" s="1">
        <v>0</v>
      </c>
      <c r="R324" s="1">
        <v>0</v>
      </c>
      <c r="S324" s="1">
        <v>0</v>
      </c>
      <c r="T324" s="1">
        <v>0</v>
      </c>
      <c r="U324" s="18">
        <v>0</v>
      </c>
      <c r="V324" s="1"/>
    </row>
    <row r="325" spans="1:22" x14ac:dyDescent="0.3">
      <c r="A325" s="1"/>
      <c r="B325" s="5">
        <v>0</v>
      </c>
      <c r="C325" s="5">
        <v>0</v>
      </c>
      <c r="D325" s="5">
        <v>0</v>
      </c>
      <c r="E325" s="5">
        <v>0</v>
      </c>
      <c r="F325" s="5">
        <v>0</v>
      </c>
      <c r="G325" s="5">
        <v>0</v>
      </c>
      <c r="H325" s="46">
        <v>0</v>
      </c>
      <c r="I325" s="46">
        <v>0</v>
      </c>
      <c r="J325" s="46">
        <v>11</v>
      </c>
      <c r="K325" s="46">
        <v>112</v>
      </c>
      <c r="L325" s="46">
        <v>148</v>
      </c>
      <c r="M325" s="46">
        <v>50</v>
      </c>
      <c r="N325" s="1">
        <v>3</v>
      </c>
      <c r="O325" s="1">
        <v>4</v>
      </c>
      <c r="P325" s="5">
        <v>0</v>
      </c>
      <c r="Q325" s="5">
        <v>0</v>
      </c>
      <c r="R325" s="5">
        <v>0</v>
      </c>
      <c r="S325" s="5">
        <v>0</v>
      </c>
      <c r="T325" s="5">
        <v>0</v>
      </c>
      <c r="U325" s="15">
        <v>0</v>
      </c>
      <c r="V325" s="1"/>
    </row>
    <row r="326" spans="1:22" x14ac:dyDescent="0.3">
      <c r="A326" s="1"/>
      <c r="B326" s="5">
        <v>0</v>
      </c>
      <c r="C326" s="5">
        <v>0</v>
      </c>
      <c r="D326" s="5">
        <v>0</v>
      </c>
      <c r="E326" s="5">
        <v>0</v>
      </c>
      <c r="F326" s="5">
        <v>0</v>
      </c>
      <c r="G326" s="5">
        <v>0</v>
      </c>
      <c r="H326" s="46">
        <v>0</v>
      </c>
      <c r="I326" s="46">
        <v>0</v>
      </c>
      <c r="J326" s="46">
        <v>54</v>
      </c>
      <c r="K326" s="46">
        <v>46</v>
      </c>
      <c r="L326" s="46">
        <v>17</v>
      </c>
      <c r="M326" s="46">
        <v>0</v>
      </c>
      <c r="N326" s="1">
        <v>0</v>
      </c>
      <c r="O326" s="1">
        <v>0</v>
      </c>
      <c r="P326" s="1">
        <v>0</v>
      </c>
      <c r="Q326" s="1">
        <v>0</v>
      </c>
      <c r="R326" s="1">
        <v>0</v>
      </c>
      <c r="S326" s="1">
        <v>0</v>
      </c>
      <c r="T326" s="1">
        <v>0</v>
      </c>
      <c r="U326" s="18">
        <v>0</v>
      </c>
      <c r="V326" s="1"/>
    </row>
    <row r="327" spans="1:22" x14ac:dyDescent="0.3">
      <c r="A327" s="1"/>
      <c r="B327" s="5">
        <v>0</v>
      </c>
      <c r="C327" s="5">
        <v>0</v>
      </c>
      <c r="D327" s="5">
        <v>0</v>
      </c>
      <c r="E327" s="5">
        <v>0</v>
      </c>
      <c r="F327" s="5">
        <v>0</v>
      </c>
      <c r="G327" s="5">
        <v>0</v>
      </c>
      <c r="H327" s="46">
        <v>0</v>
      </c>
      <c r="I327" s="46">
        <v>0</v>
      </c>
      <c r="J327" s="46">
        <v>8</v>
      </c>
      <c r="K327" s="46">
        <v>33</v>
      </c>
      <c r="L327" s="46">
        <v>24</v>
      </c>
      <c r="M327" s="46">
        <v>3</v>
      </c>
      <c r="N327" s="1">
        <v>0</v>
      </c>
      <c r="O327" s="1">
        <v>0</v>
      </c>
      <c r="P327" s="1">
        <v>0</v>
      </c>
      <c r="Q327" s="1">
        <v>0</v>
      </c>
      <c r="R327" s="1">
        <v>0</v>
      </c>
      <c r="S327" s="1">
        <v>0</v>
      </c>
      <c r="T327" s="1">
        <v>0</v>
      </c>
      <c r="U327" s="18">
        <v>0</v>
      </c>
      <c r="V327" s="1"/>
    </row>
    <row r="328" spans="1:22" x14ac:dyDescent="0.3">
      <c r="A328" s="1"/>
      <c r="B328" s="5">
        <v>0</v>
      </c>
      <c r="C328" s="5">
        <v>0</v>
      </c>
      <c r="D328" s="5">
        <v>0</v>
      </c>
      <c r="E328" s="5">
        <v>0</v>
      </c>
      <c r="F328" s="5">
        <v>0</v>
      </c>
      <c r="G328" s="5">
        <v>0</v>
      </c>
      <c r="H328" s="46">
        <v>0</v>
      </c>
      <c r="I328" s="46">
        <v>0</v>
      </c>
      <c r="J328" s="46">
        <v>18</v>
      </c>
      <c r="K328" s="46">
        <v>58</v>
      </c>
      <c r="L328" s="46">
        <v>10</v>
      </c>
      <c r="M328" s="46">
        <v>7</v>
      </c>
      <c r="N328" s="1">
        <v>0</v>
      </c>
      <c r="O328" s="1">
        <v>0</v>
      </c>
      <c r="P328" s="1">
        <v>0</v>
      </c>
      <c r="Q328" s="1">
        <v>0</v>
      </c>
      <c r="R328" s="1">
        <v>0</v>
      </c>
      <c r="S328" s="1">
        <v>0</v>
      </c>
      <c r="T328" s="1">
        <v>0</v>
      </c>
      <c r="U328" s="18">
        <v>0</v>
      </c>
      <c r="V328" s="1"/>
    </row>
    <row r="329" spans="1:22" x14ac:dyDescent="0.3">
      <c r="A329" s="1"/>
      <c r="B329" s="5">
        <v>0</v>
      </c>
      <c r="C329" s="5">
        <v>0</v>
      </c>
      <c r="D329" s="5">
        <v>0</v>
      </c>
      <c r="E329" s="5">
        <v>0</v>
      </c>
      <c r="F329" s="5">
        <v>0</v>
      </c>
      <c r="G329" s="5">
        <v>0</v>
      </c>
      <c r="H329" s="46">
        <v>0</v>
      </c>
      <c r="I329" s="46">
        <v>0</v>
      </c>
      <c r="J329" s="46">
        <v>3</v>
      </c>
      <c r="K329" s="46">
        <v>84</v>
      </c>
      <c r="L329" s="46">
        <v>47</v>
      </c>
      <c r="M329" s="46">
        <v>32</v>
      </c>
      <c r="N329" s="1">
        <v>4</v>
      </c>
      <c r="O329" s="1">
        <v>5</v>
      </c>
      <c r="P329" s="1">
        <v>0</v>
      </c>
      <c r="Q329" s="1">
        <v>0</v>
      </c>
      <c r="R329" s="1">
        <v>0</v>
      </c>
      <c r="S329" s="1">
        <v>0</v>
      </c>
      <c r="T329" s="1">
        <v>0</v>
      </c>
      <c r="U329" s="18">
        <v>0</v>
      </c>
      <c r="V329" s="1"/>
    </row>
    <row r="330" spans="1:22" x14ac:dyDescent="0.3">
      <c r="A330" s="1"/>
      <c r="B330" s="5">
        <v>0</v>
      </c>
      <c r="C330" s="5">
        <v>0</v>
      </c>
      <c r="D330" s="5">
        <v>0</v>
      </c>
      <c r="E330" s="5">
        <v>0</v>
      </c>
      <c r="F330" s="5">
        <v>0</v>
      </c>
      <c r="G330" s="5">
        <v>0</v>
      </c>
      <c r="H330" s="46">
        <v>0</v>
      </c>
      <c r="I330" s="46">
        <v>0</v>
      </c>
      <c r="J330" s="46">
        <v>1</v>
      </c>
      <c r="K330" s="46">
        <v>20</v>
      </c>
      <c r="L330" s="46">
        <v>35</v>
      </c>
      <c r="M330" s="46">
        <v>90</v>
      </c>
      <c r="N330" s="1">
        <v>3</v>
      </c>
      <c r="O330" s="1">
        <v>2</v>
      </c>
      <c r="P330" s="1">
        <v>0</v>
      </c>
      <c r="Q330" s="1">
        <v>0</v>
      </c>
      <c r="R330" s="1">
        <v>0</v>
      </c>
      <c r="S330" s="1">
        <v>0</v>
      </c>
      <c r="T330" s="1">
        <v>0</v>
      </c>
      <c r="U330" s="18">
        <v>0</v>
      </c>
      <c r="V330" s="1"/>
    </row>
    <row r="331" spans="1:22" x14ac:dyDescent="0.3">
      <c r="A331" s="1"/>
      <c r="B331" s="5">
        <v>0</v>
      </c>
      <c r="C331" s="5">
        <v>0</v>
      </c>
      <c r="D331" s="5">
        <v>0</v>
      </c>
      <c r="E331" s="5">
        <v>0</v>
      </c>
      <c r="F331" s="5">
        <v>0</v>
      </c>
      <c r="G331" s="5">
        <v>0</v>
      </c>
      <c r="H331" s="46">
        <v>0</v>
      </c>
      <c r="I331" s="46">
        <v>0</v>
      </c>
      <c r="J331" s="46">
        <v>3</v>
      </c>
      <c r="K331" s="46">
        <v>59</v>
      </c>
      <c r="L331" s="46">
        <v>14</v>
      </c>
      <c r="M331" s="46">
        <v>21</v>
      </c>
      <c r="N331" s="1">
        <v>1</v>
      </c>
      <c r="O331" s="1">
        <v>0</v>
      </c>
      <c r="P331" s="1">
        <v>1</v>
      </c>
      <c r="Q331" s="1">
        <v>0</v>
      </c>
      <c r="R331" s="1">
        <v>0</v>
      </c>
      <c r="S331" s="1">
        <v>0</v>
      </c>
      <c r="T331" s="1">
        <v>0</v>
      </c>
      <c r="U331" s="18">
        <v>0</v>
      </c>
      <c r="V331" s="1"/>
    </row>
    <row r="332" spans="1:22" x14ac:dyDescent="0.3">
      <c r="A332" s="1"/>
      <c r="B332" s="5">
        <v>0</v>
      </c>
      <c r="C332" s="5">
        <v>0</v>
      </c>
      <c r="D332" s="5">
        <v>0</v>
      </c>
      <c r="E332" s="5">
        <v>0</v>
      </c>
      <c r="F332" s="5">
        <v>0</v>
      </c>
      <c r="G332" s="5">
        <v>0</v>
      </c>
      <c r="H332" s="46">
        <v>0</v>
      </c>
      <c r="I332" s="46">
        <v>0</v>
      </c>
      <c r="J332" s="46">
        <v>2</v>
      </c>
      <c r="K332" s="46">
        <v>0</v>
      </c>
      <c r="L332" s="46">
        <v>0</v>
      </c>
      <c r="M332" s="46">
        <v>0</v>
      </c>
      <c r="N332" s="1">
        <v>0</v>
      </c>
      <c r="O332" s="1">
        <v>0</v>
      </c>
      <c r="P332" s="1">
        <v>0</v>
      </c>
      <c r="Q332" s="1">
        <v>0</v>
      </c>
      <c r="R332" s="1">
        <v>0</v>
      </c>
      <c r="S332" s="1">
        <v>0</v>
      </c>
      <c r="T332" s="1">
        <v>0</v>
      </c>
      <c r="U332" s="18">
        <v>0</v>
      </c>
      <c r="V332" s="1"/>
    </row>
    <row r="333" spans="1:22" x14ac:dyDescent="0.3">
      <c r="A333" s="1"/>
      <c r="B333" s="5">
        <v>0</v>
      </c>
      <c r="C333" s="5">
        <v>0</v>
      </c>
      <c r="D333" s="5">
        <v>0</v>
      </c>
      <c r="E333" s="5">
        <v>0</v>
      </c>
      <c r="F333" s="5">
        <v>0</v>
      </c>
      <c r="G333" s="5">
        <v>0</v>
      </c>
      <c r="H333" s="46">
        <v>0</v>
      </c>
      <c r="I333" s="46">
        <v>0</v>
      </c>
      <c r="J333" s="46">
        <v>0</v>
      </c>
      <c r="K333" s="46">
        <v>130</v>
      </c>
      <c r="L333" s="46">
        <v>9</v>
      </c>
      <c r="M333" s="46">
        <v>21</v>
      </c>
      <c r="N333" s="1">
        <v>0</v>
      </c>
      <c r="O333" s="1">
        <v>1</v>
      </c>
      <c r="P333" s="1">
        <v>0</v>
      </c>
      <c r="Q333" s="1">
        <v>0</v>
      </c>
      <c r="R333" s="1">
        <v>0</v>
      </c>
      <c r="S333" s="1">
        <v>0</v>
      </c>
      <c r="T333" s="1">
        <v>0</v>
      </c>
      <c r="U333" s="18">
        <v>0</v>
      </c>
      <c r="V333" s="1"/>
    </row>
    <row r="334" spans="1:22" x14ac:dyDescent="0.3">
      <c r="A334" s="1"/>
      <c r="B334" s="5">
        <v>0</v>
      </c>
      <c r="C334" s="5">
        <v>0</v>
      </c>
      <c r="D334" s="5">
        <v>0</v>
      </c>
      <c r="E334" s="5">
        <v>0</v>
      </c>
      <c r="F334" s="5">
        <v>0</v>
      </c>
      <c r="G334" s="5">
        <v>0</v>
      </c>
      <c r="H334" s="46">
        <v>0</v>
      </c>
      <c r="I334" s="46">
        <v>4</v>
      </c>
      <c r="J334" s="46">
        <v>45</v>
      </c>
      <c r="K334" s="46">
        <v>177</v>
      </c>
      <c r="L334" s="46">
        <v>7</v>
      </c>
      <c r="M334" s="46">
        <v>8</v>
      </c>
      <c r="N334" s="1">
        <v>0</v>
      </c>
      <c r="O334" s="1">
        <v>0</v>
      </c>
      <c r="P334" s="1">
        <v>0</v>
      </c>
      <c r="Q334" s="1">
        <v>0</v>
      </c>
      <c r="R334" s="1">
        <v>0</v>
      </c>
      <c r="S334" s="1">
        <v>0</v>
      </c>
      <c r="T334" s="1">
        <v>0</v>
      </c>
      <c r="U334" s="18">
        <v>0</v>
      </c>
      <c r="V334" s="1"/>
    </row>
    <row r="335" spans="1:22" x14ac:dyDescent="0.3">
      <c r="A335" s="1"/>
      <c r="B335" s="5">
        <v>0</v>
      </c>
      <c r="C335" s="5">
        <v>0</v>
      </c>
      <c r="D335" s="5">
        <v>0</v>
      </c>
      <c r="E335" s="5">
        <v>0</v>
      </c>
      <c r="F335" s="5">
        <v>0</v>
      </c>
      <c r="G335" s="5">
        <v>0</v>
      </c>
      <c r="H335" s="46">
        <v>0</v>
      </c>
      <c r="I335" s="46">
        <v>0</v>
      </c>
      <c r="J335" s="46">
        <v>69</v>
      </c>
      <c r="K335" s="46">
        <v>92</v>
      </c>
      <c r="L335" s="46">
        <v>2</v>
      </c>
      <c r="M335" s="46">
        <v>0</v>
      </c>
      <c r="N335" s="1">
        <v>0</v>
      </c>
      <c r="O335" s="1">
        <v>0</v>
      </c>
      <c r="P335" s="1">
        <v>0</v>
      </c>
      <c r="Q335" s="1">
        <v>0</v>
      </c>
      <c r="R335" s="1">
        <v>0</v>
      </c>
      <c r="S335" s="1">
        <v>0</v>
      </c>
      <c r="T335" s="1">
        <v>0</v>
      </c>
      <c r="U335" s="18">
        <v>0</v>
      </c>
      <c r="V335" s="1"/>
    </row>
    <row r="336" spans="1:22" x14ac:dyDescent="0.3">
      <c r="A336" s="1"/>
      <c r="B336" s="5">
        <v>0</v>
      </c>
      <c r="C336" s="5">
        <v>0</v>
      </c>
      <c r="D336" s="5">
        <v>0</v>
      </c>
      <c r="E336" s="5">
        <v>0</v>
      </c>
      <c r="F336" s="5">
        <v>0</v>
      </c>
      <c r="G336" s="5">
        <v>0</v>
      </c>
      <c r="H336" s="46">
        <v>0</v>
      </c>
      <c r="I336" s="46">
        <v>0</v>
      </c>
      <c r="J336" s="46">
        <v>0</v>
      </c>
      <c r="K336" s="46">
        <v>44</v>
      </c>
      <c r="L336" s="46">
        <v>6</v>
      </c>
      <c r="M336" s="46">
        <v>10</v>
      </c>
      <c r="N336" s="1">
        <v>0</v>
      </c>
      <c r="O336" s="1">
        <v>0</v>
      </c>
      <c r="P336" s="1">
        <v>0</v>
      </c>
      <c r="Q336" s="1">
        <v>0</v>
      </c>
      <c r="R336" s="1">
        <v>0</v>
      </c>
      <c r="S336" s="1">
        <v>0</v>
      </c>
      <c r="T336" s="1">
        <v>0</v>
      </c>
      <c r="U336" s="18">
        <v>0</v>
      </c>
      <c r="V336" s="1"/>
    </row>
    <row r="337" spans="1:36" x14ac:dyDescent="0.3">
      <c r="A337" s="1"/>
      <c r="B337" s="5">
        <v>0</v>
      </c>
      <c r="C337" s="5">
        <v>0</v>
      </c>
      <c r="D337" s="5">
        <v>0</v>
      </c>
      <c r="E337" s="5">
        <v>0</v>
      </c>
      <c r="F337" s="5">
        <v>0</v>
      </c>
      <c r="G337" s="5">
        <v>0</v>
      </c>
      <c r="H337" s="46">
        <v>0</v>
      </c>
      <c r="I337" s="46">
        <v>0</v>
      </c>
      <c r="J337" s="46">
        <v>0</v>
      </c>
      <c r="K337" s="46">
        <v>0</v>
      </c>
      <c r="L337" s="46">
        <v>0</v>
      </c>
      <c r="M337" s="46">
        <v>5</v>
      </c>
      <c r="N337" s="1">
        <v>15</v>
      </c>
      <c r="O337" s="1">
        <v>7</v>
      </c>
      <c r="P337" s="1">
        <v>3</v>
      </c>
      <c r="Q337" s="1">
        <v>0</v>
      </c>
      <c r="R337" s="1">
        <v>0</v>
      </c>
      <c r="S337" s="1">
        <v>0</v>
      </c>
      <c r="T337" s="1">
        <v>0</v>
      </c>
      <c r="U337" s="18">
        <v>0</v>
      </c>
      <c r="V337" s="1"/>
    </row>
    <row r="338" spans="1:36" x14ac:dyDescent="0.3">
      <c r="A338" s="1"/>
      <c r="B338" s="5">
        <v>0</v>
      </c>
      <c r="C338" s="5">
        <v>0</v>
      </c>
      <c r="D338" s="5">
        <v>0</v>
      </c>
      <c r="E338" s="5">
        <v>0</v>
      </c>
      <c r="F338" s="5">
        <v>0</v>
      </c>
      <c r="G338" s="5">
        <v>0</v>
      </c>
      <c r="H338" s="46">
        <v>0</v>
      </c>
      <c r="I338" s="46">
        <v>0</v>
      </c>
      <c r="J338" s="46">
        <v>1</v>
      </c>
      <c r="K338" s="46">
        <v>0</v>
      </c>
      <c r="L338" s="46">
        <v>32</v>
      </c>
      <c r="M338" s="46">
        <v>9</v>
      </c>
      <c r="N338" s="1">
        <v>1</v>
      </c>
      <c r="O338" s="1">
        <v>0</v>
      </c>
      <c r="P338" s="1">
        <v>0</v>
      </c>
      <c r="Q338" s="1">
        <v>0</v>
      </c>
      <c r="R338" s="1">
        <v>0</v>
      </c>
      <c r="S338" s="1">
        <v>0</v>
      </c>
      <c r="T338" s="1">
        <v>0</v>
      </c>
      <c r="U338" s="18">
        <v>0</v>
      </c>
      <c r="V338" s="1"/>
    </row>
    <row r="339" spans="1:36" x14ac:dyDescent="0.3">
      <c r="A339" s="1"/>
      <c r="B339" s="5">
        <v>0</v>
      </c>
      <c r="C339" s="5">
        <v>0</v>
      </c>
      <c r="D339" s="5">
        <v>0</v>
      </c>
      <c r="E339" s="5">
        <v>0</v>
      </c>
      <c r="F339" s="5">
        <v>0</v>
      </c>
      <c r="G339" s="5">
        <v>0</v>
      </c>
      <c r="H339" s="46">
        <v>0</v>
      </c>
      <c r="I339" s="46">
        <v>0</v>
      </c>
      <c r="J339" s="46">
        <v>0</v>
      </c>
      <c r="K339" s="46">
        <v>0</v>
      </c>
      <c r="L339" s="46">
        <v>0</v>
      </c>
      <c r="M339" s="46">
        <v>3</v>
      </c>
      <c r="N339" s="1">
        <v>2</v>
      </c>
      <c r="O339" s="1">
        <v>2</v>
      </c>
      <c r="P339" s="1">
        <v>0</v>
      </c>
      <c r="Q339" s="1">
        <v>0</v>
      </c>
      <c r="R339" s="1">
        <v>0</v>
      </c>
      <c r="S339" s="1">
        <v>0</v>
      </c>
      <c r="T339" s="1">
        <v>0</v>
      </c>
      <c r="U339" s="18">
        <v>0</v>
      </c>
      <c r="V339" s="1"/>
    </row>
    <row r="340" spans="1:36" x14ac:dyDescent="0.3">
      <c r="A340" s="1"/>
      <c r="B340" s="5">
        <v>0</v>
      </c>
      <c r="C340" s="5">
        <v>0</v>
      </c>
      <c r="D340" s="5">
        <v>0</v>
      </c>
      <c r="E340" s="5">
        <v>0</v>
      </c>
      <c r="F340" s="5">
        <v>0</v>
      </c>
      <c r="G340" s="5">
        <v>0</v>
      </c>
      <c r="H340" s="46">
        <v>0</v>
      </c>
      <c r="I340" s="46">
        <v>0</v>
      </c>
      <c r="J340" s="46">
        <v>0</v>
      </c>
      <c r="K340" s="46">
        <v>0</v>
      </c>
      <c r="L340" s="46">
        <v>0</v>
      </c>
      <c r="M340" s="46">
        <v>0</v>
      </c>
      <c r="N340" s="1">
        <v>0</v>
      </c>
      <c r="O340" s="1">
        <v>0</v>
      </c>
      <c r="P340" s="1">
        <v>0</v>
      </c>
      <c r="Q340" s="1">
        <v>0</v>
      </c>
      <c r="R340" s="1">
        <v>0</v>
      </c>
      <c r="S340" s="1">
        <v>0</v>
      </c>
      <c r="T340" s="1">
        <v>0</v>
      </c>
      <c r="U340" s="18">
        <v>0</v>
      </c>
      <c r="V340" s="1"/>
    </row>
    <row r="341" spans="1:36" x14ac:dyDescent="0.3">
      <c r="A341" s="1"/>
      <c r="B341" s="6">
        <v>0</v>
      </c>
      <c r="C341" s="6">
        <v>0</v>
      </c>
      <c r="D341" s="6">
        <v>0</v>
      </c>
      <c r="E341" s="6">
        <v>0</v>
      </c>
      <c r="F341" s="6">
        <v>0</v>
      </c>
      <c r="G341" s="6">
        <v>0</v>
      </c>
      <c r="H341" s="47">
        <v>0</v>
      </c>
      <c r="I341" s="47">
        <v>0</v>
      </c>
      <c r="J341" s="47">
        <v>0</v>
      </c>
      <c r="K341" s="47">
        <v>27</v>
      </c>
      <c r="L341" s="47">
        <v>34</v>
      </c>
      <c r="M341" s="47">
        <v>4</v>
      </c>
      <c r="N341" s="7">
        <v>2</v>
      </c>
      <c r="O341" s="7">
        <v>0</v>
      </c>
      <c r="P341" s="7">
        <v>0</v>
      </c>
      <c r="Q341" s="7">
        <v>0</v>
      </c>
      <c r="R341" s="7">
        <v>0</v>
      </c>
      <c r="S341" s="7">
        <v>0</v>
      </c>
      <c r="T341" s="7">
        <v>0</v>
      </c>
      <c r="U341" s="8">
        <v>0</v>
      </c>
      <c r="V341" s="7"/>
    </row>
    <row r="342" spans="1:36" x14ac:dyDescent="0.3">
      <c r="A342" s="1"/>
      <c r="B342" s="11">
        <f t="shared" ref="B342:U342" si="121">SUM(B324:B341)</f>
        <v>0</v>
      </c>
      <c r="C342" s="11">
        <f t="shared" si="121"/>
        <v>0</v>
      </c>
      <c r="D342" s="11">
        <f t="shared" si="121"/>
        <v>0</v>
      </c>
      <c r="E342" s="11">
        <f t="shared" si="121"/>
        <v>0</v>
      </c>
      <c r="F342" s="11">
        <f t="shared" si="121"/>
        <v>0</v>
      </c>
      <c r="G342" s="48">
        <f t="shared" si="121"/>
        <v>0</v>
      </c>
      <c r="H342" s="48">
        <f t="shared" si="121"/>
        <v>0</v>
      </c>
      <c r="I342" s="48">
        <f t="shared" si="121"/>
        <v>4</v>
      </c>
      <c r="J342" s="48">
        <f t="shared" si="121"/>
        <v>246</v>
      </c>
      <c r="K342" s="48">
        <f t="shared" si="121"/>
        <v>1048</v>
      </c>
      <c r="L342" s="48">
        <f t="shared" si="121"/>
        <v>441</v>
      </c>
      <c r="M342" s="48">
        <f t="shared" si="121"/>
        <v>274</v>
      </c>
      <c r="N342" s="11">
        <f t="shared" si="121"/>
        <v>39</v>
      </c>
      <c r="O342" s="11">
        <f t="shared" si="121"/>
        <v>21</v>
      </c>
      <c r="P342" s="11">
        <f t="shared" si="121"/>
        <v>4</v>
      </c>
      <c r="Q342" s="11">
        <f t="shared" si="121"/>
        <v>0</v>
      </c>
      <c r="R342" s="11">
        <f t="shared" si="121"/>
        <v>0</v>
      </c>
      <c r="S342" s="11">
        <f t="shared" si="121"/>
        <v>0</v>
      </c>
      <c r="T342" s="11">
        <f t="shared" si="121"/>
        <v>0</v>
      </c>
      <c r="U342" s="19">
        <f t="shared" si="121"/>
        <v>0</v>
      </c>
      <c r="V342" s="11">
        <f>SUM(B342:U342)</f>
        <v>2077</v>
      </c>
    </row>
    <row r="345" spans="1:36" x14ac:dyDescent="0.3">
      <c r="Z345" s="1"/>
      <c r="AA345" s="1"/>
      <c r="AB345" s="1"/>
      <c r="AC345" s="1"/>
      <c r="AD345" s="1"/>
      <c r="AE345" s="1"/>
      <c r="AF345" s="1"/>
      <c r="AG345" s="1"/>
      <c r="AH345" s="1"/>
      <c r="AI345" s="1"/>
      <c r="AJ345" s="1"/>
    </row>
    <row r="346" spans="1:36" x14ac:dyDescent="0.3">
      <c r="Z346" s="1"/>
      <c r="AA346" s="1"/>
      <c r="AB346" s="1"/>
      <c r="AC346" s="1"/>
      <c r="AD346" s="1"/>
      <c r="AE346" s="1"/>
      <c r="AF346" s="1"/>
      <c r="AG346" s="1"/>
      <c r="AH346" s="1"/>
      <c r="AI346" s="1"/>
      <c r="AJ346" s="1"/>
    </row>
    <row r="348" spans="1:36" s="1" customFormat="1" x14ac:dyDescent="0.3">
      <c r="G348" s="46"/>
      <c r="H348" s="46"/>
      <c r="I348" s="46"/>
      <c r="J348" s="46"/>
      <c r="K348" s="46"/>
      <c r="L348" s="46"/>
      <c r="M348" s="46"/>
      <c r="Z348"/>
      <c r="AA348"/>
      <c r="AB348"/>
      <c r="AC348"/>
      <c r="AD348"/>
      <c r="AE348"/>
      <c r="AF348"/>
      <c r="AG348"/>
      <c r="AH348"/>
      <c r="AI348"/>
      <c r="AJ348"/>
    </row>
    <row r="349" spans="1:36" s="1" customFormat="1" x14ac:dyDescent="0.3">
      <c r="G349" s="46"/>
      <c r="H349" s="46"/>
      <c r="I349" s="46"/>
      <c r="J349" s="46"/>
      <c r="K349" s="46"/>
      <c r="L349" s="46"/>
      <c r="M349" s="46"/>
      <c r="Z349"/>
      <c r="AA349"/>
      <c r="AB349"/>
      <c r="AC349"/>
      <c r="AD349"/>
      <c r="AE349"/>
      <c r="AF349"/>
      <c r="AG349"/>
      <c r="AH349"/>
      <c r="AI349"/>
      <c r="AJ349"/>
    </row>
    <row r="351" spans="1:36" ht="15" thickBot="1" x14ac:dyDescent="0.35"/>
    <row r="352" spans="1:36" ht="15" thickBot="1" x14ac:dyDescent="0.35">
      <c r="A352" s="21" t="s">
        <v>24</v>
      </c>
      <c r="B352" s="12">
        <v>1</v>
      </c>
      <c r="C352" s="12">
        <v>2</v>
      </c>
      <c r="D352" s="12">
        <v>3</v>
      </c>
      <c r="E352" s="12">
        <v>4</v>
      </c>
      <c r="F352" s="12">
        <v>5</v>
      </c>
      <c r="G352" s="56">
        <v>6</v>
      </c>
      <c r="H352" s="56">
        <v>7</v>
      </c>
      <c r="I352" s="56">
        <v>8</v>
      </c>
      <c r="J352" s="56">
        <v>9</v>
      </c>
      <c r="K352" s="56">
        <v>10</v>
      </c>
      <c r="L352" s="56">
        <v>11</v>
      </c>
      <c r="M352" s="56">
        <v>12</v>
      </c>
      <c r="N352" s="12">
        <v>13</v>
      </c>
      <c r="O352" s="12">
        <v>14</v>
      </c>
      <c r="P352" s="12">
        <v>15</v>
      </c>
      <c r="Q352" s="12">
        <v>16</v>
      </c>
      <c r="R352" s="12">
        <v>17</v>
      </c>
      <c r="S352" s="12">
        <v>18</v>
      </c>
      <c r="T352" s="12">
        <v>19</v>
      </c>
      <c r="U352" s="14">
        <v>20</v>
      </c>
      <c r="V352" s="20" t="s">
        <v>21</v>
      </c>
    </row>
    <row r="353" spans="1:22" x14ac:dyDescent="0.3">
      <c r="A353" s="3" t="s">
        <v>13</v>
      </c>
      <c r="B353" s="5">
        <v>0</v>
      </c>
      <c r="C353" s="5">
        <v>0</v>
      </c>
      <c r="D353" s="5">
        <v>0</v>
      </c>
      <c r="E353" s="5">
        <v>0</v>
      </c>
      <c r="F353" s="5">
        <v>0</v>
      </c>
      <c r="G353" s="5">
        <v>0</v>
      </c>
      <c r="H353" s="5">
        <v>0</v>
      </c>
      <c r="I353" s="5">
        <v>0</v>
      </c>
      <c r="J353" s="5">
        <v>0</v>
      </c>
      <c r="K353" s="5">
        <v>0</v>
      </c>
      <c r="L353" s="5">
        <v>0</v>
      </c>
      <c r="M353" s="5">
        <v>0</v>
      </c>
      <c r="N353" s="5">
        <v>0</v>
      </c>
      <c r="O353" s="5">
        <v>0</v>
      </c>
      <c r="P353" s="5">
        <v>0</v>
      </c>
      <c r="Q353" s="5">
        <v>0</v>
      </c>
      <c r="R353" s="5">
        <v>0</v>
      </c>
      <c r="S353" s="5">
        <v>0</v>
      </c>
      <c r="T353" s="5">
        <v>0</v>
      </c>
      <c r="U353" s="15">
        <v>0</v>
      </c>
      <c r="V353" s="13"/>
    </row>
    <row r="354" spans="1:22" x14ac:dyDescent="0.3">
      <c r="A354" s="3"/>
      <c r="B354" s="5">
        <v>0</v>
      </c>
      <c r="C354" s="5">
        <v>0</v>
      </c>
      <c r="D354" s="5">
        <v>0</v>
      </c>
      <c r="E354" s="5">
        <v>0</v>
      </c>
      <c r="F354" s="5">
        <v>0</v>
      </c>
      <c r="G354" s="5">
        <v>0</v>
      </c>
      <c r="H354" s="5">
        <v>0</v>
      </c>
      <c r="I354" s="5">
        <v>0</v>
      </c>
      <c r="J354" s="5">
        <v>0</v>
      </c>
      <c r="K354" s="5">
        <v>0</v>
      </c>
      <c r="L354" s="5">
        <v>0</v>
      </c>
      <c r="M354" s="5">
        <v>0</v>
      </c>
      <c r="N354" s="5">
        <v>0</v>
      </c>
      <c r="O354" s="5">
        <v>0</v>
      </c>
      <c r="P354" s="5">
        <v>0</v>
      </c>
      <c r="Q354" s="5">
        <v>0</v>
      </c>
      <c r="R354" s="5">
        <v>0</v>
      </c>
      <c r="S354" s="5">
        <v>0</v>
      </c>
      <c r="T354" s="5">
        <v>0</v>
      </c>
      <c r="U354" s="15">
        <v>0</v>
      </c>
      <c r="V354" s="13"/>
    </row>
    <row r="355" spans="1:22" x14ac:dyDescent="0.3">
      <c r="A355" s="3"/>
      <c r="B355" s="5">
        <v>0</v>
      </c>
      <c r="C355" s="5">
        <v>0</v>
      </c>
      <c r="D355" s="5">
        <v>0</v>
      </c>
      <c r="E355" s="5">
        <v>0</v>
      </c>
      <c r="F355" s="5">
        <v>0</v>
      </c>
      <c r="G355" s="5">
        <v>0</v>
      </c>
      <c r="H355" s="5">
        <v>0</v>
      </c>
      <c r="I355" s="5">
        <v>0</v>
      </c>
      <c r="J355" s="5">
        <v>0</v>
      </c>
      <c r="K355" s="5">
        <v>0</v>
      </c>
      <c r="L355" s="5">
        <v>0</v>
      </c>
      <c r="M355" s="5">
        <v>0</v>
      </c>
      <c r="N355" s="5">
        <v>0</v>
      </c>
      <c r="O355" s="5">
        <v>0</v>
      </c>
      <c r="P355" s="5">
        <v>0</v>
      </c>
      <c r="Q355" s="5">
        <v>0</v>
      </c>
      <c r="R355" s="5">
        <v>0</v>
      </c>
      <c r="S355" s="5">
        <v>0</v>
      </c>
      <c r="T355" s="5">
        <v>0</v>
      </c>
      <c r="U355" s="15">
        <v>0</v>
      </c>
      <c r="V355" s="13"/>
    </row>
    <row r="356" spans="1:22" x14ac:dyDescent="0.3">
      <c r="A356" s="3"/>
      <c r="B356" s="6">
        <v>0</v>
      </c>
      <c r="C356" s="6">
        <v>0</v>
      </c>
      <c r="D356" s="6">
        <v>0</v>
      </c>
      <c r="E356" s="6">
        <v>0</v>
      </c>
      <c r="F356" s="6">
        <v>0</v>
      </c>
      <c r="G356" s="6">
        <v>0</v>
      </c>
      <c r="H356" s="6">
        <v>0</v>
      </c>
      <c r="I356" s="6">
        <v>0</v>
      </c>
      <c r="J356" s="6">
        <v>0</v>
      </c>
      <c r="K356" s="6">
        <v>0</v>
      </c>
      <c r="L356" s="6">
        <v>0</v>
      </c>
      <c r="M356" s="6">
        <v>0</v>
      </c>
      <c r="N356" s="6">
        <v>0</v>
      </c>
      <c r="O356" s="6">
        <v>0</v>
      </c>
      <c r="P356" s="6">
        <v>0</v>
      </c>
      <c r="Q356" s="6">
        <v>0</v>
      </c>
      <c r="R356" s="6">
        <v>0</v>
      </c>
      <c r="S356" s="6">
        <v>0</v>
      </c>
      <c r="T356" s="6">
        <v>0</v>
      </c>
      <c r="U356" s="16">
        <v>0</v>
      </c>
      <c r="V356" s="7">
        <f>SUM(B353:U356)</f>
        <v>0</v>
      </c>
    </row>
    <row r="357" spans="1:22" x14ac:dyDescent="0.3">
      <c r="A357" s="3" t="s">
        <v>14</v>
      </c>
      <c r="B357" s="5">
        <v>0</v>
      </c>
      <c r="C357" s="5">
        <v>0</v>
      </c>
      <c r="D357" s="5">
        <v>0</v>
      </c>
      <c r="E357" s="5">
        <v>0</v>
      </c>
      <c r="F357" s="5">
        <v>0</v>
      </c>
      <c r="G357" s="5">
        <v>0</v>
      </c>
      <c r="H357" s="5">
        <v>0</v>
      </c>
      <c r="I357" s="5">
        <v>0</v>
      </c>
      <c r="J357" s="5">
        <v>0</v>
      </c>
      <c r="K357" s="5">
        <v>0</v>
      </c>
      <c r="L357" s="5">
        <v>0</v>
      </c>
      <c r="M357" s="5">
        <v>0</v>
      </c>
      <c r="N357" s="5">
        <v>0</v>
      </c>
      <c r="O357" s="5">
        <v>0</v>
      </c>
      <c r="P357" s="5">
        <v>0</v>
      </c>
      <c r="Q357" s="5">
        <v>0</v>
      </c>
      <c r="R357" s="5">
        <v>0</v>
      </c>
      <c r="S357" s="5">
        <v>0</v>
      </c>
      <c r="T357" s="5">
        <v>0</v>
      </c>
      <c r="U357" s="15">
        <v>0</v>
      </c>
      <c r="V357" s="13"/>
    </row>
    <row r="358" spans="1:22" x14ac:dyDescent="0.3">
      <c r="A358" s="3"/>
      <c r="B358" s="5">
        <v>0</v>
      </c>
      <c r="C358" s="5">
        <v>0</v>
      </c>
      <c r="D358" s="5">
        <v>0</v>
      </c>
      <c r="E358" s="5">
        <v>0</v>
      </c>
      <c r="F358" s="5">
        <v>0</v>
      </c>
      <c r="G358" s="5">
        <v>0</v>
      </c>
      <c r="H358" s="5">
        <v>0</v>
      </c>
      <c r="I358" s="5">
        <v>0</v>
      </c>
      <c r="J358" s="5">
        <v>0</v>
      </c>
      <c r="K358" s="5">
        <v>0</v>
      </c>
      <c r="L358" s="5">
        <v>0</v>
      </c>
      <c r="M358" s="5">
        <v>0</v>
      </c>
      <c r="N358" s="5">
        <v>0</v>
      </c>
      <c r="O358" s="5">
        <v>0</v>
      </c>
      <c r="P358" s="5">
        <v>0</v>
      </c>
      <c r="Q358" s="5">
        <v>0</v>
      </c>
      <c r="R358" s="5">
        <v>0</v>
      </c>
      <c r="S358" s="5">
        <v>0</v>
      </c>
      <c r="T358" s="5">
        <v>0</v>
      </c>
      <c r="U358" s="15">
        <v>0</v>
      </c>
      <c r="V358" s="13"/>
    </row>
    <row r="359" spans="1:22" x14ac:dyDescent="0.3">
      <c r="A359" s="3"/>
      <c r="B359" s="5">
        <v>0</v>
      </c>
      <c r="C359" s="5">
        <v>0</v>
      </c>
      <c r="D359" s="5">
        <v>0</v>
      </c>
      <c r="E359" s="5">
        <v>0</v>
      </c>
      <c r="F359" s="5">
        <v>0</v>
      </c>
      <c r="G359" s="5">
        <v>0</v>
      </c>
      <c r="H359" s="5">
        <v>0</v>
      </c>
      <c r="I359" s="5">
        <v>0</v>
      </c>
      <c r="J359" s="5">
        <v>0</v>
      </c>
      <c r="K359" s="5">
        <v>0</v>
      </c>
      <c r="L359" s="5">
        <v>0</v>
      </c>
      <c r="M359" s="5">
        <v>0</v>
      </c>
      <c r="N359" s="5">
        <v>0</v>
      </c>
      <c r="O359" s="5">
        <v>0</v>
      </c>
      <c r="P359" s="5">
        <v>0</v>
      </c>
      <c r="Q359" s="5">
        <v>0</v>
      </c>
      <c r="R359" s="5">
        <v>0</v>
      </c>
      <c r="S359" s="5">
        <v>0</v>
      </c>
      <c r="T359" s="5">
        <v>0</v>
      </c>
      <c r="U359" s="15">
        <v>0</v>
      </c>
      <c r="V359" s="13"/>
    </row>
    <row r="360" spans="1:22" x14ac:dyDescent="0.3">
      <c r="A360" s="3"/>
      <c r="B360" s="6">
        <v>0</v>
      </c>
      <c r="C360" s="6">
        <v>0</v>
      </c>
      <c r="D360" s="6">
        <v>0</v>
      </c>
      <c r="E360" s="6">
        <v>0</v>
      </c>
      <c r="F360" s="6">
        <v>0</v>
      </c>
      <c r="G360" s="6">
        <v>0</v>
      </c>
      <c r="H360" s="6">
        <v>0</v>
      </c>
      <c r="I360" s="6">
        <v>0</v>
      </c>
      <c r="J360" s="6">
        <v>0</v>
      </c>
      <c r="K360" s="6">
        <v>0</v>
      </c>
      <c r="L360" s="6">
        <v>0</v>
      </c>
      <c r="M360" s="6">
        <v>0</v>
      </c>
      <c r="N360" s="6">
        <v>0</v>
      </c>
      <c r="O360" s="6">
        <v>0</v>
      </c>
      <c r="P360" s="6">
        <v>0</v>
      </c>
      <c r="Q360" s="6">
        <v>0</v>
      </c>
      <c r="R360" s="6">
        <v>0</v>
      </c>
      <c r="S360" s="6">
        <v>0</v>
      </c>
      <c r="T360" s="6">
        <v>0</v>
      </c>
      <c r="U360" s="16">
        <v>0</v>
      </c>
      <c r="V360" s="7">
        <f>SUM(B357:U360)</f>
        <v>0</v>
      </c>
    </row>
    <row r="361" spans="1:22" x14ac:dyDescent="0.3">
      <c r="A361" s="3" t="s">
        <v>15</v>
      </c>
      <c r="B361" s="5">
        <v>0</v>
      </c>
      <c r="C361" s="5">
        <v>0</v>
      </c>
      <c r="D361" s="5">
        <v>0</v>
      </c>
      <c r="E361" s="5">
        <v>0</v>
      </c>
      <c r="F361" s="5">
        <v>0</v>
      </c>
      <c r="G361" s="5">
        <v>0</v>
      </c>
      <c r="H361" s="5">
        <v>0</v>
      </c>
      <c r="I361" s="5">
        <v>0</v>
      </c>
      <c r="J361" s="5">
        <v>0</v>
      </c>
      <c r="K361" s="5">
        <v>0</v>
      </c>
      <c r="L361" s="5">
        <v>0</v>
      </c>
      <c r="M361" s="5">
        <v>0</v>
      </c>
      <c r="N361" s="5">
        <v>0</v>
      </c>
      <c r="O361" s="5">
        <v>0</v>
      </c>
      <c r="P361" s="5">
        <v>0</v>
      </c>
      <c r="Q361" s="5">
        <v>0</v>
      </c>
      <c r="R361" s="5">
        <v>0</v>
      </c>
      <c r="S361" s="5">
        <v>0</v>
      </c>
      <c r="T361" s="5">
        <v>0</v>
      </c>
      <c r="U361" s="15">
        <v>0</v>
      </c>
      <c r="V361" s="13"/>
    </row>
    <row r="362" spans="1:22" x14ac:dyDescent="0.3">
      <c r="A362" s="3"/>
      <c r="B362" s="5">
        <v>0</v>
      </c>
      <c r="C362" s="5">
        <v>0</v>
      </c>
      <c r="D362" s="5">
        <v>0</v>
      </c>
      <c r="E362" s="5">
        <v>0</v>
      </c>
      <c r="F362" s="5">
        <v>0</v>
      </c>
      <c r="G362" s="5">
        <v>0</v>
      </c>
      <c r="H362" s="5">
        <v>0</v>
      </c>
      <c r="I362" s="5">
        <v>0</v>
      </c>
      <c r="J362" s="5">
        <v>0</v>
      </c>
      <c r="K362" s="5">
        <v>0</v>
      </c>
      <c r="L362" s="5">
        <v>0</v>
      </c>
      <c r="M362" s="5">
        <v>0</v>
      </c>
      <c r="N362" s="5">
        <v>0</v>
      </c>
      <c r="O362" s="5">
        <v>0</v>
      </c>
      <c r="P362" s="5">
        <v>0</v>
      </c>
      <c r="Q362" s="5">
        <v>0</v>
      </c>
      <c r="R362" s="5">
        <v>0</v>
      </c>
      <c r="S362" s="5">
        <v>0</v>
      </c>
      <c r="T362" s="5">
        <v>0</v>
      </c>
      <c r="U362" s="15">
        <v>0</v>
      </c>
      <c r="V362" s="13"/>
    </row>
    <row r="363" spans="1:22" x14ac:dyDescent="0.3">
      <c r="A363" s="3"/>
      <c r="B363" s="5">
        <v>0</v>
      </c>
      <c r="C363" s="5">
        <v>0</v>
      </c>
      <c r="D363" s="5">
        <v>0</v>
      </c>
      <c r="E363" s="5">
        <v>0</v>
      </c>
      <c r="F363" s="5">
        <v>0</v>
      </c>
      <c r="G363" s="5">
        <v>0</v>
      </c>
      <c r="H363" s="5">
        <v>0</v>
      </c>
      <c r="I363" s="5">
        <v>0</v>
      </c>
      <c r="J363" s="5">
        <v>0</v>
      </c>
      <c r="K363" s="5">
        <v>0</v>
      </c>
      <c r="L363" s="5">
        <v>0</v>
      </c>
      <c r="M363" s="5">
        <v>0</v>
      </c>
      <c r="N363" s="5">
        <v>0</v>
      </c>
      <c r="O363" s="5">
        <v>0</v>
      </c>
      <c r="P363" s="5">
        <v>0</v>
      </c>
      <c r="Q363" s="5">
        <v>0</v>
      </c>
      <c r="R363" s="5">
        <v>0</v>
      </c>
      <c r="S363" s="5">
        <v>0</v>
      </c>
      <c r="T363" s="5">
        <v>0</v>
      </c>
      <c r="U363" s="15">
        <v>0</v>
      </c>
      <c r="V363" s="13"/>
    </row>
    <row r="364" spans="1:22" x14ac:dyDescent="0.3">
      <c r="A364" s="3"/>
      <c r="B364" s="6">
        <v>0</v>
      </c>
      <c r="C364" s="6">
        <v>0</v>
      </c>
      <c r="D364" s="6">
        <v>0</v>
      </c>
      <c r="E364" s="6">
        <v>0</v>
      </c>
      <c r="F364" s="6">
        <v>0</v>
      </c>
      <c r="G364" s="6">
        <v>0</v>
      </c>
      <c r="H364" s="6">
        <v>0</v>
      </c>
      <c r="I364" s="6">
        <v>0</v>
      </c>
      <c r="J364" s="6">
        <v>0</v>
      </c>
      <c r="K364" s="6">
        <v>0</v>
      </c>
      <c r="L364" s="6">
        <v>0</v>
      </c>
      <c r="M364" s="6">
        <v>0</v>
      </c>
      <c r="N364" s="6">
        <v>0</v>
      </c>
      <c r="O364" s="6">
        <v>0</v>
      </c>
      <c r="P364" s="6">
        <v>0</v>
      </c>
      <c r="Q364" s="6">
        <v>0</v>
      </c>
      <c r="R364" s="6">
        <v>0</v>
      </c>
      <c r="S364" s="6">
        <v>0</v>
      </c>
      <c r="T364" s="6">
        <v>0</v>
      </c>
      <c r="U364" s="16">
        <v>0</v>
      </c>
      <c r="V364" s="7">
        <f>SUM(B361:U364)</f>
        <v>0</v>
      </c>
    </row>
    <row r="365" spans="1:22" x14ac:dyDescent="0.3">
      <c r="A365" s="3" t="s">
        <v>16</v>
      </c>
      <c r="B365" s="5">
        <v>0</v>
      </c>
      <c r="C365" s="5">
        <v>0</v>
      </c>
      <c r="D365" s="5">
        <v>0</v>
      </c>
      <c r="E365" s="5">
        <v>0</v>
      </c>
      <c r="F365" s="5">
        <v>0</v>
      </c>
      <c r="G365" s="5">
        <v>0</v>
      </c>
      <c r="H365" s="5">
        <v>0</v>
      </c>
      <c r="I365" s="5">
        <v>0</v>
      </c>
      <c r="J365" s="5">
        <v>0</v>
      </c>
      <c r="K365" s="5">
        <v>0</v>
      </c>
      <c r="L365" s="5">
        <v>0</v>
      </c>
      <c r="M365" s="5">
        <v>0</v>
      </c>
      <c r="N365" s="5">
        <v>0</v>
      </c>
      <c r="O365" s="5">
        <v>0</v>
      </c>
      <c r="P365" s="5">
        <v>0</v>
      </c>
      <c r="Q365" s="5">
        <v>0</v>
      </c>
      <c r="R365" s="5">
        <v>0</v>
      </c>
      <c r="S365" s="5">
        <v>0</v>
      </c>
      <c r="T365" s="5">
        <v>0</v>
      </c>
      <c r="U365" s="15">
        <v>0</v>
      </c>
      <c r="V365" s="13"/>
    </row>
    <row r="366" spans="1:22" x14ac:dyDescent="0.3">
      <c r="A366" s="3"/>
      <c r="B366" s="5">
        <v>0</v>
      </c>
      <c r="C366" s="5">
        <v>0</v>
      </c>
      <c r="D366" s="5">
        <v>0</v>
      </c>
      <c r="E366" s="5">
        <v>0</v>
      </c>
      <c r="F366" s="5">
        <v>0</v>
      </c>
      <c r="G366" s="5">
        <v>0</v>
      </c>
      <c r="H366" s="5">
        <v>0</v>
      </c>
      <c r="I366" s="5">
        <v>0</v>
      </c>
      <c r="J366" s="5">
        <v>0</v>
      </c>
      <c r="K366" s="5">
        <v>0</v>
      </c>
      <c r="L366" s="5">
        <v>0</v>
      </c>
      <c r="M366" s="5">
        <v>0</v>
      </c>
      <c r="N366" s="5">
        <v>0</v>
      </c>
      <c r="O366" s="5">
        <v>0</v>
      </c>
      <c r="P366" s="5">
        <v>0</v>
      </c>
      <c r="Q366" s="5">
        <v>0</v>
      </c>
      <c r="R366" s="5">
        <v>0</v>
      </c>
      <c r="S366" s="5">
        <v>0</v>
      </c>
      <c r="T366" s="5">
        <v>0</v>
      </c>
      <c r="U366" s="15">
        <v>0</v>
      </c>
      <c r="V366" s="13"/>
    </row>
    <row r="367" spans="1:22" x14ac:dyDescent="0.3">
      <c r="A367" s="3"/>
      <c r="B367" s="5">
        <v>0</v>
      </c>
      <c r="C367" s="5">
        <v>0</v>
      </c>
      <c r="D367" s="5">
        <v>0</v>
      </c>
      <c r="E367" s="5">
        <v>0</v>
      </c>
      <c r="F367" s="5">
        <v>0</v>
      </c>
      <c r="G367" s="5">
        <v>0</v>
      </c>
      <c r="H367" s="5">
        <v>0</v>
      </c>
      <c r="I367" s="5">
        <v>0</v>
      </c>
      <c r="J367" s="5">
        <v>0</v>
      </c>
      <c r="K367" s="5">
        <v>0</v>
      </c>
      <c r="L367" s="5">
        <v>0</v>
      </c>
      <c r="M367" s="5">
        <v>0</v>
      </c>
      <c r="N367" s="5">
        <v>0</v>
      </c>
      <c r="O367" s="5">
        <v>0</v>
      </c>
      <c r="P367" s="5">
        <v>0</v>
      </c>
      <c r="Q367" s="5">
        <v>0</v>
      </c>
      <c r="R367" s="5">
        <v>0</v>
      </c>
      <c r="S367" s="5">
        <v>0</v>
      </c>
      <c r="T367" s="5">
        <v>0</v>
      </c>
      <c r="U367" s="15">
        <v>0</v>
      </c>
      <c r="V367" s="13"/>
    </row>
    <row r="368" spans="1:22" x14ac:dyDescent="0.3">
      <c r="A368" s="3"/>
      <c r="B368" s="6">
        <v>0</v>
      </c>
      <c r="C368" s="6">
        <v>0</v>
      </c>
      <c r="D368" s="6">
        <v>0</v>
      </c>
      <c r="E368" s="6">
        <v>0</v>
      </c>
      <c r="F368" s="6">
        <v>0</v>
      </c>
      <c r="G368" s="6">
        <v>0</v>
      </c>
      <c r="H368" s="6">
        <v>0</v>
      </c>
      <c r="I368" s="6">
        <v>0</v>
      </c>
      <c r="J368" s="6">
        <v>0</v>
      </c>
      <c r="K368" s="6">
        <v>0</v>
      </c>
      <c r="L368" s="6">
        <v>0</v>
      </c>
      <c r="M368" s="6">
        <v>0</v>
      </c>
      <c r="N368" s="6">
        <v>0</v>
      </c>
      <c r="O368" s="6">
        <v>0</v>
      </c>
      <c r="P368" s="6">
        <v>0</v>
      </c>
      <c r="Q368" s="6">
        <v>0</v>
      </c>
      <c r="R368" s="6">
        <v>0</v>
      </c>
      <c r="S368" s="6">
        <v>0</v>
      </c>
      <c r="T368" s="6">
        <v>0</v>
      </c>
      <c r="U368" s="16">
        <v>0</v>
      </c>
      <c r="V368" s="7">
        <f>SUM(B365:U368)</f>
        <v>0</v>
      </c>
    </row>
    <row r="369" spans="1:22" x14ac:dyDescent="0.3">
      <c r="A369" s="3" t="s">
        <v>17</v>
      </c>
      <c r="B369" s="5">
        <v>0</v>
      </c>
      <c r="C369" s="5">
        <v>0</v>
      </c>
      <c r="D369" s="5">
        <v>0</v>
      </c>
      <c r="E369" s="5">
        <v>0</v>
      </c>
      <c r="F369" s="5">
        <v>0</v>
      </c>
      <c r="G369" s="5">
        <v>0</v>
      </c>
      <c r="H369" s="5">
        <v>0</v>
      </c>
      <c r="I369" s="5">
        <v>0</v>
      </c>
      <c r="J369" s="5">
        <v>0</v>
      </c>
      <c r="K369" s="5">
        <v>0</v>
      </c>
      <c r="L369" s="5">
        <v>0</v>
      </c>
      <c r="M369" s="5">
        <v>0</v>
      </c>
      <c r="N369" s="5">
        <v>0</v>
      </c>
      <c r="O369" s="5">
        <v>0</v>
      </c>
      <c r="P369" s="5">
        <v>0</v>
      </c>
      <c r="Q369" s="5">
        <v>0</v>
      </c>
      <c r="R369" s="5">
        <v>0</v>
      </c>
      <c r="S369" s="5">
        <v>0</v>
      </c>
      <c r="T369" s="5">
        <v>0</v>
      </c>
      <c r="U369" s="15">
        <v>0</v>
      </c>
      <c r="V369" s="13"/>
    </row>
    <row r="370" spans="1:22" x14ac:dyDescent="0.3">
      <c r="A370" s="3"/>
      <c r="B370" s="5">
        <v>0</v>
      </c>
      <c r="C370" s="5">
        <v>0</v>
      </c>
      <c r="D370" s="5">
        <v>0</v>
      </c>
      <c r="E370" s="5">
        <v>0</v>
      </c>
      <c r="F370" s="5">
        <v>0</v>
      </c>
      <c r="G370" s="5">
        <v>0</v>
      </c>
      <c r="H370" s="5">
        <v>0</v>
      </c>
      <c r="I370" s="5">
        <v>0</v>
      </c>
      <c r="J370" s="5">
        <v>0</v>
      </c>
      <c r="K370" s="5">
        <v>0</v>
      </c>
      <c r="L370" s="5">
        <v>0</v>
      </c>
      <c r="M370" s="5">
        <v>0</v>
      </c>
      <c r="N370" s="5">
        <v>0</v>
      </c>
      <c r="O370" s="5">
        <v>0</v>
      </c>
      <c r="P370" s="5">
        <v>0</v>
      </c>
      <c r="Q370" s="5">
        <v>0</v>
      </c>
      <c r="R370" s="5">
        <v>0</v>
      </c>
      <c r="S370" s="5">
        <v>0</v>
      </c>
      <c r="T370" s="5">
        <v>0</v>
      </c>
      <c r="U370" s="15">
        <v>0</v>
      </c>
      <c r="V370" s="13"/>
    </row>
    <row r="371" spans="1:22" x14ac:dyDescent="0.3">
      <c r="A371" s="3"/>
      <c r="B371" s="5">
        <v>0</v>
      </c>
      <c r="C371" s="5">
        <v>0</v>
      </c>
      <c r="D371" s="5">
        <v>0</v>
      </c>
      <c r="E371" s="5">
        <v>0</v>
      </c>
      <c r="F371" s="5">
        <v>0</v>
      </c>
      <c r="G371" s="5">
        <v>0</v>
      </c>
      <c r="H371" s="5">
        <v>0</v>
      </c>
      <c r="I371" s="5">
        <v>0</v>
      </c>
      <c r="J371" s="5">
        <v>0</v>
      </c>
      <c r="K371" s="5">
        <v>0</v>
      </c>
      <c r="L371" s="5">
        <v>0</v>
      </c>
      <c r="M371" s="5">
        <v>0</v>
      </c>
      <c r="N371" s="5">
        <v>0</v>
      </c>
      <c r="O371" s="5">
        <v>0</v>
      </c>
      <c r="P371" s="5">
        <v>0</v>
      </c>
      <c r="Q371" s="5">
        <v>0</v>
      </c>
      <c r="R371" s="5">
        <v>0</v>
      </c>
      <c r="S371" s="5">
        <v>0</v>
      </c>
      <c r="T371" s="5">
        <v>0</v>
      </c>
      <c r="U371" s="15">
        <v>0</v>
      </c>
      <c r="V371" s="13"/>
    </row>
    <row r="372" spans="1:22" x14ac:dyDescent="0.3">
      <c r="A372" s="4"/>
      <c r="B372" s="6">
        <v>0</v>
      </c>
      <c r="C372" s="6">
        <v>0</v>
      </c>
      <c r="D372" s="6">
        <v>0</v>
      </c>
      <c r="E372" s="6">
        <v>0</v>
      </c>
      <c r="F372" s="6">
        <v>0</v>
      </c>
      <c r="G372" s="6">
        <v>0</v>
      </c>
      <c r="H372" s="6">
        <v>0</v>
      </c>
      <c r="I372" s="6">
        <v>0</v>
      </c>
      <c r="J372" s="6">
        <v>0</v>
      </c>
      <c r="K372" s="6">
        <v>0</v>
      </c>
      <c r="L372" s="6">
        <v>0</v>
      </c>
      <c r="M372" s="6">
        <v>0</v>
      </c>
      <c r="N372" s="6">
        <v>0</v>
      </c>
      <c r="O372" s="6">
        <v>0</v>
      </c>
      <c r="P372" s="6">
        <v>0</v>
      </c>
      <c r="Q372" s="6">
        <v>0</v>
      </c>
      <c r="R372" s="6">
        <v>0</v>
      </c>
      <c r="S372" s="6">
        <v>0</v>
      </c>
      <c r="T372" s="6">
        <v>0</v>
      </c>
      <c r="U372" s="16">
        <v>0</v>
      </c>
      <c r="V372" s="7">
        <f>SUM(B369:U372)</f>
        <v>0</v>
      </c>
    </row>
    <row r="373" spans="1:22" x14ac:dyDescent="0.3">
      <c r="A373" s="9" t="s">
        <v>18</v>
      </c>
      <c r="B373" s="10">
        <f>SUM(B353:B372)</f>
        <v>0</v>
      </c>
      <c r="C373" s="10">
        <f>SUM(C353:C372)</f>
        <v>0</v>
      </c>
      <c r="D373" s="10">
        <f t="shared" ref="D373" si="122">SUM(D353:D372)</f>
        <v>0</v>
      </c>
      <c r="E373" s="10">
        <f t="shared" ref="E373" si="123">SUM(E353:E372)</f>
        <v>0</v>
      </c>
      <c r="F373" s="10">
        <f t="shared" ref="F373" si="124">SUM(F353:F372)</f>
        <v>0</v>
      </c>
      <c r="G373" s="10">
        <f t="shared" ref="G373" si="125">SUM(G353:G372)</f>
        <v>0</v>
      </c>
      <c r="H373" s="10">
        <f t="shared" ref="H373" si="126">SUM(H353:H372)</f>
        <v>0</v>
      </c>
      <c r="I373" s="10">
        <f t="shared" ref="I373" si="127">SUM(I353:I372)</f>
        <v>0</v>
      </c>
      <c r="J373" s="10">
        <f t="shared" ref="J373" si="128">SUM(J353:J372)</f>
        <v>0</v>
      </c>
      <c r="K373" s="10">
        <f t="shared" ref="K373" si="129">SUM(K353:K372)</f>
        <v>0</v>
      </c>
      <c r="L373" s="10">
        <f t="shared" ref="L373" si="130">SUM(L353:L372)</f>
        <v>0</v>
      </c>
      <c r="M373" s="10">
        <f t="shared" ref="M373" si="131">SUM(M353:M372)</f>
        <v>0</v>
      </c>
      <c r="N373" s="10">
        <f t="shared" ref="N373" si="132">SUM(N353:N372)</f>
        <v>0</v>
      </c>
      <c r="O373" s="10">
        <f t="shared" ref="O373" si="133">SUM(O353:O372)</f>
        <v>0</v>
      </c>
      <c r="P373" s="10">
        <f t="shared" ref="P373" si="134">SUM(P353:P372)</f>
        <v>0</v>
      </c>
      <c r="Q373" s="10">
        <f t="shared" ref="Q373" si="135">SUM(Q353:Q372)</f>
        <v>0</v>
      </c>
      <c r="R373" s="10">
        <f t="shared" ref="R373" si="136">SUM(R353:R372)</f>
        <v>0</v>
      </c>
      <c r="S373" s="10">
        <f t="shared" ref="S373" si="137">SUM(S353:S372)</f>
        <v>0</v>
      </c>
      <c r="T373" s="10">
        <f t="shared" ref="T373" si="138">SUM(T353:T372)</f>
        <v>0</v>
      </c>
      <c r="U373" s="17">
        <f t="shared" ref="U373" si="139">SUM(U353:U372)</f>
        <v>0</v>
      </c>
      <c r="V373" s="10">
        <f>SUM(B373:U373)</f>
        <v>0</v>
      </c>
    </row>
    <row r="374" spans="1:22" x14ac:dyDescent="0.3">
      <c r="A374" s="1" t="s">
        <v>19</v>
      </c>
      <c r="B374" s="5">
        <v>0</v>
      </c>
      <c r="C374" s="5">
        <v>0</v>
      </c>
      <c r="D374" s="5">
        <v>0</v>
      </c>
      <c r="E374" s="5">
        <v>0</v>
      </c>
      <c r="F374" s="5">
        <v>0</v>
      </c>
      <c r="G374" s="5">
        <v>0</v>
      </c>
      <c r="H374" s="46">
        <v>0</v>
      </c>
      <c r="I374" s="46">
        <v>0</v>
      </c>
      <c r="J374" s="46">
        <v>0</v>
      </c>
      <c r="K374" s="46">
        <v>0</v>
      </c>
      <c r="L374" s="46">
        <v>0</v>
      </c>
      <c r="M374" s="46">
        <v>0</v>
      </c>
      <c r="N374" s="1">
        <v>0</v>
      </c>
      <c r="O374" s="1">
        <v>0</v>
      </c>
      <c r="P374" s="1">
        <v>0</v>
      </c>
      <c r="Q374" s="1">
        <v>0</v>
      </c>
      <c r="R374" s="1">
        <v>0</v>
      </c>
      <c r="S374" s="1">
        <v>0</v>
      </c>
      <c r="T374" s="1">
        <v>0</v>
      </c>
      <c r="U374" s="18">
        <v>0</v>
      </c>
      <c r="V374" s="1"/>
    </row>
    <row r="375" spans="1:22" x14ac:dyDescent="0.3">
      <c r="A375" s="1"/>
      <c r="B375" s="5">
        <v>0</v>
      </c>
      <c r="C375" s="5">
        <v>0</v>
      </c>
      <c r="D375" s="5">
        <v>0</v>
      </c>
      <c r="E375" s="5">
        <v>0</v>
      </c>
      <c r="F375" s="5">
        <v>0</v>
      </c>
      <c r="G375" s="5">
        <v>0</v>
      </c>
      <c r="H375" s="46">
        <v>0</v>
      </c>
      <c r="I375" s="46">
        <v>0</v>
      </c>
      <c r="J375" s="46">
        <v>0</v>
      </c>
      <c r="K375" s="46">
        <v>0</v>
      </c>
      <c r="L375" s="46">
        <v>0</v>
      </c>
      <c r="M375" s="46">
        <v>0</v>
      </c>
      <c r="N375" s="1">
        <v>0</v>
      </c>
      <c r="O375" s="1">
        <v>0</v>
      </c>
      <c r="P375" s="5">
        <v>0</v>
      </c>
      <c r="Q375" s="5">
        <v>0</v>
      </c>
      <c r="R375" s="5">
        <v>0</v>
      </c>
      <c r="S375" s="5">
        <v>0</v>
      </c>
      <c r="T375" s="5">
        <v>0</v>
      </c>
      <c r="U375" s="15">
        <v>0</v>
      </c>
      <c r="V375" s="1"/>
    </row>
    <row r="376" spans="1:22" x14ac:dyDescent="0.3">
      <c r="A376" s="1"/>
      <c r="B376" s="5">
        <v>0</v>
      </c>
      <c r="C376" s="5">
        <v>0</v>
      </c>
      <c r="D376" s="5">
        <v>0</v>
      </c>
      <c r="E376" s="5">
        <v>0</v>
      </c>
      <c r="F376" s="5">
        <v>0</v>
      </c>
      <c r="G376" s="5">
        <v>0</v>
      </c>
      <c r="H376" s="46">
        <v>0</v>
      </c>
      <c r="I376" s="46">
        <v>0</v>
      </c>
      <c r="J376" s="46">
        <v>0</v>
      </c>
      <c r="K376" s="46">
        <v>0</v>
      </c>
      <c r="L376" s="46">
        <v>0</v>
      </c>
      <c r="M376" s="46">
        <v>0</v>
      </c>
      <c r="N376" s="1">
        <v>0</v>
      </c>
      <c r="O376" s="1">
        <v>0</v>
      </c>
      <c r="P376" s="1">
        <v>0</v>
      </c>
      <c r="Q376" s="1">
        <v>0</v>
      </c>
      <c r="R376" s="1">
        <v>0</v>
      </c>
      <c r="S376" s="1">
        <v>0</v>
      </c>
      <c r="T376" s="1">
        <v>0</v>
      </c>
      <c r="U376" s="18">
        <v>0</v>
      </c>
      <c r="V376" s="1"/>
    </row>
    <row r="377" spans="1:22" x14ac:dyDescent="0.3">
      <c r="A377" s="1"/>
      <c r="B377" s="5">
        <v>0</v>
      </c>
      <c r="C377" s="5">
        <v>0</v>
      </c>
      <c r="D377" s="5">
        <v>0</v>
      </c>
      <c r="E377" s="5">
        <v>0</v>
      </c>
      <c r="F377" s="5">
        <v>0</v>
      </c>
      <c r="G377" s="5">
        <v>0</v>
      </c>
      <c r="H377" s="46">
        <v>0</v>
      </c>
      <c r="I377" s="46">
        <v>0</v>
      </c>
      <c r="J377" s="46">
        <v>0</v>
      </c>
      <c r="K377" s="46">
        <v>0</v>
      </c>
      <c r="L377" s="46">
        <v>0</v>
      </c>
      <c r="M377" s="46">
        <v>0</v>
      </c>
      <c r="N377" s="1">
        <v>0</v>
      </c>
      <c r="O377" s="1">
        <v>0</v>
      </c>
      <c r="P377" s="1">
        <v>0</v>
      </c>
      <c r="Q377" s="1">
        <v>0</v>
      </c>
      <c r="R377" s="1">
        <v>0</v>
      </c>
      <c r="S377" s="1">
        <v>0</v>
      </c>
      <c r="T377" s="1">
        <v>0</v>
      </c>
      <c r="U377" s="18">
        <v>0</v>
      </c>
      <c r="V377" s="1"/>
    </row>
    <row r="378" spans="1:22" x14ac:dyDescent="0.3">
      <c r="A378" s="1"/>
      <c r="B378" s="5">
        <v>0</v>
      </c>
      <c r="C378" s="5">
        <v>0</v>
      </c>
      <c r="D378" s="5">
        <v>0</v>
      </c>
      <c r="E378" s="5">
        <v>0</v>
      </c>
      <c r="F378" s="5">
        <v>0</v>
      </c>
      <c r="G378" s="5">
        <v>0</v>
      </c>
      <c r="H378" s="46">
        <v>0</v>
      </c>
      <c r="I378" s="46">
        <v>0</v>
      </c>
      <c r="J378" s="46">
        <v>0</v>
      </c>
      <c r="K378" s="46">
        <v>0</v>
      </c>
      <c r="L378" s="46">
        <v>0</v>
      </c>
      <c r="M378" s="46">
        <v>0</v>
      </c>
      <c r="N378" s="1">
        <v>0</v>
      </c>
      <c r="O378" s="1">
        <v>0</v>
      </c>
      <c r="P378" s="1">
        <v>0</v>
      </c>
      <c r="Q378" s="1">
        <v>0</v>
      </c>
      <c r="R378" s="1">
        <v>0</v>
      </c>
      <c r="S378" s="1">
        <v>0</v>
      </c>
      <c r="T378" s="1">
        <v>0</v>
      </c>
      <c r="U378" s="18">
        <v>0</v>
      </c>
      <c r="V378" s="1"/>
    </row>
    <row r="379" spans="1:22" x14ac:dyDescent="0.3">
      <c r="A379" s="1"/>
      <c r="B379" s="5">
        <v>0</v>
      </c>
      <c r="C379" s="5">
        <v>0</v>
      </c>
      <c r="D379" s="5">
        <v>0</v>
      </c>
      <c r="E379" s="5">
        <v>0</v>
      </c>
      <c r="F379" s="5">
        <v>0</v>
      </c>
      <c r="G379" s="5">
        <v>0</v>
      </c>
      <c r="H379" s="46">
        <v>0</v>
      </c>
      <c r="I379" s="46">
        <v>0</v>
      </c>
      <c r="J379" s="46">
        <v>0</v>
      </c>
      <c r="K379" s="46">
        <v>0</v>
      </c>
      <c r="L379" s="46">
        <v>0</v>
      </c>
      <c r="M379" s="46">
        <v>0</v>
      </c>
      <c r="N379" s="1">
        <v>0</v>
      </c>
      <c r="O379" s="1">
        <v>0</v>
      </c>
      <c r="P379" s="1">
        <v>0</v>
      </c>
      <c r="Q379" s="1">
        <v>0</v>
      </c>
      <c r="R379" s="1">
        <v>0</v>
      </c>
      <c r="S379" s="1">
        <v>0</v>
      </c>
      <c r="T379" s="1">
        <v>0</v>
      </c>
      <c r="U379" s="18">
        <v>0</v>
      </c>
      <c r="V379" s="1"/>
    </row>
    <row r="380" spans="1:22" x14ac:dyDescent="0.3">
      <c r="A380" s="1"/>
      <c r="B380" s="5">
        <v>0</v>
      </c>
      <c r="C380" s="5">
        <v>0</v>
      </c>
      <c r="D380" s="5">
        <v>0</v>
      </c>
      <c r="E380" s="5">
        <v>0</v>
      </c>
      <c r="F380" s="5">
        <v>0</v>
      </c>
      <c r="G380" s="5">
        <v>0</v>
      </c>
      <c r="H380" s="46">
        <v>0</v>
      </c>
      <c r="I380" s="46">
        <v>0</v>
      </c>
      <c r="J380" s="46">
        <v>0</v>
      </c>
      <c r="K380" s="46">
        <v>0</v>
      </c>
      <c r="L380" s="46">
        <v>0</v>
      </c>
      <c r="M380" s="46">
        <v>0</v>
      </c>
      <c r="N380" s="1">
        <v>0</v>
      </c>
      <c r="O380" s="1">
        <v>0</v>
      </c>
      <c r="P380" s="1">
        <v>0</v>
      </c>
      <c r="Q380" s="1">
        <v>0</v>
      </c>
      <c r="R380" s="1">
        <v>0</v>
      </c>
      <c r="S380" s="1">
        <v>0</v>
      </c>
      <c r="T380" s="1">
        <v>0</v>
      </c>
      <c r="U380" s="18">
        <v>0</v>
      </c>
      <c r="V380" s="1"/>
    </row>
    <row r="381" spans="1:22" x14ac:dyDescent="0.3">
      <c r="A381" s="1"/>
      <c r="B381" s="5">
        <v>0</v>
      </c>
      <c r="C381" s="5">
        <v>0</v>
      </c>
      <c r="D381" s="5">
        <v>0</v>
      </c>
      <c r="E381" s="5">
        <v>0</v>
      </c>
      <c r="F381" s="5">
        <v>0</v>
      </c>
      <c r="G381" s="5">
        <v>0</v>
      </c>
      <c r="H381" s="46">
        <v>0</v>
      </c>
      <c r="I381" s="46">
        <v>0</v>
      </c>
      <c r="J381" s="46">
        <v>0</v>
      </c>
      <c r="K381" s="46">
        <v>0</v>
      </c>
      <c r="L381" s="46">
        <v>0</v>
      </c>
      <c r="M381" s="46">
        <v>0</v>
      </c>
      <c r="N381" s="1">
        <v>0</v>
      </c>
      <c r="O381" s="1">
        <v>0</v>
      </c>
      <c r="P381" s="1">
        <v>0</v>
      </c>
      <c r="Q381" s="1">
        <v>0</v>
      </c>
      <c r="R381" s="1">
        <v>0</v>
      </c>
      <c r="S381" s="1">
        <v>0</v>
      </c>
      <c r="T381" s="1">
        <v>0</v>
      </c>
      <c r="U381" s="18">
        <v>0</v>
      </c>
      <c r="V381" s="1"/>
    </row>
    <row r="382" spans="1:22" x14ac:dyDescent="0.3">
      <c r="A382" s="1"/>
      <c r="B382" s="5">
        <v>0</v>
      </c>
      <c r="C382" s="5">
        <v>0</v>
      </c>
      <c r="D382" s="5">
        <v>0</v>
      </c>
      <c r="E382" s="5">
        <v>0</v>
      </c>
      <c r="F382" s="5">
        <v>0</v>
      </c>
      <c r="G382" s="5">
        <v>0</v>
      </c>
      <c r="H382" s="46">
        <v>0</v>
      </c>
      <c r="I382" s="46">
        <v>0</v>
      </c>
      <c r="J382" s="46">
        <v>0</v>
      </c>
      <c r="K382" s="46">
        <v>0</v>
      </c>
      <c r="L382" s="46">
        <v>0</v>
      </c>
      <c r="M382" s="46">
        <v>0</v>
      </c>
      <c r="N382" s="1">
        <v>0</v>
      </c>
      <c r="O382" s="1">
        <v>0</v>
      </c>
      <c r="P382" s="1">
        <v>0</v>
      </c>
      <c r="Q382" s="1">
        <v>0</v>
      </c>
      <c r="R382" s="1">
        <v>0</v>
      </c>
      <c r="S382" s="1">
        <v>0</v>
      </c>
      <c r="T382" s="1">
        <v>0</v>
      </c>
      <c r="U382" s="18">
        <v>0</v>
      </c>
      <c r="V382" s="1"/>
    </row>
    <row r="383" spans="1:22" x14ac:dyDescent="0.3">
      <c r="A383" s="1"/>
      <c r="B383" s="5">
        <v>0</v>
      </c>
      <c r="C383" s="5">
        <v>0</v>
      </c>
      <c r="D383" s="5">
        <v>0</v>
      </c>
      <c r="E383" s="5">
        <v>0</v>
      </c>
      <c r="F383" s="5">
        <v>0</v>
      </c>
      <c r="G383" s="5">
        <v>0</v>
      </c>
      <c r="H383" s="46">
        <v>0</v>
      </c>
      <c r="I383" s="46">
        <v>0</v>
      </c>
      <c r="J383" s="46">
        <v>0</v>
      </c>
      <c r="K383" s="46">
        <v>0</v>
      </c>
      <c r="L383" s="46">
        <v>0</v>
      </c>
      <c r="M383" s="46">
        <v>0</v>
      </c>
      <c r="N383" s="1">
        <v>0</v>
      </c>
      <c r="O383" s="1">
        <v>0</v>
      </c>
      <c r="P383" s="1">
        <v>0</v>
      </c>
      <c r="Q383" s="1">
        <v>0</v>
      </c>
      <c r="R383" s="1">
        <v>0</v>
      </c>
      <c r="S383" s="1">
        <v>0</v>
      </c>
      <c r="T383" s="1">
        <v>0</v>
      </c>
      <c r="U383" s="18">
        <v>0</v>
      </c>
      <c r="V383" s="1"/>
    </row>
    <row r="384" spans="1:22" x14ac:dyDescent="0.3">
      <c r="A384" s="1"/>
      <c r="B384" s="5">
        <v>0</v>
      </c>
      <c r="C384" s="5">
        <v>0</v>
      </c>
      <c r="D384" s="5">
        <v>0</v>
      </c>
      <c r="E384" s="5">
        <v>0</v>
      </c>
      <c r="F384" s="5">
        <v>0</v>
      </c>
      <c r="G384" s="5">
        <v>0</v>
      </c>
      <c r="H384" s="46">
        <v>0</v>
      </c>
      <c r="I384" s="46">
        <v>0</v>
      </c>
      <c r="J384" s="46">
        <v>0</v>
      </c>
      <c r="K384" s="46">
        <v>0</v>
      </c>
      <c r="L384" s="46">
        <v>0</v>
      </c>
      <c r="M384" s="46">
        <v>0</v>
      </c>
      <c r="N384" s="1">
        <v>0</v>
      </c>
      <c r="O384" s="1">
        <v>0</v>
      </c>
      <c r="P384" s="1">
        <v>0</v>
      </c>
      <c r="Q384" s="1">
        <v>0</v>
      </c>
      <c r="R384" s="1">
        <v>0</v>
      </c>
      <c r="S384" s="1">
        <v>0</v>
      </c>
      <c r="T384" s="1">
        <v>0</v>
      </c>
      <c r="U384" s="18">
        <v>0</v>
      </c>
      <c r="V384" s="1"/>
    </row>
    <row r="385" spans="1:22" x14ac:dyDescent="0.3">
      <c r="A385" s="1"/>
      <c r="B385" s="5">
        <v>0</v>
      </c>
      <c r="C385" s="5">
        <v>0</v>
      </c>
      <c r="D385" s="5">
        <v>0</v>
      </c>
      <c r="E385" s="5">
        <v>0</v>
      </c>
      <c r="F385" s="5">
        <v>0</v>
      </c>
      <c r="G385" s="5">
        <v>0</v>
      </c>
      <c r="H385" s="46">
        <v>0</v>
      </c>
      <c r="I385" s="46">
        <v>0</v>
      </c>
      <c r="J385" s="46">
        <v>0</v>
      </c>
      <c r="K385" s="46">
        <v>0</v>
      </c>
      <c r="L385" s="46">
        <v>0</v>
      </c>
      <c r="M385" s="46">
        <v>0</v>
      </c>
      <c r="N385" s="1">
        <v>0</v>
      </c>
      <c r="O385" s="1">
        <v>0</v>
      </c>
      <c r="P385" s="1">
        <v>0</v>
      </c>
      <c r="Q385" s="1">
        <v>0</v>
      </c>
      <c r="R385" s="1">
        <v>0</v>
      </c>
      <c r="S385" s="1">
        <v>0</v>
      </c>
      <c r="T385" s="1">
        <v>0</v>
      </c>
      <c r="U385" s="18">
        <v>0</v>
      </c>
      <c r="V385" s="1"/>
    </row>
    <row r="386" spans="1:22" x14ac:dyDescent="0.3">
      <c r="A386" s="1"/>
      <c r="B386" s="5">
        <v>0</v>
      </c>
      <c r="C386" s="5">
        <v>0</v>
      </c>
      <c r="D386" s="5">
        <v>0</v>
      </c>
      <c r="E386" s="5">
        <v>0</v>
      </c>
      <c r="F386" s="5">
        <v>0</v>
      </c>
      <c r="G386" s="5">
        <v>0</v>
      </c>
      <c r="H386" s="46">
        <v>0</v>
      </c>
      <c r="I386" s="46">
        <v>0</v>
      </c>
      <c r="J386" s="46">
        <v>0</v>
      </c>
      <c r="K386" s="46">
        <v>0</v>
      </c>
      <c r="L386" s="46">
        <v>0</v>
      </c>
      <c r="M386" s="46">
        <v>0</v>
      </c>
      <c r="N386" s="1">
        <v>0</v>
      </c>
      <c r="O386" s="1">
        <v>0</v>
      </c>
      <c r="P386" s="1">
        <v>0</v>
      </c>
      <c r="Q386" s="1">
        <v>0</v>
      </c>
      <c r="R386" s="1">
        <v>0</v>
      </c>
      <c r="S386" s="1">
        <v>0</v>
      </c>
      <c r="T386" s="1">
        <v>0</v>
      </c>
      <c r="U386" s="18">
        <v>0</v>
      </c>
      <c r="V386" s="1"/>
    </row>
    <row r="387" spans="1:22" x14ac:dyDescent="0.3">
      <c r="A387" s="1"/>
      <c r="B387" s="5">
        <v>0</v>
      </c>
      <c r="C387" s="5">
        <v>0</v>
      </c>
      <c r="D387" s="5">
        <v>0</v>
      </c>
      <c r="E387" s="5">
        <v>0</v>
      </c>
      <c r="F387" s="5">
        <v>0</v>
      </c>
      <c r="G387" s="5">
        <v>0</v>
      </c>
      <c r="H387" s="46">
        <v>0</v>
      </c>
      <c r="I387" s="46">
        <v>0</v>
      </c>
      <c r="J387" s="46">
        <v>0</v>
      </c>
      <c r="K387" s="46">
        <v>0</v>
      </c>
      <c r="L387" s="46">
        <v>0</v>
      </c>
      <c r="M387" s="46">
        <v>0</v>
      </c>
      <c r="N387" s="1">
        <v>0</v>
      </c>
      <c r="O387" s="1">
        <v>0</v>
      </c>
      <c r="P387" s="1">
        <v>0</v>
      </c>
      <c r="Q387" s="1">
        <v>0</v>
      </c>
      <c r="R387" s="1">
        <v>0</v>
      </c>
      <c r="S387" s="1">
        <v>0</v>
      </c>
      <c r="T387" s="1">
        <v>0</v>
      </c>
      <c r="U387" s="18">
        <v>0</v>
      </c>
      <c r="V387" s="1"/>
    </row>
    <row r="388" spans="1:22" x14ac:dyDescent="0.3">
      <c r="A388" s="1"/>
      <c r="B388" s="5">
        <v>0</v>
      </c>
      <c r="C388" s="5">
        <v>0</v>
      </c>
      <c r="D388" s="5">
        <v>0</v>
      </c>
      <c r="E388" s="5">
        <v>0</v>
      </c>
      <c r="F388" s="5">
        <v>0</v>
      </c>
      <c r="G388" s="5">
        <v>0</v>
      </c>
      <c r="H388" s="46">
        <v>0</v>
      </c>
      <c r="I388" s="46">
        <v>0</v>
      </c>
      <c r="J388" s="46">
        <v>0</v>
      </c>
      <c r="K388" s="46">
        <v>0</v>
      </c>
      <c r="L388" s="46">
        <v>0</v>
      </c>
      <c r="M388" s="46">
        <v>0</v>
      </c>
      <c r="N388" s="1">
        <v>0</v>
      </c>
      <c r="O388" s="1">
        <v>0</v>
      </c>
      <c r="P388" s="1">
        <v>0</v>
      </c>
      <c r="Q388" s="1">
        <v>0</v>
      </c>
      <c r="R388" s="1">
        <v>0</v>
      </c>
      <c r="S388" s="1">
        <v>0</v>
      </c>
      <c r="T388" s="1">
        <v>0</v>
      </c>
      <c r="U388" s="18">
        <v>0</v>
      </c>
      <c r="V388" s="1"/>
    </row>
    <row r="389" spans="1:22" x14ac:dyDescent="0.3">
      <c r="A389" s="1"/>
      <c r="B389" s="5">
        <v>0</v>
      </c>
      <c r="C389" s="5">
        <v>0</v>
      </c>
      <c r="D389" s="5">
        <v>0</v>
      </c>
      <c r="E389" s="5">
        <v>0</v>
      </c>
      <c r="F389" s="5">
        <v>0</v>
      </c>
      <c r="G389" s="5">
        <v>0</v>
      </c>
      <c r="H389" s="46">
        <v>0</v>
      </c>
      <c r="I389" s="46">
        <v>0</v>
      </c>
      <c r="J389" s="46">
        <v>0</v>
      </c>
      <c r="K389" s="46">
        <v>0</v>
      </c>
      <c r="L389" s="46">
        <v>0</v>
      </c>
      <c r="M389" s="46">
        <v>0</v>
      </c>
      <c r="N389" s="1">
        <v>0</v>
      </c>
      <c r="O389" s="1">
        <v>0</v>
      </c>
      <c r="P389" s="1">
        <v>0</v>
      </c>
      <c r="Q389" s="1">
        <v>0</v>
      </c>
      <c r="R389" s="1">
        <v>0</v>
      </c>
      <c r="S389" s="1">
        <v>0</v>
      </c>
      <c r="T389" s="1">
        <v>0</v>
      </c>
      <c r="U389" s="18">
        <v>0</v>
      </c>
      <c r="V389" s="1"/>
    </row>
    <row r="390" spans="1:22" x14ac:dyDescent="0.3">
      <c r="A390" s="1"/>
      <c r="B390" s="5">
        <v>0</v>
      </c>
      <c r="C390" s="5">
        <v>0</v>
      </c>
      <c r="D390" s="5">
        <v>0</v>
      </c>
      <c r="E390" s="5">
        <v>0</v>
      </c>
      <c r="F390" s="5">
        <v>0</v>
      </c>
      <c r="G390" s="5">
        <v>0</v>
      </c>
      <c r="H390" s="46">
        <v>0</v>
      </c>
      <c r="I390" s="46">
        <v>0</v>
      </c>
      <c r="J390" s="46">
        <v>0</v>
      </c>
      <c r="K390" s="46">
        <v>0</v>
      </c>
      <c r="L390" s="46">
        <v>0</v>
      </c>
      <c r="M390" s="46">
        <v>0</v>
      </c>
      <c r="N390" s="1">
        <v>0</v>
      </c>
      <c r="O390" s="1">
        <v>0</v>
      </c>
      <c r="P390" s="1">
        <v>0</v>
      </c>
      <c r="Q390" s="1">
        <v>0</v>
      </c>
      <c r="R390" s="1">
        <v>0</v>
      </c>
      <c r="S390" s="1">
        <v>0</v>
      </c>
      <c r="T390" s="1">
        <v>0</v>
      </c>
      <c r="U390" s="18">
        <v>0</v>
      </c>
      <c r="V390" s="1"/>
    </row>
    <row r="391" spans="1:22" x14ac:dyDescent="0.3">
      <c r="A391" s="1"/>
      <c r="B391" s="5">
        <v>0</v>
      </c>
      <c r="C391" s="5">
        <v>0</v>
      </c>
      <c r="D391" s="5">
        <v>0</v>
      </c>
      <c r="E391" s="5">
        <v>0</v>
      </c>
      <c r="F391" s="5">
        <v>0</v>
      </c>
      <c r="G391" s="5">
        <v>0</v>
      </c>
      <c r="H391" s="46">
        <v>0</v>
      </c>
      <c r="I391" s="46">
        <v>0</v>
      </c>
      <c r="J391" s="46">
        <v>0</v>
      </c>
      <c r="K391" s="46">
        <v>0</v>
      </c>
      <c r="L391" s="46">
        <v>0</v>
      </c>
      <c r="M391" s="46">
        <v>0</v>
      </c>
      <c r="N391" s="1">
        <v>0</v>
      </c>
      <c r="O391" s="1">
        <v>0</v>
      </c>
      <c r="P391" s="1">
        <v>0</v>
      </c>
      <c r="Q391" s="1">
        <v>0</v>
      </c>
      <c r="R391" s="1">
        <v>0</v>
      </c>
      <c r="S391" s="1">
        <v>0</v>
      </c>
      <c r="T391" s="1">
        <v>0</v>
      </c>
      <c r="U391" s="18">
        <v>0</v>
      </c>
      <c r="V391" s="1"/>
    </row>
    <row r="392" spans="1:22" x14ac:dyDescent="0.3">
      <c r="A392" s="1"/>
      <c r="B392" s="5">
        <v>0</v>
      </c>
      <c r="C392" s="5">
        <v>0</v>
      </c>
      <c r="D392" s="5">
        <v>0</v>
      </c>
      <c r="E392" s="5">
        <v>0</v>
      </c>
      <c r="F392" s="5">
        <v>0</v>
      </c>
      <c r="G392" s="5">
        <v>0</v>
      </c>
      <c r="H392" s="46">
        <v>0</v>
      </c>
      <c r="I392" s="46">
        <v>0</v>
      </c>
      <c r="J392" s="46">
        <v>0</v>
      </c>
      <c r="K392" s="46">
        <v>0</v>
      </c>
      <c r="L392" s="46">
        <v>0</v>
      </c>
      <c r="M392" s="46">
        <v>0</v>
      </c>
      <c r="N392" s="1">
        <v>0</v>
      </c>
      <c r="O392" s="1">
        <v>0</v>
      </c>
      <c r="P392" s="1">
        <v>0</v>
      </c>
      <c r="Q392" s="1">
        <v>0</v>
      </c>
      <c r="R392" s="1">
        <v>0</v>
      </c>
      <c r="S392" s="1">
        <v>0</v>
      </c>
      <c r="T392" s="1">
        <v>0</v>
      </c>
      <c r="U392" s="18">
        <v>0</v>
      </c>
      <c r="V392" s="1"/>
    </row>
    <row r="393" spans="1:22" x14ac:dyDescent="0.3">
      <c r="A393" s="1"/>
      <c r="B393" s="6">
        <v>0</v>
      </c>
      <c r="C393" s="6">
        <v>0</v>
      </c>
      <c r="D393" s="6">
        <v>0</v>
      </c>
      <c r="E393" s="6">
        <v>0</v>
      </c>
      <c r="F393" s="6">
        <v>0</v>
      </c>
      <c r="G393" s="6">
        <v>0</v>
      </c>
      <c r="H393" s="47">
        <v>0</v>
      </c>
      <c r="I393" s="47">
        <v>0</v>
      </c>
      <c r="J393" s="47">
        <v>0</v>
      </c>
      <c r="K393" s="47">
        <v>0</v>
      </c>
      <c r="L393" s="47">
        <v>0</v>
      </c>
      <c r="M393" s="47">
        <v>0</v>
      </c>
      <c r="N393" s="7">
        <v>0</v>
      </c>
      <c r="O393" s="7">
        <v>0</v>
      </c>
      <c r="P393" s="7">
        <v>0</v>
      </c>
      <c r="Q393" s="7">
        <v>0</v>
      </c>
      <c r="R393" s="7">
        <v>0</v>
      </c>
      <c r="S393" s="7">
        <v>0</v>
      </c>
      <c r="T393" s="7">
        <v>0</v>
      </c>
      <c r="U393" s="8">
        <v>0</v>
      </c>
      <c r="V393" s="7"/>
    </row>
    <row r="394" spans="1:22" x14ac:dyDescent="0.3">
      <c r="A394" s="1"/>
      <c r="B394" s="11">
        <f>SUM(B374:B393)</f>
        <v>0</v>
      </c>
      <c r="C394" s="11">
        <f t="shared" ref="C394" si="140">SUM(C374:C393)</f>
        <v>0</v>
      </c>
      <c r="D394" s="11">
        <f t="shared" ref="D394" si="141">SUM(D374:D393)</f>
        <v>0</v>
      </c>
      <c r="E394" s="11">
        <f t="shared" ref="E394" si="142">SUM(E374:E393)</f>
        <v>0</v>
      </c>
      <c r="F394" s="11">
        <f t="shared" ref="F394" si="143">SUM(F374:F393)</f>
        <v>0</v>
      </c>
      <c r="G394" s="48">
        <f t="shared" ref="G394" si="144">SUM(G374:G393)</f>
        <v>0</v>
      </c>
      <c r="H394" s="48">
        <f t="shared" ref="H394" si="145">SUM(H374:H393)</f>
        <v>0</v>
      </c>
      <c r="I394" s="48">
        <f t="shared" ref="I394" si="146">SUM(I374:I393)</f>
        <v>0</v>
      </c>
      <c r="J394" s="48">
        <f t="shared" ref="J394" si="147">SUM(J374:J393)</f>
        <v>0</v>
      </c>
      <c r="K394" s="48">
        <f t="shared" ref="K394" si="148">SUM(K374:K393)</f>
        <v>0</v>
      </c>
      <c r="L394" s="48">
        <f t="shared" ref="L394" si="149">SUM(L374:L393)</f>
        <v>0</v>
      </c>
      <c r="M394" s="48">
        <f t="shared" ref="M394" si="150">SUM(M374:M393)</f>
        <v>0</v>
      </c>
      <c r="N394" s="11">
        <f t="shared" ref="N394" si="151">SUM(N374:N393)</f>
        <v>0</v>
      </c>
      <c r="O394" s="11">
        <f t="shared" ref="O394" si="152">SUM(O374:O393)</f>
        <v>0</v>
      </c>
      <c r="P394" s="11">
        <f t="shared" ref="P394" si="153">SUM(P374:P393)</f>
        <v>0</v>
      </c>
      <c r="Q394" s="11">
        <f t="shared" ref="Q394" si="154">SUM(Q374:Q393)</f>
        <v>0</v>
      </c>
      <c r="R394" s="11">
        <f t="shared" ref="R394" si="155">SUM(R374:R393)</f>
        <v>0</v>
      </c>
      <c r="S394" s="11">
        <f t="shared" ref="S394" si="156">SUM(S374:S393)</f>
        <v>0</v>
      </c>
      <c r="T394" s="11">
        <f t="shared" ref="T394" si="157">SUM(T374:T393)</f>
        <v>0</v>
      </c>
      <c r="U394" s="19">
        <f t="shared" ref="U394" si="158">SUM(U374:U393)</f>
        <v>0</v>
      </c>
      <c r="V394" s="11">
        <f>SUM(B394:U394)</f>
        <v>0</v>
      </c>
    </row>
  </sheetData>
  <sheetProtection password="9FC0" sheet="1" objects="1" scenarios="1" selectLockedCells="1" selectUnlockedCells="1"/>
  <pageMargins left="0.7" right="0.7" top="0.75" bottom="0.75" header="0.3" footer="0.3"/>
  <pageSetup orientation="portrait" verticalDpi="0" r:id="rId1"/>
  <ignoredErrors>
    <ignoredError sqref="B23:U23 AA6 AA5 AA4 AA7 AA3:AJ3 AB7:AJ7 AB6:AJ6 AB4:AJ4 AB5:AJ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4" x14ac:dyDescent="0.3"/>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171</vt:i4>
      </vt:variant>
    </vt:vector>
  </HeadingPairs>
  <TitlesOfParts>
    <vt:vector size="178" baseType="lpstr">
      <vt:lpstr>About the DTS Model</vt:lpstr>
      <vt:lpstr>DTS Calculator</vt:lpstr>
      <vt:lpstr>Crunch sets</vt:lpstr>
      <vt:lpstr>Raw Data</vt:lpstr>
      <vt:lpstr>Sheet1</vt:lpstr>
      <vt:lpstr>Sheet2</vt:lpstr>
      <vt:lpstr>Sheet3</vt:lpstr>
      <vt:lpstr>Bla1stStD</vt:lpstr>
      <vt:lpstr>Bla2ndStD</vt:lpstr>
      <vt:lpstr>Bla3rdStD</vt:lpstr>
      <vt:lpstr>BlaEggsStD</vt:lpstr>
      <vt:lpstr>BlaPupaeStD</vt:lpstr>
      <vt:lpstr>Blu1stSTD</vt:lpstr>
      <vt:lpstr>Blu2ndSTD</vt:lpstr>
      <vt:lpstr>Blu3rdSTD</vt:lpstr>
      <vt:lpstr>BluEggsSTD</vt:lpstr>
      <vt:lpstr>BluPupaeSTD</vt:lpstr>
      <vt:lpstr>Che1stSTD</vt:lpstr>
      <vt:lpstr>Che2ndSTD</vt:lpstr>
      <vt:lpstr>Che3rdSTD</vt:lpstr>
      <vt:lpstr>CheEggsSTD</vt:lpstr>
      <vt:lpstr>ChePupaeSTD</vt:lpstr>
      <vt:lpstr>Gra1stSTD</vt:lpstr>
      <vt:lpstr>Gra2ndSTD</vt:lpstr>
      <vt:lpstr>Gra3rdSTD</vt:lpstr>
      <vt:lpstr>GraEggsSTD</vt:lpstr>
      <vt:lpstr>GraPupaeSTD</vt:lpstr>
      <vt:lpstr>LSBla1st</vt:lpstr>
      <vt:lpstr>LSBla1stCI</vt:lpstr>
      <vt:lpstr>LSBla2nd</vt:lpstr>
      <vt:lpstr>LSBla2ndCI</vt:lpstr>
      <vt:lpstr>LSBla3rd</vt:lpstr>
      <vt:lpstr>LSBla3rdCI</vt:lpstr>
      <vt:lpstr>LSBlaAdults</vt:lpstr>
      <vt:lpstr>LSBlaAdultsCI</vt:lpstr>
      <vt:lpstr>LSBlaEggs</vt:lpstr>
      <vt:lpstr>LSBlaEggsCI</vt:lpstr>
      <vt:lpstr>LSBlaPupae</vt:lpstr>
      <vt:lpstr>LSBlaPupaeCI</vt:lpstr>
      <vt:lpstr>LSBlu1st</vt:lpstr>
      <vt:lpstr>LSBlu1stCI</vt:lpstr>
      <vt:lpstr>LSBlu2nd</vt:lpstr>
      <vt:lpstr>LSBlu2ndCI</vt:lpstr>
      <vt:lpstr>LSBlu3rd</vt:lpstr>
      <vt:lpstr>LSBlu3rdCI</vt:lpstr>
      <vt:lpstr>LSBluAdults</vt:lpstr>
      <vt:lpstr>LSBluAdultsCI</vt:lpstr>
      <vt:lpstr>LSBluEggs</vt:lpstr>
      <vt:lpstr>LSBluEggsCI</vt:lpstr>
      <vt:lpstr>LSBluPupae</vt:lpstr>
      <vt:lpstr>LSBluPupaeCI</vt:lpstr>
      <vt:lpstr>LSChe1st</vt:lpstr>
      <vt:lpstr>LSChe1stCI</vt:lpstr>
      <vt:lpstr>LSChe2nd</vt:lpstr>
      <vt:lpstr>LSChe2ndCI</vt:lpstr>
      <vt:lpstr>LSChe3rd</vt:lpstr>
      <vt:lpstr>LSChe3rdCI</vt:lpstr>
      <vt:lpstr>LSCheAdults</vt:lpstr>
      <vt:lpstr>LSCheAdultsCI</vt:lpstr>
      <vt:lpstr>LSCheEggs</vt:lpstr>
      <vt:lpstr>LSCheEggsCI</vt:lpstr>
      <vt:lpstr>LSChePupae</vt:lpstr>
      <vt:lpstr>LSChePupaeCI</vt:lpstr>
      <vt:lpstr>LSGra1st</vt:lpstr>
      <vt:lpstr>LSGra1stCI</vt:lpstr>
      <vt:lpstr>LSGra2nd</vt:lpstr>
      <vt:lpstr>LSGra2ndCI</vt:lpstr>
      <vt:lpstr>LSGra3rd</vt:lpstr>
      <vt:lpstr>LSGra3rdCI</vt:lpstr>
      <vt:lpstr>LSGraAdults</vt:lpstr>
      <vt:lpstr>LSGraAdultsCI</vt:lpstr>
      <vt:lpstr>LSGraEggs</vt:lpstr>
      <vt:lpstr>LSGraEggsCI</vt:lpstr>
      <vt:lpstr>LSGraPupae</vt:lpstr>
      <vt:lpstr>LSGraPupaeCI</vt:lpstr>
      <vt:lpstr>LSHT</vt:lpstr>
      <vt:lpstr>LSIT</vt:lpstr>
      <vt:lpstr>LSRas1st</vt:lpstr>
      <vt:lpstr>LSRas1stCI</vt:lpstr>
      <vt:lpstr>LSRas2nd</vt:lpstr>
      <vt:lpstr>LSRas2ndCI</vt:lpstr>
      <vt:lpstr>LSRas3rd</vt:lpstr>
      <vt:lpstr>LSRas3rdCI</vt:lpstr>
      <vt:lpstr>LSRasAdults</vt:lpstr>
      <vt:lpstr>LSRasAdultsCI</vt:lpstr>
      <vt:lpstr>LSRasEggs</vt:lpstr>
      <vt:lpstr>LSRasEggsCI</vt:lpstr>
      <vt:lpstr>LSRasPupae</vt:lpstr>
      <vt:lpstr>LSRasPupaeCI</vt:lpstr>
      <vt:lpstr>LSStr1st</vt:lpstr>
      <vt:lpstr>LSStr1stCI</vt:lpstr>
      <vt:lpstr>LSStr2nd</vt:lpstr>
      <vt:lpstr>LSStr2ndCI</vt:lpstr>
      <vt:lpstr>LSStr3rd</vt:lpstr>
      <vt:lpstr>LSStr3rdCI</vt:lpstr>
      <vt:lpstr>LSStrAdults</vt:lpstr>
      <vt:lpstr>LSStrAdultsCI</vt:lpstr>
      <vt:lpstr>LSStrEggs</vt:lpstr>
      <vt:lpstr>LSStrEggsCI</vt:lpstr>
      <vt:lpstr>LSStrPupae</vt:lpstr>
      <vt:lpstr>LSStrPupaeCI</vt:lpstr>
      <vt:lpstr>'About the DTS Model'!Print_Area</vt:lpstr>
      <vt:lpstr>'DTS Calculator'!Print_Area</vt:lpstr>
      <vt:lpstr>'DTS Calculator'!Print_Titles</vt:lpstr>
      <vt:lpstr>Ras1stSTD</vt:lpstr>
      <vt:lpstr>Ras2ndSTD</vt:lpstr>
      <vt:lpstr>Ras3rdSTD</vt:lpstr>
      <vt:lpstr>RasEggsSTD</vt:lpstr>
      <vt:lpstr>RasPupaeSTD</vt:lpstr>
      <vt:lpstr>RLSAdultAge</vt:lpstr>
      <vt:lpstr>RLSBla1stA</vt:lpstr>
      <vt:lpstr>RLSBla1stProb</vt:lpstr>
      <vt:lpstr>RLSBla2ndA</vt:lpstr>
      <vt:lpstr>RLSBla2ndProb</vt:lpstr>
      <vt:lpstr>RLSBla3rdA</vt:lpstr>
      <vt:lpstr>RLSBla3rdProb</vt:lpstr>
      <vt:lpstr>RLSBlaEggsA</vt:lpstr>
      <vt:lpstr>RLSBlaEggsProb</vt:lpstr>
      <vt:lpstr>RLSBlaPupaeA</vt:lpstr>
      <vt:lpstr>RLSBlaPupaeProb</vt:lpstr>
      <vt:lpstr>RLSBlu1stA</vt:lpstr>
      <vt:lpstr>RLSBlu1stProb</vt:lpstr>
      <vt:lpstr>RLSBlu2ndA</vt:lpstr>
      <vt:lpstr>RLSBlu2ndProb</vt:lpstr>
      <vt:lpstr>RLSBlu3rdA</vt:lpstr>
      <vt:lpstr>RLSBlu3rdProb</vt:lpstr>
      <vt:lpstr>RLSBluEggsA</vt:lpstr>
      <vt:lpstr>RLSBluEggsProb</vt:lpstr>
      <vt:lpstr>RLSBluPupaeA</vt:lpstr>
      <vt:lpstr>RLSBluPupaeProb</vt:lpstr>
      <vt:lpstr>RLSChe1stA</vt:lpstr>
      <vt:lpstr>RLSChe1stProb</vt:lpstr>
      <vt:lpstr>RLSChe2ndA</vt:lpstr>
      <vt:lpstr>RLSChe2ndProb</vt:lpstr>
      <vt:lpstr>RLSChe3rdA</vt:lpstr>
      <vt:lpstr>RLSChe3rdProb</vt:lpstr>
      <vt:lpstr>RLSCheEggsA</vt:lpstr>
      <vt:lpstr>RLSCheEggsProb</vt:lpstr>
      <vt:lpstr>RLSChePupaeA</vt:lpstr>
      <vt:lpstr>RLSChePupaeProb</vt:lpstr>
      <vt:lpstr>RLSGra1stA</vt:lpstr>
      <vt:lpstr>RLSGra1stProb</vt:lpstr>
      <vt:lpstr>RLSGra2ndA</vt:lpstr>
      <vt:lpstr>RLSGra2ndProb</vt:lpstr>
      <vt:lpstr>RLSGra3rdA</vt:lpstr>
      <vt:lpstr>RLSGra3rdProb</vt:lpstr>
      <vt:lpstr>RLSGraEggsA</vt:lpstr>
      <vt:lpstr>RLSGraEggsProb</vt:lpstr>
      <vt:lpstr>RLSGraPupaeA</vt:lpstr>
      <vt:lpstr>RLSGraPupaeProb</vt:lpstr>
      <vt:lpstr>RLSIT</vt:lpstr>
      <vt:lpstr>RLSRas1stA</vt:lpstr>
      <vt:lpstr>RLSRas1stProb</vt:lpstr>
      <vt:lpstr>RLSRas2ndA</vt:lpstr>
      <vt:lpstr>RLSRas2ndProb</vt:lpstr>
      <vt:lpstr>RLSRas3rdA</vt:lpstr>
      <vt:lpstr>RLSRas3rdProb</vt:lpstr>
      <vt:lpstr>RLSRasEggsA</vt:lpstr>
      <vt:lpstr>RLSRasEggsProb</vt:lpstr>
      <vt:lpstr>RLSRasPupaeA</vt:lpstr>
      <vt:lpstr>RLSRasPupaeProb</vt:lpstr>
      <vt:lpstr>RLSStr1stA</vt:lpstr>
      <vt:lpstr>RLSStr1stProb</vt:lpstr>
      <vt:lpstr>RLSStr2ndA</vt:lpstr>
      <vt:lpstr>RLSStr2ndProb</vt:lpstr>
      <vt:lpstr>RLSStr3rdA</vt:lpstr>
      <vt:lpstr>RLSStr3rdProb</vt:lpstr>
      <vt:lpstr>RLSStrEggsA</vt:lpstr>
      <vt:lpstr>RLSStrEggsProb</vt:lpstr>
      <vt:lpstr>RLSStrPupaeA</vt:lpstr>
      <vt:lpstr>RLSStrPupaeProb</vt:lpstr>
      <vt:lpstr>RLSTT</vt:lpstr>
      <vt:lpstr>Str1stSTD</vt:lpstr>
      <vt:lpstr>Str2ndSTD</vt:lpstr>
      <vt:lpstr>Str3rdSTD</vt:lpstr>
      <vt:lpstr>StrEggsSTD</vt:lpstr>
      <vt:lpstr>StrPupaeSTD</vt:lpstr>
      <vt:lpstr>Validity</vt:lpstr>
    </vt:vector>
  </TitlesOfParts>
  <Company>USDA-ARS-SJVASC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 Calculator for SWD</dc:title>
  <dc:subject>Spotted wing drosophila</dc:subject>
  <dc:creator>Dave Bellamy</dc:creator>
  <cp:lastModifiedBy>David Bellamy</cp:lastModifiedBy>
  <cp:lastPrinted>2013-08-29T18:03:49Z</cp:lastPrinted>
  <dcterms:created xsi:type="dcterms:W3CDTF">2013-08-20T18:51:00Z</dcterms:created>
  <dcterms:modified xsi:type="dcterms:W3CDTF">2013-09-23T15:54:26Z</dcterms:modified>
</cp:coreProperties>
</file>