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y Documents\Research\PFARM\Website\Excel (models)\"/>
    </mc:Choice>
  </mc:AlternateContent>
  <bookViews>
    <workbookView xWindow="0" yWindow="0" windowWidth="19200" windowHeight="11580" firstSheet="1" activeTab="1"/>
  </bookViews>
  <sheets>
    <sheet name="_PALNN_G0909772712608345209" sheetId="41" state="hidden" r:id="rId1"/>
    <sheet name="Data" sheetId="1" r:id="rId2"/>
    <sheet name="_DSET_DG233E5D63" sheetId="2" state="hidden" r:id="rId3"/>
    <sheet name="_STDS_DG233E5D63" sheetId="3" state="hidden" r:id="rId4"/>
    <sheet name="Standalone" sheetId="35" r:id="rId5"/>
    <sheet name="_DSET_DG2A9DEC02" sheetId="31" state="hidden" r:id="rId6"/>
    <sheet name="_STDS_DG2A9DEC02" sheetId="32" state="hidden" r:id="rId7"/>
    <sheet name="_DSET_DG23C34FA4" sheetId="37" state="hidden" r:id="rId8"/>
    <sheet name="_STDS_DG23C34FA4" sheetId="38" state="hidden" r:id="rId9"/>
    <sheet name="_DSET_DG3330A663" sheetId="42" state="hidden" r:id="rId10"/>
    <sheet name="_STDS_DG3330A663" sheetId="43" state="hidden" r:id="rId11"/>
    <sheet name="_DSET_DG20C7253D" sheetId="45" state="hidden" r:id="rId12"/>
    <sheet name="_STDS_DG20C7253D" sheetId="46" state="hidden" r:id="rId1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NeuralToolsLastUsedEditionHigher">1</definedName>
    <definedName name="NeuralToolsLivePredictionTag">1</definedName>
    <definedName name="NTLP_VP16062F5E1F1C8203">#REF!</definedName>
    <definedName name="NTLP_VP1FAEF94B1C7CA46D">_DSET_DG23C34FA4!$A$152</definedName>
    <definedName name="NTLP_VP202CEC6111979978">_DSET_DG2A9DEC02!$A$152</definedName>
    <definedName name="NTLP_VP294A6B208F6C4D1">#REF!</definedName>
    <definedName name="NTLP_VP2A3373B114B92052">#REF!</definedName>
    <definedName name="NTLP_VP34FB8D1F2F512F">_DSET_DG20C7253D!$A$140</definedName>
    <definedName name="NTLP_VP3FA4FE61B16242D">#REF!</definedName>
    <definedName name="NTLP_VP6FBEC7E38451FE6">#REF!</definedName>
    <definedName name="Pal_Workbook_GUID" hidden="1">"FPZTSHUGX793WDHNCCI91NDS"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T_Log">Data!$D$3:$D$278</definedName>
    <definedName name="ST_Log_3">#REF!</definedName>
    <definedName name="ST_Log_4">#REF!</definedName>
    <definedName name="ST_PredictionReportNetTrainedonDataSet1">#REF!</definedName>
    <definedName name="ST_PredictionReportNetTrainedonDataSet1_6">#REF!</definedName>
    <definedName name="ST_Serotype">Data!$B$3:$B$278</definedName>
    <definedName name="ST_Serotype_1">#REF!</definedName>
    <definedName name="ST_Serotype_2">#REF!</definedName>
    <definedName name="ST_Tag">Data!$A$3:$A$278</definedName>
    <definedName name="ST_Time">Data!$C$3:$C$278</definedName>
    <definedName name="ST_Time_2">#REF!</definedName>
    <definedName name="ST_Time_3">#REF!</definedName>
    <definedName name="ST_TrainTestReportforNetTrainedonDataSet1">Data!$F$3:$F$278</definedName>
    <definedName name="ST_TrainTestReportforNetTrainedonDataSet1_7">Data!$G$3:$G$278</definedName>
    <definedName name="ST_TrainTestReportforNetTrainedonDataSet1_8">Data!$H$3:$H$278</definedName>
    <definedName name="ST_TrainTestReportforNetTrainedonDataSet1_9">Data!$I$3:$I$278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3" l="1"/>
  <c r="B22" i="43"/>
  <c r="B19" i="43"/>
  <c r="B16" i="43"/>
  <c r="B13" i="43"/>
  <c r="B7" i="43"/>
  <c r="B3" i="46"/>
  <c r="B16" i="46"/>
  <c r="B13" i="46"/>
  <c r="B7" i="46"/>
  <c r="B3" i="38"/>
  <c r="B19" i="38"/>
  <c r="B16" i="38"/>
  <c r="B13" i="38"/>
  <c r="B7" i="38"/>
  <c r="B3" i="32"/>
  <c r="B19" i="32"/>
  <c r="B16" i="32"/>
  <c r="B13" i="32"/>
  <c r="B7" i="32"/>
  <c r="B3" i="3"/>
  <c r="B19" i="3"/>
  <c r="B16" i="3"/>
  <c r="B13" i="3"/>
  <c r="B22" i="3"/>
  <c r="B7" i="3"/>
  <c r="U236" i="1"/>
  <c r="R194" i="1"/>
  <c r="S130" i="1"/>
  <c r="S83" i="1"/>
  <c r="U18" i="1"/>
  <c r="O278" i="1"/>
  <c r="O273" i="1"/>
  <c r="O268" i="1"/>
  <c r="O263" i="1"/>
  <c r="O258" i="1"/>
  <c r="O253" i="1"/>
  <c r="O248" i="1"/>
  <c r="O243" i="1"/>
  <c r="O238" i="1"/>
  <c r="O233" i="1"/>
  <c r="O228" i="1"/>
  <c r="O223" i="1"/>
  <c r="O218" i="1"/>
  <c r="O217" i="1"/>
  <c r="O212" i="1"/>
  <c r="O211" i="1"/>
  <c r="O206" i="1"/>
  <c r="O205" i="1"/>
  <c r="O200" i="1"/>
  <c r="O199" i="1"/>
  <c r="O194" i="1"/>
  <c r="O193" i="1"/>
  <c r="O188" i="1"/>
  <c r="O187" i="1"/>
  <c r="O182" i="1"/>
  <c r="O181" i="1"/>
  <c r="O176" i="1"/>
  <c r="O175" i="1"/>
  <c r="O170" i="1"/>
  <c r="O169" i="1"/>
  <c r="O164" i="1"/>
  <c r="O163" i="1"/>
  <c r="O158" i="1"/>
  <c r="O157" i="1"/>
  <c r="O152" i="1"/>
  <c r="O151" i="1"/>
  <c r="O146" i="1"/>
  <c r="O145" i="1"/>
  <c r="O140" i="1"/>
  <c r="O139" i="1"/>
  <c r="O134" i="1"/>
  <c r="O133" i="1"/>
  <c r="O128" i="1"/>
  <c r="O127" i="1"/>
  <c r="O122" i="1"/>
  <c r="O121" i="1"/>
  <c r="O116" i="1"/>
  <c r="O115" i="1"/>
  <c r="O110" i="1"/>
  <c r="O109" i="1"/>
  <c r="O104" i="1"/>
  <c r="O103" i="1"/>
  <c r="O98" i="1"/>
  <c r="O97" i="1"/>
  <c r="O92" i="1"/>
  <c r="O91" i="1"/>
  <c r="O86" i="1"/>
  <c r="O85" i="1"/>
  <c r="O80" i="1"/>
  <c r="O79" i="1"/>
  <c r="O74" i="1"/>
  <c r="O73" i="1"/>
  <c r="O68" i="1"/>
  <c r="O67" i="1"/>
  <c r="O62" i="1"/>
  <c r="O61" i="1"/>
  <c r="O56" i="1"/>
  <c r="O55" i="1"/>
  <c r="O50" i="1"/>
  <c r="O49" i="1"/>
  <c r="O44" i="1"/>
  <c r="O43" i="1"/>
  <c r="O38" i="1"/>
  <c r="O37" i="1"/>
  <c r="O32" i="1"/>
  <c r="O31" i="1"/>
  <c r="O26" i="1"/>
  <c r="O25" i="1"/>
  <c r="O20" i="1"/>
  <c r="O19" i="1"/>
  <c r="O14" i="1"/>
  <c r="O13" i="1"/>
  <c r="O8" i="1"/>
  <c r="O7" i="1"/>
  <c r="O277" i="1"/>
  <c r="O276" i="1"/>
  <c r="O275" i="1"/>
  <c r="O274" i="1"/>
  <c r="O272" i="1"/>
  <c r="O271" i="1"/>
  <c r="O270" i="1"/>
  <c r="O269" i="1"/>
  <c r="O267" i="1"/>
  <c r="O266" i="1"/>
  <c r="O265" i="1"/>
  <c r="O264" i="1"/>
  <c r="O262" i="1"/>
  <c r="O261" i="1"/>
  <c r="O260" i="1"/>
  <c r="O259" i="1"/>
  <c r="O257" i="1"/>
  <c r="O256" i="1"/>
  <c r="O255" i="1"/>
  <c r="O254" i="1"/>
  <c r="O252" i="1"/>
  <c r="O251" i="1"/>
  <c r="O250" i="1"/>
  <c r="O249" i="1"/>
  <c r="O247" i="1"/>
  <c r="O246" i="1"/>
  <c r="O245" i="1"/>
  <c r="O244" i="1"/>
  <c r="O242" i="1"/>
  <c r="O241" i="1"/>
  <c r="O240" i="1"/>
  <c r="O239" i="1"/>
  <c r="O237" i="1"/>
  <c r="O236" i="1"/>
  <c r="O235" i="1"/>
  <c r="O234" i="1"/>
  <c r="O232" i="1"/>
  <c r="O231" i="1"/>
  <c r="O230" i="1"/>
  <c r="O229" i="1"/>
  <c r="O227" i="1"/>
  <c r="O226" i="1"/>
  <c r="O225" i="1"/>
  <c r="O224" i="1"/>
  <c r="O222" i="1"/>
  <c r="O221" i="1"/>
  <c r="O220" i="1"/>
  <c r="O219" i="1"/>
  <c r="O216" i="1"/>
  <c r="O215" i="1"/>
  <c r="O214" i="1"/>
  <c r="O213" i="1"/>
  <c r="O210" i="1"/>
  <c r="O209" i="1"/>
  <c r="O208" i="1"/>
  <c r="O207" i="1"/>
  <c r="O204" i="1"/>
  <c r="O203" i="1"/>
  <c r="O202" i="1"/>
  <c r="O201" i="1"/>
  <c r="O198" i="1"/>
  <c r="O197" i="1"/>
  <c r="O196" i="1"/>
  <c r="O195" i="1"/>
  <c r="O192" i="1"/>
  <c r="O191" i="1"/>
  <c r="O190" i="1"/>
  <c r="O189" i="1"/>
  <c r="O186" i="1"/>
  <c r="O185" i="1"/>
  <c r="O184" i="1"/>
  <c r="O183" i="1"/>
  <c r="O180" i="1"/>
  <c r="O179" i="1"/>
  <c r="O178" i="1"/>
  <c r="O177" i="1"/>
  <c r="O174" i="1"/>
  <c r="O173" i="1"/>
  <c r="O172" i="1"/>
  <c r="O171" i="1"/>
  <c r="O168" i="1"/>
  <c r="O167" i="1"/>
  <c r="O166" i="1"/>
  <c r="O165" i="1"/>
  <c r="O162" i="1"/>
  <c r="O161" i="1"/>
  <c r="O160" i="1"/>
  <c r="O159" i="1"/>
  <c r="O156" i="1"/>
  <c r="O155" i="1"/>
  <c r="O154" i="1"/>
  <c r="O153" i="1"/>
  <c r="O150" i="1"/>
  <c r="O149" i="1"/>
  <c r="O148" i="1"/>
  <c r="O147" i="1"/>
  <c r="O144" i="1"/>
  <c r="O143" i="1"/>
  <c r="O142" i="1"/>
  <c r="O141" i="1"/>
  <c r="O138" i="1"/>
  <c r="O137" i="1"/>
  <c r="O136" i="1"/>
  <c r="O135" i="1"/>
  <c r="O132" i="1"/>
  <c r="O131" i="1"/>
  <c r="O130" i="1"/>
  <c r="O129" i="1"/>
  <c r="O126" i="1"/>
  <c r="O125" i="1"/>
  <c r="O124" i="1"/>
  <c r="O123" i="1"/>
  <c r="O120" i="1"/>
  <c r="O119" i="1"/>
  <c r="O118" i="1"/>
  <c r="O117" i="1"/>
  <c r="O114" i="1"/>
  <c r="O113" i="1"/>
  <c r="O112" i="1"/>
  <c r="O111" i="1"/>
  <c r="O108" i="1"/>
  <c r="O107" i="1"/>
  <c r="O106" i="1"/>
  <c r="O105" i="1"/>
  <c r="O102" i="1"/>
  <c r="O101" i="1"/>
  <c r="O100" i="1"/>
  <c r="O99" i="1"/>
  <c r="O96" i="1"/>
  <c r="O95" i="1"/>
  <c r="O94" i="1"/>
  <c r="O93" i="1"/>
  <c r="O90" i="1"/>
  <c r="O89" i="1"/>
  <c r="O88" i="1"/>
  <c r="O87" i="1"/>
  <c r="O84" i="1"/>
  <c r="O83" i="1"/>
  <c r="O82" i="1"/>
  <c r="O81" i="1"/>
  <c r="O78" i="1"/>
  <c r="O77" i="1"/>
  <c r="O76" i="1"/>
  <c r="O75" i="1"/>
  <c r="O72" i="1"/>
  <c r="O71" i="1"/>
  <c r="O70" i="1"/>
  <c r="O69" i="1"/>
  <c r="O66" i="1"/>
  <c r="O65" i="1"/>
  <c r="O64" i="1"/>
  <c r="O63" i="1"/>
  <c r="O60" i="1"/>
  <c r="O59" i="1"/>
  <c r="O58" i="1"/>
  <c r="O57" i="1"/>
  <c r="O54" i="1"/>
  <c r="O53" i="1"/>
  <c r="O52" i="1"/>
  <c r="O51" i="1"/>
  <c r="O48" i="1"/>
  <c r="O47" i="1"/>
  <c r="O46" i="1"/>
  <c r="O45" i="1"/>
  <c r="O42" i="1"/>
  <c r="O41" i="1"/>
  <c r="O40" i="1"/>
  <c r="O39" i="1"/>
  <c r="O36" i="1"/>
  <c r="O35" i="1"/>
  <c r="O34" i="1"/>
  <c r="O33" i="1"/>
  <c r="O30" i="1"/>
  <c r="O29" i="1"/>
  <c r="O28" i="1"/>
  <c r="O27" i="1"/>
  <c r="O24" i="1"/>
  <c r="O23" i="1"/>
  <c r="O22" i="1"/>
  <c r="O21" i="1"/>
  <c r="O18" i="1"/>
  <c r="O17" i="1"/>
  <c r="O16" i="1"/>
  <c r="O15" i="1"/>
  <c r="O12" i="1"/>
  <c r="O11" i="1"/>
  <c r="O10" i="1"/>
  <c r="O9" i="1"/>
  <c r="O6" i="1"/>
  <c r="O5" i="1"/>
  <c r="O4" i="1"/>
  <c r="O3" i="1"/>
  <c r="O2" i="1"/>
  <c r="C2" i="35"/>
  <c r="L2" i="35"/>
  <c r="E133" i="45"/>
  <c r="E121" i="45"/>
  <c r="L1" i="45"/>
  <c r="E157" i="42"/>
  <c r="E145" i="42"/>
  <c r="E133" i="42"/>
  <c r="E121" i="42"/>
  <c r="L1" i="42"/>
  <c r="E157" i="2"/>
  <c r="E145" i="37"/>
  <c r="E133" i="37"/>
  <c r="E121" i="37"/>
  <c r="L1" i="37"/>
  <c r="A3" i="35"/>
  <c r="C3" i="35"/>
  <c r="M3" i="35"/>
  <c r="A4" i="35"/>
  <c r="C4" i="35"/>
  <c r="M4" i="35"/>
  <c r="A5" i="35"/>
  <c r="C5" i="35"/>
  <c r="M5" i="35"/>
  <c r="A6" i="35"/>
  <c r="C6" i="35"/>
  <c r="M6" i="35"/>
  <c r="A7" i="35"/>
  <c r="C7" i="35"/>
  <c r="M7" i="35"/>
  <c r="A8" i="35"/>
  <c r="C8" i="35"/>
  <c r="M8" i="35"/>
  <c r="A9" i="35"/>
  <c r="C9" i="35"/>
  <c r="M9" i="35"/>
  <c r="A10" i="35"/>
  <c r="C10" i="35"/>
  <c r="M10" i="35"/>
  <c r="A11" i="35"/>
  <c r="C11" i="35"/>
  <c r="M11" i="35"/>
  <c r="A12" i="35"/>
  <c r="C12" i="35"/>
  <c r="M12" i="35"/>
  <c r="A13" i="35"/>
  <c r="C13" i="35"/>
  <c r="M13" i="35"/>
  <c r="A14" i="35"/>
  <c r="C14" i="35"/>
  <c r="M14" i="35"/>
  <c r="A15" i="35"/>
  <c r="C15" i="35"/>
  <c r="M15" i="35"/>
  <c r="A16" i="35"/>
  <c r="C16" i="35"/>
  <c r="M16" i="35"/>
  <c r="A17" i="35"/>
  <c r="C17" i="35"/>
  <c r="M17" i="35"/>
  <c r="A18" i="35"/>
  <c r="C18" i="35"/>
  <c r="M18" i="35"/>
  <c r="M2" i="35"/>
  <c r="L3" i="35"/>
  <c r="L4" i="35"/>
  <c r="L5" i="35"/>
  <c r="L6" i="35"/>
  <c r="L7" i="35"/>
  <c r="L8" i="35"/>
  <c r="L9" i="35"/>
  <c r="L10" i="35"/>
  <c r="L11" i="35"/>
  <c r="L12" i="35"/>
  <c r="L13" i="35"/>
  <c r="L14" i="35"/>
  <c r="L15" i="35"/>
  <c r="L16" i="35"/>
  <c r="L17" i="35"/>
  <c r="L18" i="35"/>
  <c r="E145" i="31"/>
  <c r="E133" i="31"/>
  <c r="E121" i="31"/>
  <c r="L1" i="31"/>
  <c r="E145" i="2"/>
  <c r="E133" i="2"/>
  <c r="E121" i="2"/>
  <c r="L1" i="2"/>
</calcChain>
</file>

<file path=xl/comments1.xml><?xml version="1.0" encoding="utf-8"?>
<comments xmlns="http://schemas.openxmlformats.org/spreadsheetml/2006/main">
  <authors>
    <author>Oscar, Tom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NeuralTools Quick Summary (Train-Test)
Net Information
   Name: Net Trained on Data Set #1
   Configuration: MLFN Numeric Predictor (2 nodes)
   Location: This Workbook
   Independent Category Variables: 1 (Serotype)
   Independent Numeric Variables: 1 (Time)
   Dependent Variable: Numeric Var. (Log)
Training
   Number of Cases: 192
   Training Time: 00:02:00
   Number of Trials: 1853734
   Reason Stopped: Auto-Stopped
   % Bad Predictions (30% Tolerance): 0.0000%
   Root Mean Square Error: 0.2689
   Mean Absolute Error: 0.2072
   Std. Deviation of Abs. Error: 0.1713
Testing
   Number of Cases: 84
   % Bad Predictions (30% Tolerance): 7.1429%
   Root Mean Square Error: 0.5451
   Mean Absolute Error: 0.4910
   Std. Deviation of Abs. Error: 0.2369
Data Set
   Name: Data Set #1
   Number of Rows: 276
   Manual Case Tags: YES
Variable Impact Analysis
   Time: 92.2779%
   Serotype: 7.7221%</t>
        </r>
      </text>
    </comment>
  </commentList>
</comments>
</file>

<file path=xl/sharedStrings.xml><?xml version="1.0" encoding="utf-8"?>
<sst xmlns="http://schemas.openxmlformats.org/spreadsheetml/2006/main" count="1801" uniqueCount="277">
  <si>
    <t>Serotype</t>
  </si>
  <si>
    <t>Time</t>
  </si>
  <si>
    <t>Log</t>
  </si>
  <si>
    <t>Typhimurium var 5-</t>
  </si>
  <si>
    <t>4,5,12:Nonmotile</t>
  </si>
  <si>
    <t>Kentucky</t>
  </si>
  <si>
    <t>Typhimurium</t>
  </si>
  <si>
    <t>Thompson</t>
  </si>
  <si>
    <t>4,12:Nonmotile</t>
  </si>
  <si>
    <t>Enteritidis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</si>
  <si>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</si>
  <si>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</si>
  <si>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</si>
  <si>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</si>
  <si>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</si>
  <si>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</si>
  <si>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</si>
  <si>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</si>
  <si>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</si>
  <si>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</si>
  <si>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</si>
  <si>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DG233E5D63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</si>
  <si>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</si>
  <si>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</si>
  <si>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</si>
  <si>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</si>
  <si>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</si>
  <si>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</si>
  <si>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</si>
  <si>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</si>
  <si>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</si>
  <si>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</si>
  <si>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</si>
  <si>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</si>
  <si>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</si>
  <si>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</si>
  <si>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</si>
  <si>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</si>
  <si>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</si>
  <si>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</si>
  <si>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</si>
  <si>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</si>
  <si>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Data Set #1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</si>
  <si>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</si>
  <si>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</si>
  <si>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</si>
  <si>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</si>
  <si>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</si>
  <si>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</si>
  <si>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</si>
  <si>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</si>
  <si>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</si>
  <si>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VP3439B65120DA9E60</t>
  </si>
  <si>
    <t>VG264CAE28A1276C0</t>
  </si>
  <si>
    <t>ST_Serotype</t>
  </si>
  <si>
    <t>2:Info</t>
  </si>
  <si>
    <t>2:Ranges</t>
  </si>
  <si>
    <t>2:MultiRefs</t>
  </si>
  <si>
    <t>2:Extension Info</t>
  </si>
  <si>
    <t>VP1652C6092CE286E</t>
  </si>
  <si>
    <t>VG267A7BF9E0DC12C</t>
  </si>
  <si>
    <t>ST_Time</t>
  </si>
  <si>
    <t>3:Info</t>
  </si>
  <si>
    <t>3:Ranges</t>
  </si>
  <si>
    <t>3:MultiRefs</t>
  </si>
  <si>
    <t>3:Extension Info</t>
  </si>
  <si>
    <t>VP20266A792AEB6E89</t>
  </si>
  <si>
    <t>VG323B3F53225C7C80</t>
  </si>
  <si>
    <t>ST_Log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</si>
  <si>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</si>
  <si>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</si>
  <si>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</si>
  <si>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</si>
  <si>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</si>
  <si>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</si>
  <si>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</si>
  <si>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</si>
  <si>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</si>
  <si>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</si>
  <si>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</si>
  <si>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</si>
  <si>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Auto Testing Fix Selection</t>
  </si>
  <si>
    <t>Auto Testing Random Seed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</si>
  <si>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</si>
  <si>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</si>
  <si>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</si>
  <si>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</si>
  <si>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</si>
  <si>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</si>
  <si>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</si>
  <si>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</si>
  <si>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</si>
  <si>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</si>
  <si>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</si>
  <si>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</si>
  <si>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</si>
  <si>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</si>
  <si>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</si>
  <si>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</si>
  <si>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</si>
  <si>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</si>
  <si>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</si>
  <si>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</si>
  <si>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</si>
  <si>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</si>
  <si>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</si>
  <si>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</si>
  <si>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</si>
  <si>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</si>
  <si>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</si>
  <si>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</si>
  <si>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</si>
  <si>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</si>
  <si>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</si>
  <si>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</si>
  <si>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</si>
  <si>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</si>
  <si>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</si>
  <si>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</si>
  <si>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</si>
  <si>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</si>
  <si>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</si>
  <si>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</si>
  <si>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</si>
  <si>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</si>
  <si>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</si>
  <si>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</si>
  <si>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Testing Subset Sensitivity Analysis Row (added in 6.0.0 / record format 2)</t>
  </si>
  <si>
    <t>Last Training Session Compatible with TSSA</t>
  </si>
  <si>
    <t>Last Session Duration (Seconds)</t>
  </si>
  <si>
    <t>Net Config Type</t>
  </si>
  <si>
    <t>MLFN net is auto-configured</t>
  </si>
  <si>
    <t>MLFN 1st Layer Count</t>
  </si>
  <si>
    <t>MLFN 2nd Layer Count</t>
  </si>
  <si>
    <t>_TRUE</t>
  </si>
  <si>
    <t>_FALSE</t>
  </si>
  <si>
    <t>NeuralTools Variable Record</t>
  </si>
  <si>
    <t>Format of Variable Record</t>
  </si>
  <si>
    <t>Rows in Variable Record</t>
  </si>
  <si>
    <t>G2163532960740788448</t>
  </si>
  <si>
    <t>Book1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</si>
  <si>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</si>
  <si>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</si>
  <si>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</si>
  <si>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</si>
  <si>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</si>
  <si>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</si>
  <si>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</si>
  <si>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</si>
  <si>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</si>
  <si>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</si>
  <si>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</si>
  <si>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</si>
  <si>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</si>
  <si>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</si>
  <si>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</si>
  <si>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Data Set #1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</si>
  <si>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</si>
  <si>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</si>
  <si>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</si>
  <si>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</si>
  <si>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</si>
  <si>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Row Number</t>
  </si>
  <si>
    <t>Actual</t>
  </si>
  <si>
    <t>Predicted</t>
  </si>
  <si>
    <t>Residual</t>
  </si>
  <si>
    <t>Train-Test Report for Net Trained on Data Set #1</t>
  </si>
  <si>
    <t>ST_TrainTestReportforNetTrainedonDataSet1</t>
  </si>
  <si>
    <t>ST_TrainTestReportforNetTrainedonDataSet1_7</t>
  </si>
  <si>
    <t>4:Info</t>
  </si>
  <si>
    <t>4:Ranges</t>
  </si>
  <si>
    <t>4:MultiRefs</t>
  </si>
  <si>
    <t>4:Extension Info</t>
  </si>
  <si>
    <t>ST_TrainTestReportforNetTrainedonDataSet1_8</t>
  </si>
  <si>
    <t>NeuralTools Output DS Record</t>
  </si>
  <si>
    <t>Input DS GUID</t>
  </si>
  <si>
    <t>Tag Used</t>
  </si>
  <si>
    <t>train</t>
  </si>
  <si>
    <t>test</t>
  </si>
  <si>
    <t>Prediction</t>
  </si>
  <si>
    <t>Good/Bad</t>
  </si>
  <si>
    <t>Good</t>
  </si>
  <si>
    <t>Bad</t>
  </si>
  <si>
    <t>G1784540753163125600</t>
  </si>
  <si>
    <t>G3245233670603542995</t>
  </si>
  <si>
    <t>C:\Users\toscar\AppData\Local\Temp\NTSensitivityAnalysisNet2456420953.ntf</t>
  </si>
  <si>
    <t>G0060216581286182394</t>
  </si>
  <si>
    <t>C:\Users\toscar\AppData\Local\Temp\NTSensitivityAnalysisNet1137325277.ntf</t>
  </si>
  <si>
    <t>G0876230299931758992</t>
  </si>
  <si>
    <t>C:\Users\toscar\AppData\Local\Temp\NTSensitivityAnalysisNet1839728588.ntf</t>
  </si>
  <si>
    <t>G0964678491526141040</t>
  </si>
  <si>
    <t>C:\Users\toscar\AppData\Local\Temp\NTSensitivityAnalysisNet1863526415.ntf</t>
  </si>
  <si>
    <t>G1714040419728337451</t>
  </si>
  <si>
    <t>C:\Users\toscar\AppData\Local\Temp\NTSensitivityAnalysisNet2077025995.ntf</t>
  </si>
  <si>
    <t>G0619412100524566918</t>
  </si>
  <si>
    <t>C:\Users\toscar\AppData\Local\Temp\NTSensitivityAnalysisNet2340523548.ntf</t>
  </si>
  <si>
    <t>G0246953202078309552</t>
  </si>
  <si>
    <t>C:\Users\toscar\AppData\Local\Temp\NTSensitivityAnalysisNet2532726537.ntf</t>
  </si>
  <si>
    <t>G1770156109733263790</t>
  </si>
  <si>
    <t>C:\Users\toscar\AppData\Local\Temp\NTSensitivityAnalysisNet1152710617.ntf</t>
  </si>
  <si>
    <t>G1281054313447817088</t>
  </si>
  <si>
    <t>C:\Users\toscar\AppData\Local\Temp\NTSensitivityAnalysisNet1794825530.ntf</t>
  </si>
  <si>
    <t>G3009507812639621411</t>
  </si>
  <si>
    <t>C:\Users\toscar\AppData\Local\Temp\NTSensitivityAnalysisNet2739320807.ntf</t>
  </si>
  <si>
    <t>G1412036168885380992</t>
  </si>
  <si>
    <t>C:\Users\toscar\AppData\Local\Temp\NTSensitivityAnalysisNet2697818444.ntf</t>
  </si>
  <si>
    <t>G0563442846421414005</t>
  </si>
  <si>
    <t>C:\Users\toscar\AppData\Local\Temp\NTSensitivityAnalysisNet2914027469.ntf</t>
  </si>
  <si>
    <t>G1217833912868169432</t>
  </si>
  <si>
    <t>C:\Users\toscar\AppData\Local\Temp\NTSensitivityAnalysisNet2893016546.ntf</t>
  </si>
  <si>
    <t>G2556580371514755075</t>
  </si>
  <si>
    <t>C:\Users\toscar\AppData\Local\Temp\NTSensitivityAnalysisNet1493511998.ntf</t>
  </si>
  <si>
    <t>G0074313797658137919</t>
  </si>
  <si>
    <t>C:\Users\toscar\AppData\Local\Temp\NTSensitivityAnalysisNet1567221074.ntf</t>
  </si>
  <si>
    <t>G2516506164043001944</t>
  </si>
  <si>
    <t>2013C Neural Network Model.xlsx</t>
  </si>
  <si>
    <t>Data Set #2</t>
  </si>
  <si>
    <t>ST_Serotype_1</t>
  </si>
  <si>
    <t>ST_Time_2</t>
  </si>
  <si>
    <t>ST_Log_3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</si>
  <si>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</si>
  <si>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</si>
  <si>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</si>
  <si>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</si>
  <si>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</si>
  <si>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</si>
  <si>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</si>
  <si>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</si>
  <si>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</si>
  <si>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Prediction Report: "Net Trained on Data Set #1"</t>
  </si>
  <si>
    <t>ST_PredictionReportNetTrainedonDataSet1</t>
  </si>
  <si>
    <t>ST_PredictionReportNetTrainedonDataSet1_6</t>
  </si>
  <si>
    <t>8,20:-:z6</t>
  </si>
  <si>
    <t>G0799709608412533700</t>
  </si>
  <si>
    <t>G2539904291282710224</t>
  </si>
  <si>
    <t>DG2A9DEC02</t>
  </si>
  <si>
    <t>VP37E352EC660C88</t>
  </si>
  <si>
    <t>VG1665C34F1E171D5</t>
  </si>
  <si>
    <t>VP1074578D3A2BA653</t>
  </si>
  <si>
    <t>VG214E1E01377CAAA1</t>
  </si>
  <si>
    <t>VP202CEC6111979978</t>
  </si>
  <si>
    <t>VG262E783939DC9C69</t>
  </si>
  <si>
    <t>DG23C34FA4</t>
  </si>
  <si>
    <t>Data Set #3</t>
  </si>
  <si>
    <t>VP1F1C154823AA4C55</t>
  </si>
  <si>
    <t>VG9E2D173C6CCBF7</t>
  </si>
  <si>
    <t>ST_Serotype_2</t>
  </si>
  <si>
    <t>VP10AEFDA2B57BD3B</t>
  </si>
  <si>
    <t>VG29AA170C215DE9CE</t>
  </si>
  <si>
    <t>ST_Time_3</t>
  </si>
  <si>
    <t>VP1FAEF94B1C7CA46D</t>
  </si>
  <si>
    <t>VG18E36BE6C9A0360</t>
  </si>
  <si>
    <t>ST_Log_4</t>
  </si>
  <si>
    <t>Tag</t>
  </si>
  <si>
    <t>Train</t>
  </si>
  <si>
    <t>Test</t>
  </si>
  <si>
    <t>VP3154791C3278BB9C</t>
  </si>
  <si>
    <t>VG20F2D277753E509</t>
  </si>
  <si>
    <t>ST_Tag</t>
  </si>
  <si>
    <t>G0909772712608345209</t>
  </si>
  <si>
    <t>0000001573ꈁsssssssssssssssssssssssssssssssssssssssssssssssssssssssssssssssssssssssssssssssssssssssss৾烲ः볿獓ँउउउ缨䵡Ｃ_xFFFF_⫿ंउऐउँउँउउउउउĪउဉउ؉उउउउउउउ⤉缨ڪ２_xFFFF_⫿इउऄउउउتउЉउȉउ⨉अउऄउँउЪउᔉउᐉぇ〹㜹㈷ㄷ㘲㠰㐳㈵㤰̪उĉउउȪउᬉउᨉ敎⁴牔楡敮⁤湯䐠瑡⁡敓⁴ㄣĪउЉउĉउ⠉ϩउ_xFFFF__xFFFF_ःĉउउःࠉउउउउ⫿ँउ৾ऄउउउःĉउĉँ）_xFFFF_⣿ϩउ_xFFFF__xFFFF_ĪउЉउĉउ⠉쨉㮚_xFFFF__xFFFF_ःࠉउउउउ⫿ϫउईउ缑坮酯䀆ःࠉउउउउఉ⩀ःउऄउ_xFFFF__xFFFF_ȪउЉउ）_xFFFF_⫿ँउअउ各浩⩥ϩउँउ⠉ߑउ_xFFFF__xFFFF_Ъउࠉउᘉꑏ庰ڂ⩀ःउईउउउउ䀌Ȫउࠉउउउउ ⩀ँउईउउउउउ⤩⠩Ϫउ_xFFFF__xFFFF_ĪउЉ׾ԅąԅ⠅쨅㮚_xFFFF__xFFFF_̪ԅЅԅ％_xFFFF_⫿ԂԅԄԅ_xFFFF__xFFFF_Īԅअԅࠅ敓潲祴数䴨Ԅ％_xFFFF_⫿ԁԅԄԅԈԅԨ髊［_xFFFF_⫿ԃԅԈԅԅԅԅ￸Ȫԅࠅԅԅԅԅ⪿ԁԅԊԅ㠉㈬㨰㨭㙺⠩쨁㮚_xFFFF__xFFFF_̪ԅࠅԅԅԅԅ⫿ԂԅԈԅԅԅԅ뿰Īԅጅԅህ祔桰浩牵畩⁭慶⁲ⴵ⠩쨂㮚_xFFFF__xFFFF_̪ԅࠅԅԅԅԅ⫿ԂԅԈԅԅ߾܇܇뿰Ī܇ᄇ܇ဇⰴⰵ㈱为湯潭楴敬⠩쨃㮚_xFFFF__xFFFF_̪܇ࠇ܇܇܇܇⫿܂܇܈܇܇܇܇뿰Ī܇इ܇ࠇ敋瑮捵祫⠩쨄㮚_xFFFF__xFFFF_̪܇ࠇ܇܇܇܇⫿܂܇܈܇܇܇܇뿰Ī܇ఇ܇ଇ祔桰浩牵畩⥭Ԩ髊［_xFFFF_⫿܃܇܈܇܇܇܇￸Ȫ܇ࠇ܇܇܇܇⪿܁܇܉܇合潨灭潳⥮ب髊［_xFFFF_⫿܃܇܈܇܇܇܇￸Ȫ܇ࠇ৾उउउउ⪿ँउएउ㐎ㄬ㨲潎浮瑯汩⥥ܨ髊［_xFFFF_⫿ःउईउउउउ￸Ȫउࠉउउउउ⪿ँउऌउ䔋瑮牥瑩摩獩⤩⤩ः）_xFFFF_⫿ϫउईउ瀇敲楤瑣ःԉउЉ整瑳̪उЉउ）_xFFFF_⫿ंउऄउ_xFFFF__xFFFF_Īउഉउఉ慴彧慶楲扡敬ः؉उԉ牴楡⥮⠩Ƕउ_xFFFF__xFFFF_ःࠉउउउउ⫿ϫउईउ雴眻꼭㿼೾ఃࠌఌᰌ䬒㑸ᒫ⩀ఃఌఄఌ_xFFFF__xFFFF_ȪఌЌఌ，_xFFFF_⫿ఁఌఄఌ䰃杯ఃČఌఌ턨ఇ，_xFFFF_⫿ఄఌఈఌỮ龂鰇㿼̪ఌࠌఌᰌ䬒㑸ᒫ⩀ంఌఈఌ⎻￨⿈䀝Īఌࠌఌ브뢽ﬕ⤿⠩ߑఌ_xFFFF__xFFFF_ପఌࠌఌఌఌఌఌ⨌ఊఌఄఌఌఌपఌČఌఌࠪఌࠌఌఌఌఌ⨿ఇఌఈఌఌఌఌ㿰تఌČఌČԪఌࠌఌఌఌఌఌ⨌ԱԄԅԁԅ⨅ԃԅԈԅԅԅԅԅȪԅąԅԅĪԅąԅą⤩)</t>
  </si>
  <si>
    <t>0000001948봁sssssssssssssssssssssssssssssssssssssssssssssssssssssssssssssssssssssssssssssssssssssssss৾烲ः༾ँउउउ缨䵡Ｃ_xFFFF_⫿ंउऐउँउँउउउउउĪउဉउ؉उउउउउउउ⤉缨ڪ２_xFFFF_⫿इउऄउउउتउЉउȉउ⨉अउऄउँउЪउᔉउᐉぇ〹㜹㈷ㄷ㘲㠰㐳㈵㤰̪उĉउउȪउᬉउᨉ敎⁴牔楡敮⁤湯䐠瑡⁡敓⁴ㄣĪउЉउĉउ⠉ϩउ_xFFFF__xFFFF_ःĉउउःࠉउउउउ⫿ँउ৾ऄउउउःĉउĉँ）_xFFFF_⣿ϩउ_xFFFF__xFFFF_ĪउЉउĉउ⠉쨉㮚_xFFFF__xFFFF_ःࠉउउउउ⫿ϫउईउ缑坮酯䀆ःࠉउउउउఉ⩀ःउऄउ_xFFFF__xFFFF_ȪउЉउ）_xFFFF_⫿ँउअउ各浩⩥ϩउँउ⠉ߑउ_xFFFF__xFFFF_Ъउࠉउᘉꑏ庰ڂ⩀ःउईउउउउ䀌Ȫउࠉउउउउ ⩀ँउईउउउउउ⤩⠩Ϫउ_xFFFF__xFFFF_ĪउЉ׾ԅąԅ⠅쨅㮚_xFFFF__xFFFF_̪ԅЅԅ％_xFFFF_⫿ԂԅԄԅ_xFFFF__xFFFF_Īԅअԅࠅ敓潲祴数䴨Ԅ％_xFFFF_⫿ԁԅԄԅԈԅԨ髊［_xFFFF_⫿ԃԅԈԅԅԅԅ￸Ȫԅࠅԅԅԅԅ⪿ԁԅԊԅ㠉㈬㨰㨭㙺⠩쨁㮚_xFFFF__xFFFF_̪ԅࠅԅԅԅԅ⫿ԂԅԈԅԅԅԅ뿰Īԅጅԅህ祔桰浩牵畩⁭慶⁲ⴵ⠩쨂㮚_xFFFF__xFFFF_̪ԅࠅԅԅԅԅ⫿ԂԅԈԅԅ߾܇܇뿰Ī܇ᄇ܇ဇⰴⰵ㈱为湯潭楴敬⠩쨃㮚_xFFFF__xFFFF_̪܇ࠇ܇܇܇܇⫿܂܇܈܇܇܇܇뿰Ī܇इ܇ࠇ敋瑮捵祫⠩쨄㮚_xFFFF__xFFFF_̪܇ࠇ܇܇܇܇⫿܂܇܈܇܇܇܇뿰Ī܇ఇ܇ଇ祔桰浩牵畩⥭Ԩ髊［_xFFFF_⫿܃܇܈܇܇܇܇￸Ȫ܇ࠇ܇܇܇܇⪿܁܇܉܇合潨灭潳⥮ب髊［_xFFFF_⫿܃܇܈܇܇܇܇￸Ȫ܇ࠇ৾उउउउ⪿ँउएउ㐎ㄬ㨲潎浮瑯汩⥥ܨ髊［_xFFFF_⫿ःउईउउउउ￸Ȫउࠉउउउउ⪿ँउऌउ䔋瑮牥瑩摩獩⤩⤩ः）_xFFFF_⫿ϫउईउ瀇敲楤瑣ःԉउЉ整瑳̪उЉउ）_xFFFF_⫿ंउऄउ_xFFFF__xFFFF_Īउഉउఉ慴彧慶楲扡敬ः؉उԉ牴楡⥮⠩Ƕउ_xFFFF__xFFFF_ःࠉउउउउ⫿ϫउईउ雴眻꼭㿼೾ఃࠌఌᰌ䬒㑸ᒫ⩀ఃఌఄఌ_xFFFF__xFFFF_ȪఌЌఌ，_xFFFF_⫿ఁఌఄఌ䰃杯ఃČఌఌ턨ఇ，_xFFFF_⫿ఄఌఈఌỮ龂鰇㿼̪ఌࠌఌᰌ䬒㑸ᒫ⩀ంఌఈఌ⎻￨⿈䀝Īఌࠌఌ브뢽ﬕ⤿⠩ߑఌ_xFFFF__xFFFF_ପఌࠌఌఌఌఌఌ⨌ఊఌఄఌఌఌपఌČఌఌࠪఌࠌఌఌఌఌ⨿ఇఌఈఌఌఌఌ㿰تఌČఌČԪఌࠌఌఌఌఌఌ⨌׾Ԅԅԁԅ⨅ԃԅԈԅԅԅԅԅȪԅąԅԅĪԅąԅą⤩⠩볿涆_xFFFF__xFFFF_ԃ搅ԁ丅剐䑅䍉⁔䕎坔剏⁋䥆䕌픅ŭԅЅԅअԅąԅȅԅԅԅąԅąԅȅԅԅԅԅԅԅԅԅԅԅԅԅԅԅԅԅԅԅԅԅԅԅԅԅԅԅԅԅԅԅԅԅԅԅԅԅԅԅԅԅԅԅԅԅԅԅԅԅԅԅԅԅԅԅԅԅԅ％ﳫ鴥懲存ጱ﬙ڪ턿ꎚƆ尿㙰_xDB2B_轢_xD93F_吝伿⠗귚伿폽孕爿化社鈿庸﫽ि㿍蟕ߤ菀㍝岋六亿ᬇ违˱汀鏻䶓ﲟ㎿壬핯_xDD3F_⟜᜿᭠낯ﵔ㮿ࡦ틾ｖ㢿䍴ク䖿䠽ポ֩р_xDADC_橎ڥ幀ț둾셽춿秱⦿</t>
  </si>
  <si>
    <t>DG3330A663</t>
  </si>
  <si>
    <t>VP1E426C4032EF2EC6</t>
  </si>
  <si>
    <t>VG3193498F861F246</t>
  </si>
  <si>
    <t>VP1620CF4031DEA08D</t>
  </si>
  <si>
    <t>VGE30437821701CBF</t>
  </si>
  <si>
    <t>VP13BDD3D1159E1468</t>
  </si>
  <si>
    <t>VG28C6DBB5D7D224F</t>
  </si>
  <si>
    <t>VP99189D72E5A24CB</t>
  </si>
  <si>
    <t>VG1208E87126E90B1A</t>
  </si>
  <si>
    <t>ST_TrainTestReportforNetTrainedonDataSet1_9</t>
  </si>
  <si>
    <t>DG20C7253D</t>
  </si>
  <si>
    <t>VP45255F228B83B53</t>
  </si>
  <si>
    <t>VG2A4B353A14F084A3</t>
  </si>
  <si>
    <t>VP34FB8D1F2F512F</t>
  </si>
  <si>
    <t>VG1E7544A62A99B943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</si>
</sst>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8" xfId="0" applyNumberFormat="1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13" xfId="0" applyFill="1" applyBorder="1"/>
    <xf numFmtId="2" fontId="0" fillId="4" borderId="10" xfId="0" applyNumberFormat="1" applyFill="1" applyBorder="1"/>
    <xf numFmtId="2" fontId="1" fillId="4" borderId="10" xfId="0" applyNumberFormat="1" applyFont="1" applyFill="1" applyBorder="1"/>
    <xf numFmtId="2" fontId="0" fillId="4" borderId="8" xfId="0" applyNumberFormat="1" applyFill="1" applyBorder="1"/>
    <xf numFmtId="2" fontId="0" fillId="4" borderId="11" xfId="0" applyNumberFormat="1" applyFill="1" applyBorder="1"/>
    <xf numFmtId="2" fontId="0" fillId="4" borderId="14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4" borderId="7" xfId="0" applyNumberFormat="1" applyFill="1" applyBorder="1"/>
    <xf numFmtId="2" fontId="1" fillId="4" borderId="13" xfId="0" applyNumberFormat="1" applyFont="1" applyFill="1" applyBorder="1"/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Standalone!$A$2</c:f>
              <c:strCache>
                <c:ptCount val="1"/>
                <c:pt idx="0">
                  <c:v>4,12:Nonmotile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Standalone!$B$2:$B$18</c:f>
              <c:numCache>
                <c:formatCode>0.0</c:formatCod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</c:numCache>
            </c:numRef>
          </c:xVal>
          <c:yVal>
            <c:numRef>
              <c:f>Standalone!$C$2:$C$18</c:f>
              <c:numCache>
                <c:formatCode>0.00</c:formatCode>
                <c:ptCount val="17"/>
                <c:pt idx="0">
                  <c:v>1.9876773223259381</c:v>
                </c:pt>
                <c:pt idx="1">
                  <c:v>2.5820252034670372</c:v>
                </c:pt>
                <c:pt idx="2">
                  <c:v>3.5144703831440767</c:v>
                </c:pt>
                <c:pt idx="3">
                  <c:v>4.5832615593647823</c:v>
                </c:pt>
                <c:pt idx="4">
                  <c:v>5.4453953311380001</c:v>
                </c:pt>
                <c:pt idx="5">
                  <c:v>5.9674852533116667</c:v>
                </c:pt>
                <c:pt idx="6">
                  <c:v>6.2380713363434488</c:v>
                </c:pt>
                <c:pt idx="7">
                  <c:v>6.382902616450588</c:v>
                </c:pt>
                <c:pt idx="8">
                  <c:v>6.4882160269633413</c:v>
                </c:pt>
                <c:pt idx="9">
                  <c:v>6.5970456465436946</c:v>
                </c:pt>
                <c:pt idx="10">
                  <c:v>6.7095455478944546</c:v>
                </c:pt>
                <c:pt idx="11">
                  <c:v>6.8002792557715939</c:v>
                </c:pt>
                <c:pt idx="12">
                  <c:v>6.8562461441371445</c:v>
                </c:pt>
                <c:pt idx="13">
                  <c:v>6.8849086843359979</c:v>
                </c:pt>
                <c:pt idx="14">
                  <c:v>6.8981666427606072</c:v>
                </c:pt>
                <c:pt idx="15">
                  <c:v>6.904007029792556</c:v>
                </c:pt>
                <c:pt idx="16">
                  <c:v>6.9065241651388094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514608"/>
        <c:axId val="333513432"/>
      </c:scatterChart>
      <c:valAx>
        <c:axId val="33351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13432"/>
        <c:crosses val="autoZero"/>
        <c:crossBetween val="midCat"/>
      </c:valAx>
      <c:valAx>
        <c:axId val="33351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14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66675</xdr:rowOff>
    </xdr:from>
    <xdr:to>
      <xdr:col>10</xdr:col>
      <xdr:colOff>342900</xdr:colOff>
      <xdr:row>17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defaultColWidth="30.7109375" defaultRowHeight="15" x14ac:dyDescent="0.25"/>
  <sheetData>
    <row r="1" spans="1:34" x14ac:dyDescent="0.25">
      <c r="A1" t="s">
        <v>10</v>
      </c>
      <c r="B1">
        <v>2</v>
      </c>
      <c r="C1" t="s">
        <v>11</v>
      </c>
      <c r="D1">
        <v>0</v>
      </c>
      <c r="E1" t="s">
        <v>141</v>
      </c>
      <c r="F1">
        <v>6</v>
      </c>
      <c r="G1" t="s">
        <v>142</v>
      </c>
      <c r="H1">
        <v>3</v>
      </c>
      <c r="I1" t="s">
        <v>143</v>
      </c>
      <c r="J1">
        <v>101</v>
      </c>
      <c r="K1" t="s">
        <v>144</v>
      </c>
      <c r="L1">
        <v>3</v>
      </c>
      <c r="M1" t="s">
        <v>145</v>
      </c>
      <c r="N1">
        <v>6</v>
      </c>
      <c r="O1" t="s">
        <v>146</v>
      </c>
      <c r="P1">
        <v>3</v>
      </c>
      <c r="Q1" t="s">
        <v>147</v>
      </c>
      <c r="R1">
        <v>6</v>
      </c>
      <c r="S1" t="s">
        <v>148</v>
      </c>
      <c r="T1">
        <v>3</v>
      </c>
      <c r="U1" t="s">
        <v>149</v>
      </c>
      <c r="V1">
        <v>1</v>
      </c>
      <c r="W1" t="s">
        <v>150</v>
      </c>
      <c r="X1">
        <v>1</v>
      </c>
      <c r="Y1" t="s">
        <v>151</v>
      </c>
      <c r="Z1">
        <v>0</v>
      </c>
      <c r="AA1" t="s">
        <v>152</v>
      </c>
      <c r="AB1">
        <v>1</v>
      </c>
      <c r="AC1" t="s">
        <v>153</v>
      </c>
      <c r="AD1">
        <v>1</v>
      </c>
      <c r="AE1" t="s">
        <v>154</v>
      </c>
      <c r="AF1">
        <v>0</v>
      </c>
      <c r="AG1" t="s">
        <v>155</v>
      </c>
      <c r="AH1">
        <v>0</v>
      </c>
    </row>
    <row r="2" spans="1:34" x14ac:dyDescent="0.25">
      <c r="A2" t="s">
        <v>18</v>
      </c>
      <c r="B2" t="s">
        <v>259</v>
      </c>
      <c r="C2" t="s">
        <v>22</v>
      </c>
      <c r="D2" t="s">
        <v>156</v>
      </c>
      <c r="E2" t="s">
        <v>157</v>
      </c>
      <c r="G2" t="s">
        <v>158</v>
      </c>
      <c r="H2">
        <v>9</v>
      </c>
      <c r="I2" t="s">
        <v>159</v>
      </c>
      <c r="J2">
        <v>110</v>
      </c>
      <c r="K2" t="s">
        <v>160</v>
      </c>
      <c r="L2">
        <v>1573</v>
      </c>
      <c r="M2" t="s">
        <v>161</v>
      </c>
      <c r="N2">
        <v>1948</v>
      </c>
    </row>
    <row r="9" spans="1:34" x14ac:dyDescent="0.25">
      <c r="A9" t="s">
        <v>260</v>
      </c>
    </row>
    <row r="110" spans="1:1" x14ac:dyDescent="0.25">
      <c r="A110" t="s">
        <v>261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10</v>
      </c>
      <c r="B1" s="4">
        <v>1</v>
      </c>
      <c r="C1" s="4" t="s">
        <v>11</v>
      </c>
      <c r="D1" s="4">
        <v>1</v>
      </c>
      <c r="E1" s="4" t="s">
        <v>12</v>
      </c>
      <c r="F1" s="4">
        <v>6</v>
      </c>
      <c r="G1" s="4" t="s">
        <v>13</v>
      </c>
      <c r="H1" s="4">
        <v>2</v>
      </c>
      <c r="I1" s="4" t="s">
        <v>14</v>
      </c>
      <c r="J1" s="4">
        <v>1</v>
      </c>
      <c r="K1" s="4" t="s">
        <v>15</v>
      </c>
      <c r="L1" s="4">
        <f>IF(B4&gt;256,1,0)</f>
        <v>0</v>
      </c>
      <c r="M1" s="4" t="s">
        <v>16</v>
      </c>
      <c r="N1" s="4">
        <v>1</v>
      </c>
      <c r="O1" s="4" t="s">
        <v>17</v>
      </c>
      <c r="P1" s="4">
        <v>0</v>
      </c>
    </row>
    <row r="2" spans="1:16" x14ac:dyDescent="0.25">
      <c r="A2" s="5" t="s">
        <v>18</v>
      </c>
      <c r="B2" s="4" t="s">
        <v>262</v>
      </c>
    </row>
    <row r="3" spans="1:16" x14ac:dyDescent="0.25">
      <c r="A3" s="5" t="s">
        <v>19</v>
      </c>
      <c r="B3" s="4">
        <v>1</v>
      </c>
    </row>
    <row r="4" spans="1:16" x14ac:dyDescent="0.25">
      <c r="A4" s="5" t="s">
        <v>20</v>
      </c>
      <c r="B4" s="4">
        <v>4</v>
      </c>
    </row>
    <row r="17" spans="1:8" s="6" customFormat="1" x14ac:dyDescent="0.25">
      <c r="A17" s="6" t="s">
        <v>174</v>
      </c>
      <c r="C17" s="6" t="s">
        <v>70</v>
      </c>
      <c r="D17" s="6">
        <v>1</v>
      </c>
      <c r="E17" s="6" t="s">
        <v>71</v>
      </c>
      <c r="F17" s="6">
        <v>104</v>
      </c>
      <c r="G17" s="6" t="s">
        <v>175</v>
      </c>
      <c r="H17" s="6" t="s">
        <v>21</v>
      </c>
    </row>
    <row r="18" spans="1:8" s="6" customFormat="1" x14ac:dyDescent="0.25"/>
    <row r="19" spans="1:8" s="6" customFormat="1" x14ac:dyDescent="0.25"/>
    <row r="20" spans="1:8" s="6" customFormat="1" x14ac:dyDescent="0.25"/>
    <row r="21" spans="1:8" s="6" customFormat="1" x14ac:dyDescent="0.25"/>
    <row r="22" spans="1:8" s="6" customFormat="1" x14ac:dyDescent="0.25"/>
    <row r="23" spans="1:8" s="6" customFormat="1" x14ac:dyDescent="0.25"/>
    <row r="24" spans="1:8" s="6" customFormat="1" x14ac:dyDescent="0.25"/>
    <row r="25" spans="1:8" s="6" customFormat="1" x14ac:dyDescent="0.25"/>
    <row r="26" spans="1:8" s="6" customFormat="1" x14ac:dyDescent="0.25"/>
    <row r="27" spans="1:8" s="6" customFormat="1" x14ac:dyDescent="0.25"/>
    <row r="28" spans="1:8" s="6" customFormat="1" x14ac:dyDescent="0.25"/>
    <row r="29" spans="1:8" s="6" customFormat="1" x14ac:dyDescent="0.25"/>
    <row r="30" spans="1:8" s="6" customFormat="1" x14ac:dyDescent="0.25"/>
    <row r="31" spans="1:8" s="6" customFormat="1" x14ac:dyDescent="0.25"/>
    <row r="32" spans="1: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47</v>
      </c>
      <c r="B121" s="11" t="s">
        <v>48</v>
      </c>
      <c r="C121" s="11" t="s">
        <v>263</v>
      </c>
      <c r="D121" s="11" t="s">
        <v>49</v>
      </c>
      <c r="E121" s="11" t="str">
        <f>Data!$F$2</f>
        <v>Tag Used</v>
      </c>
      <c r="F121" s="11" t="s">
        <v>50</v>
      </c>
      <c r="G121" s="11">
        <v>1</v>
      </c>
      <c r="H121" s="11" t="s">
        <v>51</v>
      </c>
      <c r="I121" s="11">
        <v>6</v>
      </c>
    </row>
    <row r="128" spans="1:9" s="6" customFormat="1" x14ac:dyDescent="0.25"/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58</v>
      </c>
      <c r="B133" s="4" t="s">
        <v>48</v>
      </c>
      <c r="C133" s="4" t="s">
        <v>265</v>
      </c>
      <c r="D133" s="4" t="s">
        <v>49</v>
      </c>
      <c r="E133" s="4" t="str">
        <f>Data!$G$2</f>
        <v>Prediction</v>
      </c>
      <c r="F133" s="4" t="s">
        <v>50</v>
      </c>
      <c r="G133" s="4">
        <v>2</v>
      </c>
      <c r="H133" s="4" t="s">
        <v>51</v>
      </c>
      <c r="I133" s="4">
        <v>7</v>
      </c>
    </row>
    <row r="140" spans="1:9" s="6" customFormat="1" x14ac:dyDescent="0.25"/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9" x14ac:dyDescent="0.25">
      <c r="A145" s="5" t="s">
        <v>65</v>
      </c>
      <c r="B145" s="4" t="s">
        <v>48</v>
      </c>
      <c r="C145" s="4" t="s">
        <v>267</v>
      </c>
      <c r="D145" s="4" t="s">
        <v>49</v>
      </c>
      <c r="E145" s="4" t="str">
        <f>Data!$H$2</f>
        <v>Good/Bad</v>
      </c>
      <c r="F145" s="4" t="s">
        <v>50</v>
      </c>
      <c r="G145" s="4">
        <v>3</v>
      </c>
      <c r="H145" s="4" t="s">
        <v>51</v>
      </c>
      <c r="I145" s="4">
        <v>12</v>
      </c>
    </row>
    <row r="152" spans="1:9" s="6" customFormat="1" x14ac:dyDescent="0.25"/>
    <row r="153" spans="1:9" s="6" customFormat="1" x14ac:dyDescent="0.25"/>
    <row r="154" spans="1:9" s="6" customFormat="1" x14ac:dyDescent="0.25"/>
    <row r="155" spans="1:9" s="6" customFormat="1" x14ac:dyDescent="0.25"/>
    <row r="156" spans="1:9" s="12" customFormat="1" x14ac:dyDescent="0.25"/>
    <row r="157" spans="1:9" x14ac:dyDescent="0.25">
      <c r="A157" s="5" t="s">
        <v>172</v>
      </c>
      <c r="B157" s="4" t="s">
        <v>48</v>
      </c>
      <c r="C157" s="4" t="s">
        <v>269</v>
      </c>
      <c r="D157" s="4" t="s">
        <v>49</v>
      </c>
      <c r="E157" s="4" t="str">
        <f>Data!$I$2</f>
        <v>Residual</v>
      </c>
      <c r="F157" s="4" t="s">
        <v>50</v>
      </c>
      <c r="G157" s="4">
        <v>4</v>
      </c>
      <c r="H157" s="4" t="s">
        <v>51</v>
      </c>
      <c r="I157" s="4">
        <v>11</v>
      </c>
    </row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12" customForma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22</v>
      </c>
      <c r="B1" s="4" t="s">
        <v>166</v>
      </c>
      <c r="C1" s="3" t="s">
        <v>33</v>
      </c>
      <c r="E1" s="3" t="s">
        <v>34</v>
      </c>
      <c r="G1" s="3" t="s">
        <v>35</v>
      </c>
      <c r="I1" s="3" t="s">
        <v>36</v>
      </c>
      <c r="J1" s="3">
        <v>1</v>
      </c>
      <c r="K1" s="3" t="s">
        <v>37</v>
      </c>
      <c r="L1" s="3">
        <v>0</v>
      </c>
      <c r="M1" s="3" t="s">
        <v>38</v>
      </c>
      <c r="N1" s="3">
        <v>0</v>
      </c>
      <c r="O1" s="3" t="s">
        <v>39</v>
      </c>
      <c r="P1" s="3">
        <v>1</v>
      </c>
      <c r="Q1" s="3" t="s">
        <v>40</v>
      </c>
      <c r="R1" s="3">
        <v>0</v>
      </c>
      <c r="S1" s="3" t="s">
        <v>41</v>
      </c>
      <c r="T1" s="3">
        <v>0</v>
      </c>
    </row>
    <row r="2" spans="1:20" x14ac:dyDescent="0.25">
      <c r="A2" s="5" t="s">
        <v>18</v>
      </c>
      <c r="B2" s="4" t="s">
        <v>262</v>
      </c>
    </row>
    <row r="3" spans="1:20" x14ac:dyDescent="0.25">
      <c r="A3" s="5" t="s">
        <v>23</v>
      </c>
      <c r="B3" s="4" t="b">
        <f>IF(B10&gt;256,"TripUpST110AndEarlier",TRUE)</f>
        <v>1</v>
      </c>
    </row>
    <row r="4" spans="1:20" x14ac:dyDescent="0.25">
      <c r="A4" s="5" t="s">
        <v>24</v>
      </c>
      <c r="B4" s="4" t="s">
        <v>43</v>
      </c>
    </row>
    <row r="5" spans="1:20" x14ac:dyDescent="0.25">
      <c r="A5" s="5" t="s">
        <v>25</v>
      </c>
      <c r="B5" s="4" t="b">
        <v>1</v>
      </c>
    </row>
    <row r="6" spans="1:20" x14ac:dyDescent="0.25">
      <c r="A6" s="5" t="s">
        <v>26</v>
      </c>
      <c r="B6" s="4" t="b">
        <v>1</v>
      </c>
    </row>
    <row r="7" spans="1:20" s="4" customFormat="1" x14ac:dyDescent="0.25">
      <c r="A7" s="5" t="s">
        <v>27</v>
      </c>
      <c r="B7" s="4" t="e">
        <f>Data!$F$2:$I$278</f>
        <v>#VALUE!</v>
      </c>
    </row>
    <row r="8" spans="1:20" x14ac:dyDescent="0.25">
      <c r="A8" s="5" t="s">
        <v>28</v>
      </c>
      <c r="B8" s="4">
        <v>1</v>
      </c>
      <c r="C8" s="3" t="s">
        <v>31</v>
      </c>
      <c r="D8" s="3" t="s">
        <v>32</v>
      </c>
    </row>
    <row r="9" spans="1:20" x14ac:dyDescent="0.25">
      <c r="A9" s="5" t="s">
        <v>29</v>
      </c>
      <c r="B9" s="4"/>
    </row>
    <row r="10" spans="1:20" x14ac:dyDescent="0.25">
      <c r="A10" s="5" t="s">
        <v>30</v>
      </c>
      <c r="B10" s="4">
        <v>4</v>
      </c>
    </row>
    <row r="12" spans="1:20" x14ac:dyDescent="0.25">
      <c r="A12" s="5" t="s">
        <v>44</v>
      </c>
      <c r="B12" s="4" t="s">
        <v>264</v>
      </c>
      <c r="C12" s="4"/>
      <c r="D12" s="4" t="s">
        <v>167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45</v>
      </c>
      <c r="B13" s="4" t="str">
        <f>Data!$F$2:$F$278</f>
        <v>test</v>
      </c>
    </row>
    <row r="14" spans="1:20" s="9" customFormat="1" x14ac:dyDescent="0.25">
      <c r="A14" s="8" t="s">
        <v>46</v>
      </c>
    </row>
    <row r="15" spans="1:20" x14ac:dyDescent="0.25">
      <c r="A15" s="5" t="s">
        <v>55</v>
      </c>
      <c r="B15" s="4" t="s">
        <v>266</v>
      </c>
      <c r="C15" s="4"/>
      <c r="D15" s="4" t="s">
        <v>168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56</v>
      </c>
      <c r="B16" s="4">
        <f>Data!$G$2:$G$278</f>
        <v>0</v>
      </c>
    </row>
    <row r="17" spans="1:7" s="9" customFormat="1" x14ac:dyDescent="0.25">
      <c r="A17" s="8" t="s">
        <v>57</v>
      </c>
    </row>
    <row r="18" spans="1:7" x14ac:dyDescent="0.25">
      <c r="A18" s="5" t="s">
        <v>62</v>
      </c>
      <c r="B18" s="4" t="s">
        <v>268</v>
      </c>
      <c r="C18" s="4"/>
      <c r="D18" s="4" t="s">
        <v>173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63</v>
      </c>
      <c r="B19" s="4" t="str">
        <f>Data!$H$2:$H$278</f>
        <v>Good</v>
      </c>
    </row>
    <row r="20" spans="1:7" s="9" customFormat="1" x14ac:dyDescent="0.25">
      <c r="A20" s="8" t="s">
        <v>64</v>
      </c>
    </row>
    <row r="21" spans="1:7" x14ac:dyDescent="0.25">
      <c r="A21" s="5" t="s">
        <v>169</v>
      </c>
      <c r="B21" s="4" t="s">
        <v>270</v>
      </c>
      <c r="C21" s="4"/>
      <c r="D21" s="4" t="s">
        <v>271</v>
      </c>
      <c r="E21" s="4" t="b">
        <v>1</v>
      </c>
      <c r="F21" s="4">
        <v>0</v>
      </c>
      <c r="G21" s="4">
        <v>4</v>
      </c>
    </row>
    <row r="22" spans="1:7" s="4" customFormat="1" x14ac:dyDescent="0.25">
      <c r="A22" s="5" t="s">
        <v>170</v>
      </c>
      <c r="B22" s="4">
        <f>Data!$I$2:$I$278</f>
        <v>0</v>
      </c>
    </row>
    <row r="23" spans="1:7" s="9" customFormat="1" x14ac:dyDescent="0.25">
      <c r="A23" s="8" t="s">
        <v>171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10</v>
      </c>
      <c r="B1" s="4">
        <v>1</v>
      </c>
      <c r="C1" s="4" t="s">
        <v>11</v>
      </c>
      <c r="D1" s="4">
        <v>1</v>
      </c>
      <c r="E1" s="4" t="s">
        <v>12</v>
      </c>
      <c r="F1" s="4">
        <v>6</v>
      </c>
      <c r="G1" s="4" t="s">
        <v>13</v>
      </c>
      <c r="H1" s="4">
        <v>2</v>
      </c>
      <c r="I1" s="4" t="s">
        <v>14</v>
      </c>
      <c r="J1" s="4">
        <v>1</v>
      </c>
      <c r="K1" s="4" t="s">
        <v>15</v>
      </c>
      <c r="L1" s="4">
        <f>IF(B4&gt;256,1,0)</f>
        <v>0</v>
      </c>
      <c r="M1" s="4" t="s">
        <v>16</v>
      </c>
      <c r="N1" s="4">
        <v>1</v>
      </c>
      <c r="O1" s="4" t="s">
        <v>17</v>
      </c>
      <c r="P1" s="4">
        <v>0</v>
      </c>
    </row>
    <row r="2" spans="1:16" x14ac:dyDescent="0.25">
      <c r="A2" s="5" t="s">
        <v>18</v>
      </c>
      <c r="B2" s="4" t="s">
        <v>272</v>
      </c>
    </row>
    <row r="3" spans="1:16" x14ac:dyDescent="0.25">
      <c r="A3" s="5" t="s">
        <v>19</v>
      </c>
      <c r="B3" s="4">
        <v>1</v>
      </c>
    </row>
    <row r="4" spans="1:16" x14ac:dyDescent="0.25">
      <c r="A4" s="5" t="s">
        <v>20</v>
      </c>
      <c r="B4" s="4">
        <v>2</v>
      </c>
    </row>
    <row r="17" spans="1:8" s="6" customFormat="1" x14ac:dyDescent="0.25">
      <c r="A17" s="6" t="s">
        <v>174</v>
      </c>
      <c r="C17" s="6" t="s">
        <v>70</v>
      </c>
      <c r="D17" s="6">
        <v>1</v>
      </c>
      <c r="E17" s="6" t="s">
        <v>71</v>
      </c>
      <c r="F17" s="6">
        <v>104</v>
      </c>
      <c r="G17" s="6" t="s">
        <v>175</v>
      </c>
      <c r="H17" s="6" t="s">
        <v>235</v>
      </c>
    </row>
    <row r="18" spans="1:8" s="6" customFormat="1" x14ac:dyDescent="0.25"/>
    <row r="19" spans="1:8" s="6" customFormat="1" x14ac:dyDescent="0.25"/>
    <row r="20" spans="1:8" s="6" customFormat="1" x14ac:dyDescent="0.25"/>
    <row r="21" spans="1:8" s="6" customFormat="1" x14ac:dyDescent="0.25"/>
    <row r="22" spans="1:8" s="6" customFormat="1" x14ac:dyDescent="0.25"/>
    <row r="23" spans="1:8" s="6" customFormat="1" x14ac:dyDescent="0.25"/>
    <row r="24" spans="1:8" s="6" customFormat="1" x14ac:dyDescent="0.25"/>
    <row r="25" spans="1:8" s="6" customFormat="1" x14ac:dyDescent="0.25"/>
    <row r="26" spans="1:8" s="6" customFormat="1" x14ac:dyDescent="0.25"/>
    <row r="27" spans="1:8" s="6" customFormat="1" x14ac:dyDescent="0.25"/>
    <row r="28" spans="1:8" s="6" customFormat="1" x14ac:dyDescent="0.25"/>
    <row r="29" spans="1:8" s="6" customFormat="1" x14ac:dyDescent="0.25"/>
    <row r="30" spans="1:8" s="6" customFormat="1" x14ac:dyDescent="0.25"/>
    <row r="31" spans="1:8" s="6" customFormat="1" x14ac:dyDescent="0.25"/>
    <row r="32" spans="1: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47</v>
      </c>
      <c r="B121" s="11" t="s">
        <v>48</v>
      </c>
      <c r="C121" s="11" t="s">
        <v>273</v>
      </c>
      <c r="D121" s="11" t="s">
        <v>49</v>
      </c>
      <c r="E121" s="11" t="e">
        <f>#REF!</f>
        <v>#REF!</v>
      </c>
      <c r="F121" s="11" t="s">
        <v>50</v>
      </c>
      <c r="G121" s="11">
        <v>1</v>
      </c>
      <c r="H121" s="11" t="s">
        <v>51</v>
      </c>
      <c r="I121" s="11">
        <v>6</v>
      </c>
    </row>
    <row r="128" spans="1:9" s="6" customFormat="1" x14ac:dyDescent="0.25"/>
    <row r="129" spans="1:13" s="6" customFormat="1" x14ac:dyDescent="0.25"/>
    <row r="130" spans="1:13" s="6" customFormat="1" x14ac:dyDescent="0.25"/>
    <row r="131" spans="1:13" s="6" customFormat="1" x14ac:dyDescent="0.25"/>
    <row r="132" spans="1:13" s="12" customFormat="1" x14ac:dyDescent="0.25"/>
    <row r="133" spans="1:13" x14ac:dyDescent="0.25">
      <c r="A133" s="5" t="s">
        <v>58</v>
      </c>
      <c r="B133" s="4" t="s">
        <v>48</v>
      </c>
      <c r="C133" s="4" t="s">
        <v>275</v>
      </c>
      <c r="D133" s="4" t="s">
        <v>49</v>
      </c>
      <c r="E133" s="4" t="e">
        <f>#REF!</f>
        <v>#REF!</v>
      </c>
      <c r="F133" s="4" t="s">
        <v>50</v>
      </c>
      <c r="G133" s="4">
        <v>2</v>
      </c>
      <c r="H133" s="4" t="s">
        <v>51</v>
      </c>
      <c r="I133" s="4">
        <v>7</v>
      </c>
    </row>
    <row r="140" spans="1:13" s="6" customFormat="1" x14ac:dyDescent="0.25">
      <c r="A140" s="6" t="s">
        <v>136</v>
      </c>
      <c r="C140" s="6" t="s">
        <v>137</v>
      </c>
      <c r="D140" s="6">
        <v>1</v>
      </c>
      <c r="E140" s="6" t="s">
        <v>138</v>
      </c>
      <c r="F140" s="6">
        <v>5</v>
      </c>
    </row>
    <row r="141" spans="1:13" s="6" customFormat="1" x14ac:dyDescent="0.25"/>
    <row r="142" spans="1:13" s="6" customFormat="1" x14ac:dyDescent="0.25">
      <c r="A142" s="6" t="s">
        <v>220</v>
      </c>
      <c r="C142" s="6" t="s">
        <v>221</v>
      </c>
      <c r="D142" s="6">
        <v>1</v>
      </c>
      <c r="E142" s="6" t="s">
        <v>222</v>
      </c>
      <c r="F142" s="6">
        <v>3</v>
      </c>
      <c r="G142" s="6" t="s">
        <v>223</v>
      </c>
      <c r="H142" s="6" t="s">
        <v>259</v>
      </c>
      <c r="I142" s="6" t="s">
        <v>224</v>
      </c>
      <c r="J142" s="6" t="s">
        <v>134</v>
      </c>
      <c r="K142" s="6" t="s">
        <v>225</v>
      </c>
      <c r="M142" s="6" t="s">
        <v>226</v>
      </c>
    </row>
    <row r="143" spans="1:13" s="6" customFormat="1" x14ac:dyDescent="0.25">
      <c r="A143" s="6" t="s">
        <v>227</v>
      </c>
    </row>
    <row r="144" spans="1:13" s="12" customFormat="1" x14ac:dyDescent="0.25">
      <c r="A144" s="12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22</v>
      </c>
      <c r="B1" s="4" t="s">
        <v>229</v>
      </c>
      <c r="C1" s="3" t="s">
        <v>33</v>
      </c>
      <c r="E1" s="3" t="s">
        <v>34</v>
      </c>
      <c r="G1" s="3" t="s">
        <v>35</v>
      </c>
      <c r="I1" s="3" t="s">
        <v>36</v>
      </c>
      <c r="J1" s="3">
        <v>1</v>
      </c>
      <c r="K1" s="3" t="s">
        <v>37</v>
      </c>
      <c r="L1" s="3">
        <v>0</v>
      </c>
      <c r="M1" s="3" t="s">
        <v>38</v>
      </c>
      <c r="N1" s="3">
        <v>0</v>
      </c>
      <c r="O1" s="3" t="s">
        <v>39</v>
      </c>
      <c r="P1" s="3">
        <v>1</v>
      </c>
      <c r="Q1" s="3" t="s">
        <v>40</v>
      </c>
      <c r="R1" s="3">
        <v>0</v>
      </c>
      <c r="S1" s="3" t="s">
        <v>41</v>
      </c>
      <c r="T1" s="3">
        <v>0</v>
      </c>
    </row>
    <row r="2" spans="1:20" x14ac:dyDescent="0.25">
      <c r="A2" s="5" t="s">
        <v>18</v>
      </c>
      <c r="B2" s="4" t="s">
        <v>272</v>
      </c>
    </row>
    <row r="3" spans="1:20" x14ac:dyDescent="0.25">
      <c r="A3" s="5" t="s">
        <v>23</v>
      </c>
      <c r="B3" s="4" t="b">
        <f>IF(B10&gt;256,"TripUpST110AndEarlier",TRUE)</f>
        <v>1</v>
      </c>
    </row>
    <row r="4" spans="1:20" x14ac:dyDescent="0.25">
      <c r="A4" s="5" t="s">
        <v>24</v>
      </c>
      <c r="B4" s="4" t="s">
        <v>43</v>
      </c>
    </row>
    <row r="5" spans="1:20" x14ac:dyDescent="0.25">
      <c r="A5" s="5" t="s">
        <v>25</v>
      </c>
      <c r="B5" s="4" t="b">
        <v>1</v>
      </c>
    </row>
    <row r="6" spans="1:20" x14ac:dyDescent="0.25">
      <c r="A6" s="5" t="s">
        <v>26</v>
      </c>
      <c r="B6" s="4" t="b">
        <v>1</v>
      </c>
    </row>
    <row r="7" spans="1:20" s="4" customFormat="1" x14ac:dyDescent="0.25">
      <c r="A7" s="5" t="s">
        <v>27</v>
      </c>
      <c r="B7" s="4" t="e">
        <f>#REF!</f>
        <v>#REF!</v>
      </c>
    </row>
    <row r="8" spans="1:20" x14ac:dyDescent="0.25">
      <c r="A8" s="5" t="s">
        <v>28</v>
      </c>
      <c r="B8" s="4">
        <v>1</v>
      </c>
      <c r="C8" s="3" t="s">
        <v>31</v>
      </c>
      <c r="D8" s="3" t="s">
        <v>32</v>
      </c>
    </row>
    <row r="9" spans="1:20" x14ac:dyDescent="0.25">
      <c r="A9" s="5" t="s">
        <v>29</v>
      </c>
      <c r="B9" s="4"/>
    </row>
    <row r="10" spans="1:20" x14ac:dyDescent="0.25">
      <c r="A10" s="5" t="s">
        <v>30</v>
      </c>
      <c r="B10" s="4">
        <v>2</v>
      </c>
    </row>
    <row r="12" spans="1:20" x14ac:dyDescent="0.25">
      <c r="A12" s="5" t="s">
        <v>44</v>
      </c>
      <c r="B12" s="4" t="s">
        <v>274</v>
      </c>
      <c r="C12" s="4"/>
      <c r="D12" s="4" t="s">
        <v>230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45</v>
      </c>
      <c r="B13" s="4" t="e">
        <f>#REF!</f>
        <v>#REF!</v>
      </c>
    </row>
    <row r="14" spans="1:20" s="9" customFormat="1" x14ac:dyDescent="0.25">
      <c r="A14" s="8" t="s">
        <v>46</v>
      </c>
    </row>
    <row r="15" spans="1:20" x14ac:dyDescent="0.25">
      <c r="A15" s="5" t="s">
        <v>55</v>
      </c>
      <c r="B15" s="4" t="s">
        <v>276</v>
      </c>
      <c r="C15" s="4"/>
      <c r="D15" s="4" t="s">
        <v>231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56</v>
      </c>
      <c r="B16" s="4" t="e">
        <f>#REF!</f>
        <v>#REF!</v>
      </c>
    </row>
    <row r="17" spans="1:1" s="9" customFormat="1" x14ac:dyDescent="0.25">
      <c r="A17" s="8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9"/>
  <sheetViews>
    <sheetView tabSelected="1" topLeftCell="A213" workbookViewId="0">
      <selection activeCell="D244" sqref="D244:D248"/>
    </sheetView>
  </sheetViews>
  <sheetFormatPr defaultRowHeight="15" x14ac:dyDescent="0.25"/>
  <cols>
    <col min="1" max="1" width="9.140625" style="50"/>
    <col min="2" max="2" width="18.42578125" style="50" bestFit="1" customWidth="1"/>
    <col min="3" max="3" width="9.140625" style="50"/>
    <col min="4" max="4" width="9.140625" style="51"/>
    <col min="5" max="5" width="5.7109375" style="52" customWidth="1"/>
    <col min="6" max="6" width="8.85546875" style="52" bestFit="1" customWidth="1"/>
    <col min="7" max="7" width="10.140625" style="52" bestFit="1" customWidth="1"/>
    <col min="8" max="8" width="9.85546875" style="52" bestFit="1" customWidth="1"/>
    <col min="9" max="9" width="8.5703125" style="52" bestFit="1" customWidth="1"/>
    <col min="10" max="10" width="5.7109375" style="52" customWidth="1"/>
    <col min="11" max="16384" width="9.140625" style="52"/>
  </cols>
  <sheetData>
    <row r="1" spans="1:15" ht="15.75" thickBot="1" x14ac:dyDescent="0.3">
      <c r="F1" s="59" t="s">
        <v>166</v>
      </c>
      <c r="G1" s="59"/>
      <c r="H1" s="59"/>
      <c r="I1" s="59"/>
    </row>
    <row r="2" spans="1:15" ht="15.75" thickTop="1" x14ac:dyDescent="0.25">
      <c r="A2" s="14" t="s">
        <v>253</v>
      </c>
      <c r="B2" s="15" t="s">
        <v>0</v>
      </c>
      <c r="C2" s="15" t="s">
        <v>1</v>
      </c>
      <c r="D2" s="16" t="s">
        <v>2</v>
      </c>
      <c r="F2" s="35" t="s">
        <v>176</v>
      </c>
      <c r="G2" s="36" t="s">
        <v>179</v>
      </c>
      <c r="H2" s="36" t="s">
        <v>180</v>
      </c>
      <c r="I2" s="37" t="s">
        <v>165</v>
      </c>
      <c r="K2" s="28" t="s">
        <v>162</v>
      </c>
      <c r="L2" s="26" t="s">
        <v>163</v>
      </c>
      <c r="M2" s="26" t="s">
        <v>164</v>
      </c>
      <c r="N2" s="27" t="s">
        <v>165</v>
      </c>
      <c r="O2" s="1">
        <f>SUM(O3:O194)</f>
        <v>184</v>
      </c>
    </row>
    <row r="3" spans="1:15" x14ac:dyDescent="0.25">
      <c r="A3" s="17" t="s">
        <v>254</v>
      </c>
      <c r="B3" s="18" t="s">
        <v>232</v>
      </c>
      <c r="C3" s="18">
        <v>0</v>
      </c>
      <c r="D3" s="19">
        <v>2.195578568292138</v>
      </c>
      <c r="F3" s="38" t="s">
        <v>177</v>
      </c>
      <c r="G3" s="55"/>
      <c r="H3" s="39"/>
      <c r="I3" s="46"/>
      <c r="K3" s="31">
        <v>1</v>
      </c>
      <c r="L3" s="29">
        <v>2.195578568292138</v>
      </c>
      <c r="M3" s="29">
        <v>1.9180293679205294</v>
      </c>
      <c r="N3" s="33">
        <v>0.27754920037160868</v>
      </c>
      <c r="O3" s="49">
        <f t="shared" ref="O3:O66" si="0">IF(N3&lt;-1,0,IF(N3&gt;0.5,0,1))</f>
        <v>1</v>
      </c>
    </row>
    <row r="4" spans="1:15" x14ac:dyDescent="0.25">
      <c r="A4" s="20" t="s">
        <v>254</v>
      </c>
      <c r="B4" s="21" t="s">
        <v>232</v>
      </c>
      <c r="C4" s="21">
        <v>0</v>
      </c>
      <c r="D4" s="22">
        <v>2.0074136334976456</v>
      </c>
      <c r="F4" s="40" t="s">
        <v>177</v>
      </c>
      <c r="G4" s="44"/>
      <c r="H4" s="41"/>
      <c r="I4" s="47"/>
      <c r="K4" s="31">
        <v>2</v>
      </c>
      <c r="L4" s="29">
        <v>2.0074136334976456</v>
      </c>
      <c r="M4" s="29">
        <v>1.9180293679205294</v>
      </c>
      <c r="N4" s="33">
        <v>8.9384265577116206E-2</v>
      </c>
      <c r="O4" s="49">
        <f t="shared" si="0"/>
        <v>1</v>
      </c>
    </row>
    <row r="5" spans="1:15" x14ac:dyDescent="0.25">
      <c r="A5" s="20" t="s">
        <v>254</v>
      </c>
      <c r="B5" s="21" t="s">
        <v>232</v>
      </c>
      <c r="C5" s="21">
        <v>0</v>
      </c>
      <c r="D5" s="22">
        <v>1.8243560062743336</v>
      </c>
      <c r="F5" s="40" t="s">
        <v>177</v>
      </c>
      <c r="G5" s="44"/>
      <c r="H5" s="41"/>
      <c r="I5" s="47"/>
      <c r="K5" s="31">
        <v>3</v>
      </c>
      <c r="L5" s="29">
        <v>1.8243560062743336</v>
      </c>
      <c r="M5" s="29">
        <v>1.9180293679205294</v>
      </c>
      <c r="N5" s="33">
        <v>-9.3673361646195774E-2</v>
      </c>
      <c r="O5" s="49">
        <f t="shared" si="0"/>
        <v>1</v>
      </c>
    </row>
    <row r="6" spans="1:15" x14ac:dyDescent="0.25">
      <c r="A6" s="20" t="s">
        <v>254</v>
      </c>
      <c r="B6" s="21" t="s">
        <v>232</v>
      </c>
      <c r="C6" s="21">
        <v>0</v>
      </c>
      <c r="D6" s="22">
        <v>1.6928031367991561</v>
      </c>
      <c r="F6" s="40" t="s">
        <v>177</v>
      </c>
      <c r="G6" s="44"/>
      <c r="H6" s="41"/>
      <c r="I6" s="47"/>
      <c r="K6" s="31">
        <v>4</v>
      </c>
      <c r="L6" s="29">
        <v>1.6928031367991561</v>
      </c>
      <c r="M6" s="29">
        <v>1.9180293679205294</v>
      </c>
      <c r="N6" s="33">
        <v>-0.2252262311213733</v>
      </c>
      <c r="O6" s="49">
        <f t="shared" si="0"/>
        <v>1</v>
      </c>
    </row>
    <row r="7" spans="1:15" x14ac:dyDescent="0.25">
      <c r="A7" s="20" t="s">
        <v>255</v>
      </c>
      <c r="B7" s="21" t="s">
        <v>232</v>
      </c>
      <c r="C7" s="21">
        <v>0</v>
      </c>
      <c r="D7" s="22">
        <v>1.3934078834175987</v>
      </c>
      <c r="F7" s="40" t="s">
        <v>178</v>
      </c>
      <c r="G7" s="45">
        <v>1.9180293679205294</v>
      </c>
      <c r="H7" s="41" t="s">
        <v>182</v>
      </c>
      <c r="I7" s="47">
        <v>-0.52462148450293067</v>
      </c>
      <c r="K7" s="31">
        <v>5</v>
      </c>
      <c r="L7" s="29">
        <v>1.3934078834175987</v>
      </c>
      <c r="M7" s="29">
        <v>1.9180293679205294</v>
      </c>
      <c r="N7" s="33">
        <v>-0.52462148450293067</v>
      </c>
      <c r="O7" s="49">
        <f t="shared" si="0"/>
        <v>1</v>
      </c>
    </row>
    <row r="8" spans="1:15" x14ac:dyDescent="0.25">
      <c r="A8" s="20" t="s">
        <v>255</v>
      </c>
      <c r="B8" s="21" t="s">
        <v>232</v>
      </c>
      <c r="C8" s="21">
        <v>0</v>
      </c>
      <c r="D8" s="22">
        <v>1.2156818820794937</v>
      </c>
      <c r="F8" s="40" t="s">
        <v>178</v>
      </c>
      <c r="G8" s="45">
        <v>1.9180293679205294</v>
      </c>
      <c r="H8" s="41" t="s">
        <v>182</v>
      </c>
      <c r="I8" s="47">
        <v>-0.70234748584103568</v>
      </c>
      <c r="K8" s="31">
        <v>6</v>
      </c>
      <c r="L8" s="29">
        <v>1.2156818820794937</v>
      </c>
      <c r="M8" s="29">
        <v>1.9180293679205294</v>
      </c>
      <c r="N8" s="33">
        <v>-0.70234748584103568</v>
      </c>
      <c r="O8" s="49">
        <f t="shared" si="0"/>
        <v>1</v>
      </c>
    </row>
    <row r="9" spans="1:15" x14ac:dyDescent="0.25">
      <c r="A9" s="20" t="s">
        <v>254</v>
      </c>
      <c r="B9" s="21" t="s">
        <v>232</v>
      </c>
      <c r="C9" s="21">
        <v>1</v>
      </c>
      <c r="D9" s="22">
        <v>3.5638857758652027</v>
      </c>
      <c r="F9" s="40" t="s">
        <v>177</v>
      </c>
      <c r="G9" s="44"/>
      <c r="H9" s="41"/>
      <c r="I9" s="47"/>
      <c r="K9" s="31">
        <v>7</v>
      </c>
      <c r="L9" s="29">
        <v>3.5638857758652027</v>
      </c>
      <c r="M9" s="29">
        <v>3.3349415130182765</v>
      </c>
      <c r="N9" s="33">
        <v>0.22894426284692626</v>
      </c>
      <c r="O9" s="49">
        <f t="shared" si="0"/>
        <v>1</v>
      </c>
    </row>
    <row r="10" spans="1:15" x14ac:dyDescent="0.25">
      <c r="A10" s="20" t="s">
        <v>254</v>
      </c>
      <c r="B10" s="21" t="s">
        <v>232</v>
      </c>
      <c r="C10" s="21">
        <v>1</v>
      </c>
      <c r="D10" s="22">
        <v>3.4369603168809468</v>
      </c>
      <c r="F10" s="40" t="s">
        <v>177</v>
      </c>
      <c r="G10" s="44"/>
      <c r="H10" s="41"/>
      <c r="I10" s="47"/>
      <c r="K10" s="31">
        <v>8</v>
      </c>
      <c r="L10" s="29">
        <v>3.4369603168809468</v>
      </c>
      <c r="M10" s="29">
        <v>3.3349415130182765</v>
      </c>
      <c r="N10" s="33">
        <v>0.10201880386267037</v>
      </c>
      <c r="O10" s="49">
        <f t="shared" si="0"/>
        <v>1</v>
      </c>
    </row>
    <row r="11" spans="1:15" x14ac:dyDescent="0.25">
      <c r="A11" s="20" t="s">
        <v>254</v>
      </c>
      <c r="B11" s="21" t="s">
        <v>232</v>
      </c>
      <c r="C11" s="21">
        <v>1</v>
      </c>
      <c r="D11" s="22">
        <v>3.3728110127783619</v>
      </c>
      <c r="F11" s="40" t="s">
        <v>177</v>
      </c>
      <c r="G11" s="44"/>
      <c r="H11" s="41"/>
      <c r="I11" s="47"/>
      <c r="K11" s="31">
        <v>9</v>
      </c>
      <c r="L11" s="29">
        <v>3.3728110127783619</v>
      </c>
      <c r="M11" s="29">
        <v>3.3349415130182765</v>
      </c>
      <c r="N11" s="33">
        <v>3.7869499760085468E-2</v>
      </c>
      <c r="O11" s="49">
        <f t="shared" si="0"/>
        <v>1</v>
      </c>
    </row>
    <row r="12" spans="1:15" x14ac:dyDescent="0.25">
      <c r="A12" s="20" t="s">
        <v>254</v>
      </c>
      <c r="B12" s="21" t="s">
        <v>232</v>
      </c>
      <c r="C12" s="21">
        <v>1</v>
      </c>
      <c r="D12" s="22">
        <v>3.2931328620723654</v>
      </c>
      <c r="F12" s="40" t="s">
        <v>177</v>
      </c>
      <c r="G12" s="44"/>
      <c r="H12" s="41"/>
      <c r="I12" s="47"/>
      <c r="K12" s="31">
        <v>10</v>
      </c>
      <c r="L12" s="29">
        <v>3.2931328620723654</v>
      </c>
      <c r="M12" s="29">
        <v>3.3349415130182765</v>
      </c>
      <c r="N12" s="33">
        <v>-4.1808650945911019E-2</v>
      </c>
      <c r="O12" s="49">
        <f t="shared" si="0"/>
        <v>1</v>
      </c>
    </row>
    <row r="13" spans="1:15" x14ac:dyDescent="0.25">
      <c r="A13" s="20" t="s">
        <v>255</v>
      </c>
      <c r="B13" s="21" t="s">
        <v>232</v>
      </c>
      <c r="C13" s="21">
        <v>1</v>
      </c>
      <c r="D13" s="22">
        <v>3.216334302923666</v>
      </c>
      <c r="F13" s="40" t="s">
        <v>178</v>
      </c>
      <c r="G13" s="45">
        <v>3.3349415130182765</v>
      </c>
      <c r="H13" s="41" t="s">
        <v>181</v>
      </c>
      <c r="I13" s="47">
        <v>-0.1186072100946105</v>
      </c>
      <c r="K13" s="31">
        <v>11</v>
      </c>
      <c r="L13" s="29">
        <v>3.216334302923666</v>
      </c>
      <c r="M13" s="29">
        <v>3.3349415130182765</v>
      </c>
      <c r="N13" s="33">
        <v>-0.1186072100946105</v>
      </c>
      <c r="O13" s="49">
        <f t="shared" si="0"/>
        <v>1</v>
      </c>
    </row>
    <row r="14" spans="1:15" x14ac:dyDescent="0.25">
      <c r="A14" s="20" t="s">
        <v>255</v>
      </c>
      <c r="B14" s="21" t="s">
        <v>232</v>
      </c>
      <c r="C14" s="21">
        <v>1</v>
      </c>
      <c r="D14" s="22">
        <v>3.0966458012897582</v>
      </c>
      <c r="F14" s="40" t="s">
        <v>178</v>
      </c>
      <c r="G14" s="45">
        <v>3.3349415130182765</v>
      </c>
      <c r="H14" s="41" t="s">
        <v>181</v>
      </c>
      <c r="I14" s="47">
        <v>-0.23829571172851827</v>
      </c>
      <c r="K14" s="31">
        <v>12</v>
      </c>
      <c r="L14" s="29">
        <v>3.0966458012897582</v>
      </c>
      <c r="M14" s="29">
        <v>3.3349415130182765</v>
      </c>
      <c r="N14" s="33">
        <v>-0.23829571172851827</v>
      </c>
      <c r="O14" s="49">
        <f t="shared" si="0"/>
        <v>1</v>
      </c>
    </row>
    <row r="15" spans="1:15" x14ac:dyDescent="0.25">
      <c r="A15" s="20" t="s">
        <v>254</v>
      </c>
      <c r="B15" s="21" t="s">
        <v>232</v>
      </c>
      <c r="C15" s="21">
        <v>2</v>
      </c>
      <c r="D15" s="22">
        <v>5.3917731411351753</v>
      </c>
      <c r="F15" s="40" t="s">
        <v>177</v>
      </c>
      <c r="G15" s="44"/>
      <c r="H15" s="41"/>
      <c r="I15" s="47"/>
      <c r="K15" s="31">
        <v>13</v>
      </c>
      <c r="L15" s="29">
        <v>5.3917731411351753</v>
      </c>
      <c r="M15" s="29">
        <v>5.31816871503794</v>
      </c>
      <c r="N15" s="33">
        <v>7.3604426097235276E-2</v>
      </c>
      <c r="O15" s="49">
        <f t="shared" si="0"/>
        <v>1</v>
      </c>
    </row>
    <row r="16" spans="1:15" x14ac:dyDescent="0.25">
      <c r="A16" s="20" t="s">
        <v>254</v>
      </c>
      <c r="B16" s="21" t="s">
        <v>232</v>
      </c>
      <c r="C16" s="21">
        <v>2</v>
      </c>
      <c r="D16" s="22">
        <v>5.3285948778104402</v>
      </c>
      <c r="F16" s="40" t="s">
        <v>177</v>
      </c>
      <c r="G16" s="44"/>
      <c r="H16" s="41"/>
      <c r="I16" s="47"/>
      <c r="K16" s="31">
        <v>14</v>
      </c>
      <c r="L16" s="29">
        <v>5.3285948778104402</v>
      </c>
      <c r="M16" s="29">
        <v>5.31816871503794</v>
      </c>
      <c r="N16" s="33">
        <v>1.0426162772500192E-2</v>
      </c>
      <c r="O16" s="49">
        <f t="shared" si="0"/>
        <v>1</v>
      </c>
    </row>
    <row r="17" spans="1:21" x14ac:dyDescent="0.25">
      <c r="A17" s="20" t="s">
        <v>254</v>
      </c>
      <c r="B17" s="21" t="s">
        <v>232</v>
      </c>
      <c r="C17" s="21">
        <v>2</v>
      </c>
      <c r="D17" s="22">
        <v>5.0607799220937508</v>
      </c>
      <c r="F17" s="40" t="s">
        <v>177</v>
      </c>
      <c r="G17" s="44"/>
      <c r="H17" s="41"/>
      <c r="I17" s="47"/>
      <c r="K17" s="31">
        <v>15</v>
      </c>
      <c r="L17" s="29">
        <v>5.0607799220937508</v>
      </c>
      <c r="M17" s="29">
        <v>5.31816871503794</v>
      </c>
      <c r="N17" s="33">
        <v>-0.25738879294418915</v>
      </c>
      <c r="O17" s="49">
        <f t="shared" si="0"/>
        <v>1</v>
      </c>
    </row>
    <row r="18" spans="1:21" x14ac:dyDescent="0.25">
      <c r="A18" s="20" t="s">
        <v>254</v>
      </c>
      <c r="B18" s="21" t="s">
        <v>232</v>
      </c>
      <c r="C18" s="21">
        <v>2</v>
      </c>
      <c r="D18" s="22">
        <v>5.0607799220937508</v>
      </c>
      <c r="F18" s="40" t="s">
        <v>177</v>
      </c>
      <c r="G18" s="44"/>
      <c r="H18" s="41"/>
      <c r="I18" s="47"/>
      <c r="K18" s="31">
        <v>16</v>
      </c>
      <c r="L18" s="29">
        <v>5.0607799220937508</v>
      </c>
      <c r="M18" s="29">
        <v>5.31816871503794</v>
      </c>
      <c r="N18" s="33">
        <v>-0.25738879294418915</v>
      </c>
      <c r="O18" s="49">
        <f t="shared" si="0"/>
        <v>1</v>
      </c>
      <c r="U18" s="52">
        <f>35/36</f>
        <v>0.97222222222222221</v>
      </c>
    </row>
    <row r="19" spans="1:21" x14ac:dyDescent="0.25">
      <c r="A19" s="20" t="s">
        <v>255</v>
      </c>
      <c r="B19" s="21" t="s">
        <v>232</v>
      </c>
      <c r="C19" s="21">
        <v>2</v>
      </c>
      <c r="D19" s="22">
        <v>4.9797102241769</v>
      </c>
      <c r="F19" s="40" t="s">
        <v>178</v>
      </c>
      <c r="G19" s="45">
        <v>5.31816871503794</v>
      </c>
      <c r="H19" s="41" t="s">
        <v>181</v>
      </c>
      <c r="I19" s="47">
        <v>-0.33845849086103996</v>
      </c>
      <c r="K19" s="31">
        <v>17</v>
      </c>
      <c r="L19" s="29">
        <v>4.9797102241769</v>
      </c>
      <c r="M19" s="29">
        <v>5.31816871503794</v>
      </c>
      <c r="N19" s="33">
        <v>-0.33845849086103996</v>
      </c>
      <c r="O19" s="49">
        <f t="shared" si="0"/>
        <v>1</v>
      </c>
    </row>
    <row r="20" spans="1:21" x14ac:dyDescent="0.25">
      <c r="A20" s="20" t="s">
        <v>255</v>
      </c>
      <c r="B20" s="21" t="s">
        <v>232</v>
      </c>
      <c r="C20" s="21">
        <v>2</v>
      </c>
      <c r="D20" s="22">
        <v>4.5453673006487421</v>
      </c>
      <c r="F20" s="40" t="s">
        <v>178</v>
      </c>
      <c r="G20" s="45">
        <v>5.31816871503794</v>
      </c>
      <c r="H20" s="41" t="s">
        <v>181</v>
      </c>
      <c r="I20" s="47">
        <v>-0.77280141438919792</v>
      </c>
      <c r="K20" s="31">
        <v>18</v>
      </c>
      <c r="L20" s="29">
        <v>4.5453673006487421</v>
      </c>
      <c r="M20" s="29">
        <v>5.31816871503794</v>
      </c>
      <c r="N20" s="33">
        <v>-0.77280141438919792</v>
      </c>
      <c r="O20" s="49">
        <f t="shared" si="0"/>
        <v>1</v>
      </c>
    </row>
    <row r="21" spans="1:21" x14ac:dyDescent="0.25">
      <c r="A21" s="20" t="s">
        <v>254</v>
      </c>
      <c r="B21" s="21" t="s">
        <v>232</v>
      </c>
      <c r="C21" s="21">
        <v>4</v>
      </c>
      <c r="D21" s="22">
        <v>6.4534924318681206</v>
      </c>
      <c r="F21" s="40" t="s">
        <v>177</v>
      </c>
      <c r="G21" s="44"/>
      <c r="H21" s="41"/>
      <c r="I21" s="47"/>
      <c r="K21" s="31">
        <v>19</v>
      </c>
      <c r="L21" s="29">
        <v>6.4534924318681206</v>
      </c>
      <c r="M21" s="29">
        <v>6.3757074684486064</v>
      </c>
      <c r="N21" s="33">
        <v>7.7784963419514241E-2</v>
      </c>
      <c r="O21" s="49">
        <f t="shared" si="0"/>
        <v>1</v>
      </c>
    </row>
    <row r="22" spans="1:21" x14ac:dyDescent="0.25">
      <c r="A22" s="20" t="s">
        <v>254</v>
      </c>
      <c r="B22" s="21" t="s">
        <v>232</v>
      </c>
      <c r="C22" s="21">
        <v>4</v>
      </c>
      <c r="D22" s="22">
        <v>6.1481480245791076</v>
      </c>
      <c r="F22" s="40" t="s">
        <v>177</v>
      </c>
      <c r="G22" s="44"/>
      <c r="H22" s="41"/>
      <c r="I22" s="47"/>
      <c r="K22" s="31">
        <v>20</v>
      </c>
      <c r="L22" s="29">
        <v>6.1481480245791076</v>
      </c>
      <c r="M22" s="29">
        <v>6.3757074684486064</v>
      </c>
      <c r="N22" s="33">
        <v>-0.22755944386949878</v>
      </c>
      <c r="O22" s="49">
        <f t="shared" si="0"/>
        <v>1</v>
      </c>
    </row>
    <row r="23" spans="1:21" x14ac:dyDescent="0.25">
      <c r="A23" s="20" t="s">
        <v>254</v>
      </c>
      <c r="B23" s="21" t="s">
        <v>232</v>
      </c>
      <c r="C23" s="21">
        <v>4</v>
      </c>
      <c r="D23" s="22">
        <v>6.1076722791016778</v>
      </c>
      <c r="F23" s="40" t="s">
        <v>177</v>
      </c>
      <c r="G23" s="44"/>
      <c r="H23" s="41"/>
      <c r="I23" s="47"/>
      <c r="K23" s="31">
        <v>21</v>
      </c>
      <c r="L23" s="29">
        <v>6.1076722791016778</v>
      </c>
      <c r="M23" s="29">
        <v>6.3757074684486064</v>
      </c>
      <c r="N23" s="33">
        <v>-0.2680351893469286</v>
      </c>
      <c r="O23" s="49">
        <f t="shared" si="0"/>
        <v>1</v>
      </c>
    </row>
    <row r="24" spans="1:21" x14ac:dyDescent="0.25">
      <c r="A24" s="20" t="s">
        <v>254</v>
      </c>
      <c r="B24" s="21" t="s">
        <v>232</v>
      </c>
      <c r="C24" s="21">
        <v>4</v>
      </c>
      <c r="D24" s="22">
        <v>5.9070762143792024</v>
      </c>
      <c r="F24" s="40" t="s">
        <v>177</v>
      </c>
      <c r="G24" s="44"/>
      <c r="H24" s="41"/>
      <c r="I24" s="47"/>
      <c r="K24" s="31">
        <v>22</v>
      </c>
      <c r="L24" s="29">
        <v>5.9070762143792024</v>
      </c>
      <c r="M24" s="29">
        <v>6.3757074684486064</v>
      </c>
      <c r="N24" s="33">
        <v>-0.46863125406940398</v>
      </c>
      <c r="O24" s="49">
        <f t="shared" si="0"/>
        <v>1</v>
      </c>
    </row>
    <row r="25" spans="1:21" x14ac:dyDescent="0.25">
      <c r="A25" s="20" t="s">
        <v>255</v>
      </c>
      <c r="B25" s="21" t="s">
        <v>232</v>
      </c>
      <c r="C25" s="21">
        <v>4</v>
      </c>
      <c r="D25" s="22">
        <v>5.5880037455965788</v>
      </c>
      <c r="F25" s="40" t="s">
        <v>178</v>
      </c>
      <c r="G25" s="45">
        <v>6.3757074684486064</v>
      </c>
      <c r="H25" s="41" t="s">
        <v>181</v>
      </c>
      <c r="I25" s="47">
        <v>-0.78770372285202761</v>
      </c>
      <c r="K25" s="31">
        <v>23</v>
      </c>
      <c r="L25" s="29">
        <v>5.5880037455965788</v>
      </c>
      <c r="M25" s="29">
        <v>6.3757074684486064</v>
      </c>
      <c r="N25" s="33">
        <v>-0.78770372285202761</v>
      </c>
      <c r="O25" s="49">
        <f t="shared" si="0"/>
        <v>1</v>
      </c>
    </row>
    <row r="26" spans="1:21" x14ac:dyDescent="0.25">
      <c r="A26" s="20" t="s">
        <v>255</v>
      </c>
      <c r="B26" s="21" t="s">
        <v>232</v>
      </c>
      <c r="C26" s="21">
        <v>4</v>
      </c>
      <c r="D26" s="22">
        <v>5.3917731411351753</v>
      </c>
      <c r="F26" s="40" t="s">
        <v>178</v>
      </c>
      <c r="G26" s="45">
        <v>6.3757074684486064</v>
      </c>
      <c r="H26" s="41" t="s">
        <v>181</v>
      </c>
      <c r="I26" s="47">
        <v>-0.98393432731343111</v>
      </c>
      <c r="K26" s="31">
        <v>24</v>
      </c>
      <c r="L26" s="29">
        <v>5.3917731411351753</v>
      </c>
      <c r="M26" s="29">
        <v>6.3757074684486064</v>
      </c>
      <c r="N26" s="33">
        <v>-0.98393432731343111</v>
      </c>
      <c r="O26" s="49">
        <f t="shared" si="0"/>
        <v>1</v>
      </c>
    </row>
    <row r="27" spans="1:21" x14ac:dyDescent="0.25">
      <c r="A27" s="20" t="s">
        <v>254</v>
      </c>
      <c r="B27" s="21" t="s">
        <v>232</v>
      </c>
      <c r="C27" s="21">
        <v>6</v>
      </c>
      <c r="D27" s="22">
        <v>7.2156818820794939</v>
      </c>
      <c r="F27" s="40" t="s">
        <v>177</v>
      </c>
      <c r="G27" s="44"/>
      <c r="H27" s="41"/>
      <c r="I27" s="47"/>
      <c r="K27" s="31">
        <v>25</v>
      </c>
      <c r="L27" s="29">
        <v>7.2156818820794939</v>
      </c>
      <c r="M27" s="29">
        <v>6.4171527999722429</v>
      </c>
      <c r="N27" s="33">
        <v>0.79852908210725104</v>
      </c>
      <c r="O27" s="49">
        <f t="shared" si="0"/>
        <v>0</v>
      </c>
    </row>
    <row r="28" spans="1:21" x14ac:dyDescent="0.25">
      <c r="A28" s="20" t="s">
        <v>254</v>
      </c>
      <c r="B28" s="21" t="s">
        <v>232</v>
      </c>
      <c r="C28" s="21">
        <v>6</v>
      </c>
      <c r="D28" s="22">
        <v>6.686853525149302</v>
      </c>
      <c r="F28" s="40" t="s">
        <v>177</v>
      </c>
      <c r="G28" s="44"/>
      <c r="H28" s="41"/>
      <c r="I28" s="47"/>
      <c r="K28" s="31">
        <v>26</v>
      </c>
      <c r="L28" s="29">
        <v>6.686853525149302</v>
      </c>
      <c r="M28" s="29">
        <v>6.4171527999722429</v>
      </c>
      <c r="N28" s="33">
        <v>0.26970072517705912</v>
      </c>
      <c r="O28" s="49">
        <f t="shared" si="0"/>
        <v>1</v>
      </c>
    </row>
    <row r="29" spans="1:21" x14ac:dyDescent="0.25">
      <c r="A29" s="20" t="s">
        <v>254</v>
      </c>
      <c r="B29" s="21" t="s">
        <v>232</v>
      </c>
      <c r="C29" s="21">
        <v>6</v>
      </c>
      <c r="D29" s="22">
        <v>6.3917731411351753</v>
      </c>
      <c r="F29" s="40" t="s">
        <v>177</v>
      </c>
      <c r="G29" s="44"/>
      <c r="H29" s="41"/>
      <c r="I29" s="47"/>
      <c r="K29" s="31">
        <v>27</v>
      </c>
      <c r="L29" s="29">
        <v>6.3917731411351753</v>
      </c>
      <c r="M29" s="29">
        <v>6.4171527999722429</v>
      </c>
      <c r="N29" s="33">
        <v>-2.5379658837067609E-2</v>
      </c>
      <c r="O29" s="49">
        <f t="shared" si="0"/>
        <v>1</v>
      </c>
    </row>
    <row r="30" spans="1:21" x14ac:dyDescent="0.25">
      <c r="A30" s="20" t="s">
        <v>254</v>
      </c>
      <c r="B30" s="21" t="s">
        <v>232</v>
      </c>
      <c r="C30" s="21">
        <v>6</v>
      </c>
      <c r="D30" s="22">
        <v>6.3853172376706731</v>
      </c>
      <c r="F30" s="40" t="s">
        <v>177</v>
      </c>
      <c r="G30" s="44"/>
      <c r="H30" s="41"/>
      <c r="I30" s="47"/>
      <c r="K30" s="31">
        <v>28</v>
      </c>
      <c r="L30" s="29">
        <v>6.3853172376706731</v>
      </c>
      <c r="M30" s="29">
        <v>6.4171527999722429</v>
      </c>
      <c r="N30" s="33">
        <v>-3.1835562301569809E-2</v>
      </c>
      <c r="O30" s="49">
        <f t="shared" si="0"/>
        <v>1</v>
      </c>
    </row>
    <row r="31" spans="1:21" x14ac:dyDescent="0.25">
      <c r="A31" s="20" t="s">
        <v>255</v>
      </c>
      <c r="B31" s="21" t="s">
        <v>232</v>
      </c>
      <c r="C31" s="21">
        <v>6</v>
      </c>
      <c r="D31" s="22">
        <v>6.1076722791016778</v>
      </c>
      <c r="F31" s="40" t="s">
        <v>178</v>
      </c>
      <c r="G31" s="45">
        <v>6.4171527999722429</v>
      </c>
      <c r="H31" s="41" t="s">
        <v>181</v>
      </c>
      <c r="I31" s="47">
        <v>-0.3094805208705651</v>
      </c>
      <c r="K31" s="31">
        <v>29</v>
      </c>
      <c r="L31" s="29">
        <v>6.1076722791016778</v>
      </c>
      <c r="M31" s="29">
        <v>6.4171527999722429</v>
      </c>
      <c r="N31" s="33">
        <v>-0.3094805208705651</v>
      </c>
      <c r="O31" s="49">
        <f t="shared" si="0"/>
        <v>1</v>
      </c>
    </row>
    <row r="32" spans="1:21" x14ac:dyDescent="0.25">
      <c r="A32" s="20" t="s">
        <v>255</v>
      </c>
      <c r="B32" s="21" t="s">
        <v>232</v>
      </c>
      <c r="C32" s="21">
        <v>6</v>
      </c>
      <c r="D32" s="22">
        <v>5.4695408932352096</v>
      </c>
      <c r="F32" s="40" t="s">
        <v>178</v>
      </c>
      <c r="G32" s="45">
        <v>6.4171527999722429</v>
      </c>
      <c r="H32" s="41" t="s">
        <v>181</v>
      </c>
      <c r="I32" s="47">
        <v>-0.94761190673703322</v>
      </c>
      <c r="K32" s="31">
        <v>30</v>
      </c>
      <c r="L32" s="29">
        <v>5.4695408932352096</v>
      </c>
      <c r="M32" s="29">
        <v>6.4171527999722429</v>
      </c>
      <c r="N32" s="33">
        <v>-0.94761190673703322</v>
      </c>
      <c r="O32" s="49">
        <f t="shared" si="0"/>
        <v>1</v>
      </c>
    </row>
    <row r="33" spans="1:15" x14ac:dyDescent="0.25">
      <c r="A33" s="20" t="s">
        <v>254</v>
      </c>
      <c r="B33" s="21" t="s">
        <v>232</v>
      </c>
      <c r="C33" s="21">
        <v>8</v>
      </c>
      <c r="D33" s="22">
        <v>6.7122997678130414</v>
      </c>
      <c r="F33" s="40" t="s">
        <v>177</v>
      </c>
      <c r="G33" s="44"/>
      <c r="H33" s="41"/>
      <c r="I33" s="47"/>
      <c r="K33" s="31">
        <v>31</v>
      </c>
      <c r="L33" s="29">
        <v>6.7122997678130414</v>
      </c>
      <c r="M33" s="29">
        <v>6.4201315127033798</v>
      </c>
      <c r="N33" s="33">
        <v>0.2921682551096616</v>
      </c>
      <c r="O33" s="49">
        <f t="shared" si="0"/>
        <v>1</v>
      </c>
    </row>
    <row r="34" spans="1:15" x14ac:dyDescent="0.25">
      <c r="A34" s="20" t="s">
        <v>254</v>
      </c>
      <c r="B34" s="21" t="s">
        <v>232</v>
      </c>
      <c r="C34" s="21">
        <v>8</v>
      </c>
      <c r="D34" s="22">
        <v>6.1540624062142912</v>
      </c>
      <c r="F34" s="40" t="s">
        <v>177</v>
      </c>
      <c r="G34" s="44"/>
      <c r="H34" s="41"/>
      <c r="I34" s="47"/>
      <c r="K34" s="31">
        <v>32</v>
      </c>
      <c r="L34" s="29">
        <v>6.1540624062142912</v>
      </c>
      <c r="M34" s="29">
        <v>6.4201315127033798</v>
      </c>
      <c r="N34" s="33">
        <v>-0.26606910648908855</v>
      </c>
      <c r="O34" s="49">
        <f t="shared" si="0"/>
        <v>1</v>
      </c>
    </row>
    <row r="35" spans="1:15" x14ac:dyDescent="0.25">
      <c r="A35" s="20" t="s">
        <v>254</v>
      </c>
      <c r="B35" s="21" t="s">
        <v>232</v>
      </c>
      <c r="C35" s="21">
        <v>8</v>
      </c>
      <c r="D35" s="22">
        <v>6.0607799220937508</v>
      </c>
      <c r="F35" s="40" t="s">
        <v>177</v>
      </c>
      <c r="G35" s="44"/>
      <c r="H35" s="41"/>
      <c r="I35" s="47"/>
      <c r="K35" s="31">
        <v>33</v>
      </c>
      <c r="L35" s="29">
        <v>6.0607799220937508</v>
      </c>
      <c r="M35" s="29">
        <v>6.4201315127033798</v>
      </c>
      <c r="N35" s="33">
        <v>-0.35935159060962896</v>
      </c>
      <c r="O35" s="49">
        <f t="shared" si="0"/>
        <v>1</v>
      </c>
    </row>
    <row r="36" spans="1:15" x14ac:dyDescent="0.25">
      <c r="A36" s="20" t="s">
        <v>254</v>
      </c>
      <c r="B36" s="21" t="s">
        <v>232</v>
      </c>
      <c r="C36" s="21">
        <v>8</v>
      </c>
      <c r="D36" s="22">
        <v>5.9487725164073186</v>
      </c>
      <c r="F36" s="40" t="s">
        <v>177</v>
      </c>
      <c r="G36" s="44"/>
      <c r="H36" s="41"/>
      <c r="I36" s="47"/>
      <c r="K36" s="31">
        <v>34</v>
      </c>
      <c r="L36" s="29">
        <v>5.9487725164073186</v>
      </c>
      <c r="M36" s="29">
        <v>6.4201315127033798</v>
      </c>
      <c r="N36" s="33">
        <v>-0.47135899629606115</v>
      </c>
      <c r="O36" s="49">
        <f t="shared" si="0"/>
        <v>1</v>
      </c>
    </row>
    <row r="37" spans="1:15" x14ac:dyDescent="0.25">
      <c r="A37" s="20" t="s">
        <v>255</v>
      </c>
      <c r="B37" s="21" t="s">
        <v>232</v>
      </c>
      <c r="C37" s="21">
        <v>8</v>
      </c>
      <c r="D37" s="22">
        <v>5.8242633016904435</v>
      </c>
      <c r="F37" s="40" t="s">
        <v>178</v>
      </c>
      <c r="G37" s="45">
        <v>6.4201315127033798</v>
      </c>
      <c r="H37" s="41" t="s">
        <v>181</v>
      </c>
      <c r="I37" s="47">
        <v>-0.5958682110129363</v>
      </c>
      <c r="K37" s="31">
        <v>35</v>
      </c>
      <c r="L37" s="29">
        <v>5.8242633016904435</v>
      </c>
      <c r="M37" s="29">
        <v>6.4201315127033798</v>
      </c>
      <c r="N37" s="33">
        <v>-0.5958682110129363</v>
      </c>
      <c r="O37" s="49">
        <f t="shared" si="0"/>
        <v>1</v>
      </c>
    </row>
    <row r="38" spans="1:15" x14ac:dyDescent="0.25">
      <c r="A38" s="20" t="s">
        <v>255</v>
      </c>
      <c r="B38" s="21" t="s">
        <v>232</v>
      </c>
      <c r="C38" s="21">
        <v>8</v>
      </c>
      <c r="D38" s="22">
        <v>5.6121071554747228</v>
      </c>
      <c r="F38" s="40" t="s">
        <v>178</v>
      </c>
      <c r="G38" s="45">
        <v>6.4201315127033798</v>
      </c>
      <c r="H38" s="41" t="s">
        <v>181</v>
      </c>
      <c r="I38" s="47">
        <v>-0.80802435722865695</v>
      </c>
      <c r="K38" s="31">
        <v>36</v>
      </c>
      <c r="L38" s="29">
        <v>5.6121071554747228</v>
      </c>
      <c r="M38" s="29">
        <v>6.4201315127033798</v>
      </c>
      <c r="N38" s="33">
        <v>-0.80802435722865695</v>
      </c>
      <c r="O38" s="49">
        <f t="shared" si="0"/>
        <v>1</v>
      </c>
    </row>
    <row r="39" spans="1:15" x14ac:dyDescent="0.25">
      <c r="A39" s="20" t="s">
        <v>254</v>
      </c>
      <c r="B39" s="21" t="s">
        <v>3</v>
      </c>
      <c r="C39" s="21">
        <v>0</v>
      </c>
      <c r="D39" s="22">
        <v>2.3138292046514777</v>
      </c>
      <c r="F39" s="40" t="s">
        <v>177</v>
      </c>
      <c r="G39" s="44"/>
      <c r="H39" s="41"/>
      <c r="I39" s="47"/>
      <c r="K39" s="31">
        <v>37</v>
      </c>
      <c r="L39" s="29">
        <v>2.3138292046514777</v>
      </c>
      <c r="M39" s="29">
        <v>2.130487030616687</v>
      </c>
      <c r="N39" s="33">
        <v>0.18334217403479069</v>
      </c>
      <c r="O39" s="49">
        <f t="shared" si="0"/>
        <v>1</v>
      </c>
    </row>
    <row r="40" spans="1:15" x14ac:dyDescent="0.25">
      <c r="A40" s="20" t="s">
        <v>254</v>
      </c>
      <c r="B40" s="21" t="s">
        <v>3</v>
      </c>
      <c r="C40" s="21">
        <v>0</v>
      </c>
      <c r="D40" s="22">
        <v>2.1136218907515314</v>
      </c>
      <c r="F40" s="40" t="s">
        <v>177</v>
      </c>
      <c r="G40" s="44"/>
      <c r="H40" s="41"/>
      <c r="I40" s="47"/>
      <c r="K40" s="31">
        <v>38</v>
      </c>
      <c r="L40" s="29">
        <v>2.1136218907515314</v>
      </c>
      <c r="M40" s="29">
        <v>2.130487030616687</v>
      </c>
      <c r="N40" s="33">
        <v>-1.6865139865155587E-2</v>
      </c>
      <c r="O40" s="49">
        <f t="shared" si="0"/>
        <v>1</v>
      </c>
    </row>
    <row r="41" spans="1:15" x14ac:dyDescent="0.25">
      <c r="A41" s="20" t="s">
        <v>254</v>
      </c>
      <c r="B41" s="21" t="s">
        <v>3</v>
      </c>
      <c r="C41" s="21">
        <v>0</v>
      </c>
      <c r="D41" s="22">
        <v>2.1136218907515314</v>
      </c>
      <c r="F41" s="40" t="s">
        <v>177</v>
      </c>
      <c r="G41" s="44"/>
      <c r="H41" s="41"/>
      <c r="I41" s="47"/>
      <c r="K41" s="31">
        <v>39</v>
      </c>
      <c r="L41" s="29">
        <v>2.1136218907515314</v>
      </c>
      <c r="M41" s="29">
        <v>2.130487030616687</v>
      </c>
      <c r="N41" s="33">
        <v>-1.6865139865155587E-2</v>
      </c>
      <c r="O41" s="49">
        <f t="shared" si="0"/>
        <v>1</v>
      </c>
    </row>
    <row r="42" spans="1:15" x14ac:dyDescent="0.25">
      <c r="A42" s="20" t="s">
        <v>254</v>
      </c>
      <c r="B42" s="21" t="s">
        <v>3</v>
      </c>
      <c r="C42" s="21">
        <v>0</v>
      </c>
      <c r="D42" s="22">
        <v>2.0039309479125995</v>
      </c>
      <c r="F42" s="40" t="s">
        <v>177</v>
      </c>
      <c r="G42" s="44"/>
      <c r="H42" s="41"/>
      <c r="I42" s="47"/>
      <c r="K42" s="31">
        <v>40</v>
      </c>
      <c r="L42" s="29">
        <v>2.0039309479125995</v>
      </c>
      <c r="M42" s="29">
        <v>2.130487030616687</v>
      </c>
      <c r="N42" s="33">
        <v>-0.12655608270408747</v>
      </c>
      <c r="O42" s="49">
        <f t="shared" si="0"/>
        <v>1</v>
      </c>
    </row>
    <row r="43" spans="1:15" x14ac:dyDescent="0.25">
      <c r="A43" s="20" t="s">
        <v>255</v>
      </c>
      <c r="B43" s="21" t="s">
        <v>3</v>
      </c>
      <c r="C43" s="21">
        <v>0</v>
      </c>
      <c r="D43" s="22">
        <v>1.6928031367991561</v>
      </c>
      <c r="F43" s="40" t="s">
        <v>178</v>
      </c>
      <c r="G43" s="45">
        <v>2.130487030616687</v>
      </c>
      <c r="H43" s="41" t="s">
        <v>181</v>
      </c>
      <c r="I43" s="47">
        <v>-0.43768389381753092</v>
      </c>
      <c r="K43" s="31">
        <v>41</v>
      </c>
      <c r="L43" s="29">
        <v>1.6928031367991561</v>
      </c>
      <c r="M43" s="29">
        <v>2.130487030616687</v>
      </c>
      <c r="N43" s="33">
        <v>-0.43768389381753092</v>
      </c>
      <c r="O43" s="49">
        <f t="shared" si="0"/>
        <v>1</v>
      </c>
    </row>
    <row r="44" spans="1:15" x14ac:dyDescent="0.25">
      <c r="A44" s="20" t="s">
        <v>255</v>
      </c>
      <c r="B44" s="21" t="s">
        <v>3</v>
      </c>
      <c r="C44" s="21">
        <v>0</v>
      </c>
      <c r="D44" s="22">
        <v>1.4087022747656586</v>
      </c>
      <c r="F44" s="40" t="s">
        <v>178</v>
      </c>
      <c r="G44" s="45">
        <v>2.130487030616687</v>
      </c>
      <c r="H44" s="41" t="s">
        <v>182</v>
      </c>
      <c r="I44" s="47">
        <v>-0.72178475585102841</v>
      </c>
      <c r="K44" s="31">
        <v>42</v>
      </c>
      <c r="L44" s="29">
        <v>1.4087022747656586</v>
      </c>
      <c r="M44" s="29">
        <v>2.130487030616687</v>
      </c>
      <c r="N44" s="33">
        <v>-0.72178475585102841</v>
      </c>
      <c r="O44" s="49">
        <f t="shared" si="0"/>
        <v>1</v>
      </c>
    </row>
    <row r="45" spans="1:15" x14ac:dyDescent="0.25">
      <c r="A45" s="20" t="s">
        <v>254</v>
      </c>
      <c r="B45" s="21" t="s">
        <v>3</v>
      </c>
      <c r="C45" s="21">
        <v>1</v>
      </c>
      <c r="D45" s="22">
        <v>4.0607799220937508</v>
      </c>
      <c r="F45" s="40" t="s">
        <v>177</v>
      </c>
      <c r="G45" s="44"/>
      <c r="H45" s="41"/>
      <c r="I45" s="47"/>
      <c r="K45" s="31">
        <v>43</v>
      </c>
      <c r="L45" s="29">
        <v>4.0607799220937508</v>
      </c>
      <c r="M45" s="29">
        <v>3.8384573422260564</v>
      </c>
      <c r="N45" s="33">
        <v>0.22232257986769444</v>
      </c>
      <c r="O45" s="49">
        <f t="shared" si="0"/>
        <v>1</v>
      </c>
    </row>
    <row r="46" spans="1:15" x14ac:dyDescent="0.25">
      <c r="A46" s="20" t="s">
        <v>254</v>
      </c>
      <c r="B46" s="21" t="s">
        <v>3</v>
      </c>
      <c r="C46" s="21">
        <v>1</v>
      </c>
      <c r="D46" s="22">
        <v>3.9983974300623943</v>
      </c>
      <c r="F46" s="40" t="s">
        <v>177</v>
      </c>
      <c r="G46" s="44"/>
      <c r="H46" s="41"/>
      <c r="I46" s="47"/>
      <c r="K46" s="31">
        <v>44</v>
      </c>
      <c r="L46" s="29">
        <v>3.9983974300623943</v>
      </c>
      <c r="M46" s="29">
        <v>3.8384573422260564</v>
      </c>
      <c r="N46" s="33">
        <v>0.15994008783633795</v>
      </c>
      <c r="O46" s="49">
        <f t="shared" si="0"/>
        <v>1</v>
      </c>
    </row>
    <row r="47" spans="1:15" x14ac:dyDescent="0.25">
      <c r="A47" s="20" t="s">
        <v>254</v>
      </c>
      <c r="B47" s="21" t="s">
        <v>3</v>
      </c>
      <c r="C47" s="21">
        <v>1</v>
      </c>
      <c r="D47" s="22">
        <v>3.9070762143792019</v>
      </c>
      <c r="F47" s="40" t="s">
        <v>177</v>
      </c>
      <c r="G47" s="44"/>
      <c r="H47" s="41"/>
      <c r="I47" s="47"/>
      <c r="K47" s="31">
        <v>45</v>
      </c>
      <c r="L47" s="29">
        <v>3.9070762143792019</v>
      </c>
      <c r="M47" s="29">
        <v>3.8384573422260564</v>
      </c>
      <c r="N47" s="33">
        <v>6.8618872153145549E-2</v>
      </c>
      <c r="O47" s="49">
        <f t="shared" si="0"/>
        <v>1</v>
      </c>
    </row>
    <row r="48" spans="1:15" x14ac:dyDescent="0.25">
      <c r="A48" s="20" t="s">
        <v>254</v>
      </c>
      <c r="B48" s="21" t="s">
        <v>3</v>
      </c>
      <c r="C48" s="21">
        <v>1</v>
      </c>
      <c r="D48" s="22">
        <v>3.4560445715737376</v>
      </c>
      <c r="F48" s="40" t="s">
        <v>177</v>
      </c>
      <c r="G48" s="44"/>
      <c r="H48" s="41"/>
      <c r="I48" s="47"/>
      <c r="K48" s="31">
        <v>46</v>
      </c>
      <c r="L48" s="29">
        <v>3.4560445715737376</v>
      </c>
      <c r="M48" s="29">
        <v>3.8384573422260564</v>
      </c>
      <c r="N48" s="33">
        <v>-0.38241277065231882</v>
      </c>
      <c r="O48" s="49">
        <f t="shared" si="0"/>
        <v>1</v>
      </c>
    </row>
    <row r="49" spans="1:15" x14ac:dyDescent="0.25">
      <c r="A49" s="20" t="s">
        <v>255</v>
      </c>
      <c r="B49" s="21" t="s">
        <v>3</v>
      </c>
      <c r="C49" s="21">
        <v>1</v>
      </c>
      <c r="D49" s="22">
        <v>3.4560445715737376</v>
      </c>
      <c r="F49" s="40" t="s">
        <v>178</v>
      </c>
      <c r="G49" s="45">
        <v>3.8384573422260564</v>
      </c>
      <c r="H49" s="41" t="s">
        <v>181</v>
      </c>
      <c r="I49" s="47">
        <v>-0.38241277065231882</v>
      </c>
      <c r="K49" s="31">
        <v>47</v>
      </c>
      <c r="L49" s="29">
        <v>3.4560445715737376</v>
      </c>
      <c r="M49" s="29">
        <v>3.8384573422260564</v>
      </c>
      <c r="N49" s="33">
        <v>-0.38241277065231882</v>
      </c>
      <c r="O49" s="49">
        <f t="shared" si="0"/>
        <v>1</v>
      </c>
    </row>
    <row r="50" spans="1:15" x14ac:dyDescent="0.25">
      <c r="A50" s="20" t="s">
        <v>255</v>
      </c>
      <c r="B50" s="21" t="s">
        <v>3</v>
      </c>
      <c r="C50" s="21">
        <v>1</v>
      </c>
      <c r="D50" s="22">
        <v>3.210319949383607</v>
      </c>
      <c r="F50" s="40" t="s">
        <v>178</v>
      </c>
      <c r="G50" s="45">
        <v>3.8384573422260564</v>
      </c>
      <c r="H50" s="41" t="s">
        <v>181</v>
      </c>
      <c r="I50" s="47">
        <v>-0.6281373928424494</v>
      </c>
      <c r="K50" s="31">
        <v>48</v>
      </c>
      <c r="L50" s="29">
        <v>3.210319949383607</v>
      </c>
      <c r="M50" s="29">
        <v>3.8384573422260564</v>
      </c>
      <c r="N50" s="33">
        <v>-0.6281373928424494</v>
      </c>
      <c r="O50" s="49">
        <f t="shared" si="0"/>
        <v>1</v>
      </c>
    </row>
    <row r="51" spans="1:15" x14ac:dyDescent="0.25">
      <c r="A51" s="20" t="s">
        <v>254</v>
      </c>
      <c r="B51" s="21" t="s">
        <v>3</v>
      </c>
      <c r="C51" s="21">
        <v>2</v>
      </c>
      <c r="D51" s="22">
        <v>5.8373685229812926</v>
      </c>
      <c r="F51" s="40" t="s">
        <v>177</v>
      </c>
      <c r="G51" s="44"/>
      <c r="H51" s="41"/>
      <c r="I51" s="47"/>
      <c r="K51" s="31">
        <v>49</v>
      </c>
      <c r="L51" s="29">
        <v>5.8373685229812926</v>
      </c>
      <c r="M51" s="29">
        <v>5.6453899791444675</v>
      </c>
      <c r="N51" s="33">
        <v>0.19197854383682511</v>
      </c>
      <c r="O51" s="49">
        <f t="shared" si="0"/>
        <v>1</v>
      </c>
    </row>
    <row r="52" spans="1:15" x14ac:dyDescent="0.25">
      <c r="A52" s="20" t="s">
        <v>254</v>
      </c>
      <c r="B52" s="21" t="s">
        <v>3</v>
      </c>
      <c r="C52" s="21">
        <v>2</v>
      </c>
      <c r="D52" s="22">
        <v>5.6717415338463653</v>
      </c>
      <c r="F52" s="40" t="s">
        <v>177</v>
      </c>
      <c r="G52" s="44"/>
      <c r="H52" s="41"/>
      <c r="I52" s="47"/>
      <c r="K52" s="31">
        <v>50</v>
      </c>
      <c r="L52" s="29">
        <v>5.6717415338463653</v>
      </c>
      <c r="M52" s="29">
        <v>5.6453899791444675</v>
      </c>
      <c r="N52" s="33">
        <v>2.6351554701897761E-2</v>
      </c>
      <c r="O52" s="49">
        <f t="shared" si="0"/>
        <v>1</v>
      </c>
    </row>
    <row r="53" spans="1:15" x14ac:dyDescent="0.25">
      <c r="A53" s="20" t="s">
        <v>254</v>
      </c>
      <c r="B53" s="21" t="s">
        <v>3</v>
      </c>
      <c r="C53" s="21">
        <v>2</v>
      </c>
      <c r="D53" s="22">
        <v>5.4972528447282896</v>
      </c>
      <c r="F53" s="40" t="s">
        <v>177</v>
      </c>
      <c r="G53" s="44"/>
      <c r="H53" s="41"/>
      <c r="I53" s="47"/>
      <c r="K53" s="31">
        <v>51</v>
      </c>
      <c r="L53" s="29">
        <v>5.4972528447282896</v>
      </c>
      <c r="M53" s="29">
        <v>5.6453899791444675</v>
      </c>
      <c r="N53" s="33">
        <v>-0.14813713441617793</v>
      </c>
      <c r="O53" s="49">
        <f t="shared" si="0"/>
        <v>1</v>
      </c>
    </row>
    <row r="54" spans="1:15" x14ac:dyDescent="0.25">
      <c r="A54" s="20" t="s">
        <v>254</v>
      </c>
      <c r="B54" s="21" t="s">
        <v>3</v>
      </c>
      <c r="C54" s="21">
        <v>2</v>
      </c>
      <c r="D54" s="22">
        <v>5.4264159976022963</v>
      </c>
      <c r="F54" s="40" t="s">
        <v>177</v>
      </c>
      <c r="G54" s="44"/>
      <c r="H54" s="41"/>
      <c r="I54" s="47"/>
      <c r="K54" s="31">
        <v>52</v>
      </c>
      <c r="L54" s="29">
        <v>5.4264159976022963</v>
      </c>
      <c r="M54" s="29">
        <v>5.6453899791444675</v>
      </c>
      <c r="N54" s="33">
        <v>-0.21897398154217118</v>
      </c>
      <c r="O54" s="49">
        <f t="shared" si="0"/>
        <v>1</v>
      </c>
    </row>
    <row r="55" spans="1:15" x14ac:dyDescent="0.25">
      <c r="A55" s="20" t="s">
        <v>255</v>
      </c>
      <c r="B55" s="21" t="s">
        <v>3</v>
      </c>
      <c r="C55" s="21">
        <v>2</v>
      </c>
      <c r="D55" s="22">
        <v>5.1540624062142912</v>
      </c>
      <c r="F55" s="40" t="s">
        <v>178</v>
      </c>
      <c r="G55" s="45">
        <v>5.6453899791444675</v>
      </c>
      <c r="H55" s="41" t="s">
        <v>181</v>
      </c>
      <c r="I55" s="47">
        <v>-0.49132757293017626</v>
      </c>
      <c r="K55" s="31">
        <v>53</v>
      </c>
      <c r="L55" s="29">
        <v>5.1540624062142912</v>
      </c>
      <c r="M55" s="29">
        <v>5.6453899791444675</v>
      </c>
      <c r="N55" s="33">
        <v>-0.49132757293017626</v>
      </c>
      <c r="O55" s="49">
        <f t="shared" si="0"/>
        <v>1</v>
      </c>
    </row>
    <row r="56" spans="1:15" x14ac:dyDescent="0.25">
      <c r="A56" s="20" t="s">
        <v>255</v>
      </c>
      <c r="B56" s="21" t="s">
        <v>3</v>
      </c>
      <c r="C56" s="21">
        <v>2</v>
      </c>
      <c r="D56" s="22">
        <v>4.7465384490698064</v>
      </c>
      <c r="F56" s="40" t="s">
        <v>178</v>
      </c>
      <c r="G56" s="45">
        <v>5.6453899791444675</v>
      </c>
      <c r="H56" s="41" t="s">
        <v>181</v>
      </c>
      <c r="I56" s="47">
        <v>-0.89885153007466112</v>
      </c>
      <c r="K56" s="31">
        <v>54</v>
      </c>
      <c r="L56" s="29">
        <v>4.7465384490698064</v>
      </c>
      <c r="M56" s="29">
        <v>5.6453899791444675</v>
      </c>
      <c r="N56" s="33">
        <v>-0.89885153007466112</v>
      </c>
      <c r="O56" s="49">
        <f t="shared" si="0"/>
        <v>1</v>
      </c>
    </row>
    <row r="57" spans="1:15" x14ac:dyDescent="0.25">
      <c r="A57" s="20" t="s">
        <v>254</v>
      </c>
      <c r="B57" s="21" t="s">
        <v>3</v>
      </c>
      <c r="C57" s="21">
        <v>4</v>
      </c>
      <c r="D57" s="22">
        <v>6.9709543871827995</v>
      </c>
      <c r="F57" s="40" t="s">
        <v>177</v>
      </c>
      <c r="G57" s="44"/>
      <c r="H57" s="41"/>
      <c r="I57" s="47"/>
      <c r="K57" s="31">
        <v>55</v>
      </c>
      <c r="L57" s="29">
        <v>6.9709543871827995</v>
      </c>
      <c r="M57" s="29">
        <v>6.6328451674855602</v>
      </c>
      <c r="N57" s="33">
        <v>0.33810921969723928</v>
      </c>
      <c r="O57" s="49">
        <f t="shared" si="0"/>
        <v>1</v>
      </c>
    </row>
    <row r="58" spans="1:15" x14ac:dyDescent="0.25">
      <c r="A58" s="20" t="s">
        <v>254</v>
      </c>
      <c r="B58" s="21" t="s">
        <v>3</v>
      </c>
      <c r="C58" s="21">
        <v>4</v>
      </c>
      <c r="D58" s="22">
        <v>6.6717415338463653</v>
      </c>
      <c r="F58" s="40" t="s">
        <v>177</v>
      </c>
      <c r="G58" s="44"/>
      <c r="H58" s="41"/>
      <c r="I58" s="47"/>
      <c r="K58" s="31">
        <v>56</v>
      </c>
      <c r="L58" s="29">
        <v>6.6717415338463653</v>
      </c>
      <c r="M58" s="29">
        <v>6.6328451674855602</v>
      </c>
      <c r="N58" s="33">
        <v>3.8896366360805068E-2</v>
      </c>
      <c r="O58" s="49">
        <f t="shared" si="0"/>
        <v>1</v>
      </c>
    </row>
    <row r="59" spans="1:15" x14ac:dyDescent="0.25">
      <c r="A59" s="20" t="s">
        <v>254</v>
      </c>
      <c r="B59" s="21" t="s">
        <v>3</v>
      </c>
      <c r="C59" s="21">
        <v>4</v>
      </c>
      <c r="D59" s="22">
        <v>6.4972528447282896</v>
      </c>
      <c r="F59" s="40" t="s">
        <v>177</v>
      </c>
      <c r="G59" s="44"/>
      <c r="H59" s="41"/>
      <c r="I59" s="47"/>
      <c r="K59" s="31">
        <v>57</v>
      </c>
      <c r="L59" s="29">
        <v>6.4972528447282896</v>
      </c>
      <c r="M59" s="29">
        <v>6.6328451674855602</v>
      </c>
      <c r="N59" s="33">
        <v>-0.13559232275727062</v>
      </c>
      <c r="O59" s="49">
        <f t="shared" si="0"/>
        <v>1</v>
      </c>
    </row>
    <row r="60" spans="1:15" x14ac:dyDescent="0.25">
      <c r="A60" s="20" t="s">
        <v>254</v>
      </c>
      <c r="B60" s="21" t="s">
        <v>3</v>
      </c>
      <c r="C60" s="21">
        <v>4</v>
      </c>
      <c r="D60" s="22">
        <v>6.3917731411351753</v>
      </c>
      <c r="F60" s="40" t="s">
        <v>177</v>
      </c>
      <c r="G60" s="44"/>
      <c r="H60" s="41"/>
      <c r="I60" s="47"/>
      <c r="K60" s="31">
        <v>58</v>
      </c>
      <c r="L60" s="29">
        <v>6.3917731411351753</v>
      </c>
      <c r="M60" s="29">
        <v>6.6328451674855602</v>
      </c>
      <c r="N60" s="33">
        <v>-0.24107202635038494</v>
      </c>
      <c r="O60" s="49">
        <f t="shared" si="0"/>
        <v>1</v>
      </c>
    </row>
    <row r="61" spans="1:15" x14ac:dyDescent="0.25">
      <c r="A61" s="20" t="s">
        <v>255</v>
      </c>
      <c r="B61" s="21" t="s">
        <v>3</v>
      </c>
      <c r="C61" s="21">
        <v>4</v>
      </c>
      <c r="D61" s="22">
        <v>6.2814144015542288</v>
      </c>
      <c r="F61" s="40" t="s">
        <v>178</v>
      </c>
      <c r="G61" s="45">
        <v>6.6328451674855602</v>
      </c>
      <c r="H61" s="41" t="s">
        <v>181</v>
      </c>
      <c r="I61" s="47">
        <v>-0.35143076593133138</v>
      </c>
      <c r="K61" s="31">
        <v>59</v>
      </c>
      <c r="L61" s="29">
        <v>6.2814144015542288</v>
      </c>
      <c r="M61" s="29">
        <v>6.6328451674855602</v>
      </c>
      <c r="N61" s="33">
        <v>-0.35143076593133138</v>
      </c>
      <c r="O61" s="49">
        <f t="shared" si="0"/>
        <v>1</v>
      </c>
    </row>
    <row r="62" spans="1:15" x14ac:dyDescent="0.25">
      <c r="A62" s="20" t="s">
        <v>255</v>
      </c>
      <c r="B62" s="21" t="s">
        <v>3</v>
      </c>
      <c r="C62" s="21">
        <v>4</v>
      </c>
      <c r="D62" s="22">
        <v>6.0158143088914739</v>
      </c>
      <c r="F62" s="40" t="s">
        <v>178</v>
      </c>
      <c r="G62" s="45">
        <v>6.6328451674855602</v>
      </c>
      <c r="H62" s="41" t="s">
        <v>181</v>
      </c>
      <c r="I62" s="47">
        <v>-0.61703085859408624</v>
      </c>
      <c r="K62" s="31">
        <v>60</v>
      </c>
      <c r="L62" s="29">
        <v>6.0158143088914739</v>
      </c>
      <c r="M62" s="29">
        <v>6.6328451674855602</v>
      </c>
      <c r="N62" s="33">
        <v>-0.61703085859408624</v>
      </c>
      <c r="O62" s="49">
        <f t="shared" si="0"/>
        <v>1</v>
      </c>
    </row>
    <row r="63" spans="1:15" x14ac:dyDescent="0.25">
      <c r="A63" s="20" t="s">
        <v>254</v>
      </c>
      <c r="B63" s="21" t="s">
        <v>3</v>
      </c>
      <c r="C63" s="21">
        <v>6</v>
      </c>
      <c r="D63" s="22">
        <v>7.0718864630251943</v>
      </c>
      <c r="F63" s="40" t="s">
        <v>177</v>
      </c>
      <c r="G63" s="44"/>
      <c r="H63" s="41"/>
      <c r="I63" s="47"/>
      <c r="K63" s="31">
        <v>61</v>
      </c>
      <c r="L63" s="29">
        <v>7.0718864630251943</v>
      </c>
      <c r="M63" s="29">
        <v>6.8919153578716639</v>
      </c>
      <c r="N63" s="33">
        <v>0.17997110515353043</v>
      </c>
      <c r="O63" s="49">
        <f t="shared" si="0"/>
        <v>1</v>
      </c>
    </row>
    <row r="64" spans="1:15" x14ac:dyDescent="0.25">
      <c r="A64" s="20" t="s">
        <v>254</v>
      </c>
      <c r="B64" s="21" t="s">
        <v>3</v>
      </c>
      <c r="C64" s="21">
        <v>6</v>
      </c>
      <c r="D64" s="22">
        <v>6.9709543871827995</v>
      </c>
      <c r="F64" s="40" t="s">
        <v>177</v>
      </c>
      <c r="G64" s="44"/>
      <c r="H64" s="41"/>
      <c r="I64" s="47"/>
      <c r="K64" s="31">
        <v>62</v>
      </c>
      <c r="L64" s="29">
        <v>6.9709543871827995</v>
      </c>
      <c r="M64" s="29">
        <v>6.8919153578716639</v>
      </c>
      <c r="N64" s="33">
        <v>7.90390293111356E-2</v>
      </c>
      <c r="O64" s="49">
        <f t="shared" si="0"/>
        <v>1</v>
      </c>
    </row>
    <row r="65" spans="1:15" x14ac:dyDescent="0.25">
      <c r="A65" s="20" t="s">
        <v>254</v>
      </c>
      <c r="B65" s="21" t="s">
        <v>3</v>
      </c>
      <c r="C65" s="21">
        <v>6</v>
      </c>
      <c r="D65" s="22">
        <v>6.9709543871827995</v>
      </c>
      <c r="F65" s="40" t="s">
        <v>177</v>
      </c>
      <c r="G65" s="44"/>
      <c r="H65" s="41"/>
      <c r="I65" s="47"/>
      <c r="K65" s="31">
        <v>63</v>
      </c>
      <c r="L65" s="29">
        <v>6.9709543871827995</v>
      </c>
      <c r="M65" s="29">
        <v>6.8919153578716639</v>
      </c>
      <c r="N65" s="33">
        <v>7.90390293111356E-2</v>
      </c>
      <c r="O65" s="49">
        <f t="shared" si="0"/>
        <v>1</v>
      </c>
    </row>
    <row r="66" spans="1:15" x14ac:dyDescent="0.25">
      <c r="A66" s="20" t="s">
        <v>254</v>
      </c>
      <c r="B66" s="21" t="s">
        <v>3</v>
      </c>
      <c r="C66" s="21">
        <v>6</v>
      </c>
      <c r="D66" s="22">
        <v>6.6451008077937868</v>
      </c>
      <c r="F66" s="40" t="s">
        <v>177</v>
      </c>
      <c r="G66" s="44"/>
      <c r="H66" s="41"/>
      <c r="I66" s="47"/>
      <c r="K66" s="31">
        <v>64</v>
      </c>
      <c r="L66" s="29">
        <v>6.6451008077937868</v>
      </c>
      <c r="M66" s="29">
        <v>6.8919153578716639</v>
      </c>
      <c r="N66" s="33">
        <v>-0.24681455007787712</v>
      </c>
      <c r="O66" s="49">
        <f t="shared" si="0"/>
        <v>1</v>
      </c>
    </row>
    <row r="67" spans="1:15" x14ac:dyDescent="0.25">
      <c r="A67" s="20" t="s">
        <v>255</v>
      </c>
      <c r="B67" s="21" t="s">
        <v>3</v>
      </c>
      <c r="C67" s="21">
        <v>6</v>
      </c>
      <c r="D67" s="22">
        <v>6.3723851356307106</v>
      </c>
      <c r="F67" s="40" t="s">
        <v>178</v>
      </c>
      <c r="G67" s="45">
        <v>6.8919153578716639</v>
      </c>
      <c r="H67" s="41" t="s">
        <v>181</v>
      </c>
      <c r="I67" s="47">
        <v>-0.51953022224095324</v>
      </c>
      <c r="K67" s="31">
        <v>65</v>
      </c>
      <c r="L67" s="29">
        <v>6.3723851356307106</v>
      </c>
      <c r="M67" s="29">
        <v>6.8919153578716639</v>
      </c>
      <c r="N67" s="33">
        <v>-0.51953022224095324</v>
      </c>
      <c r="O67" s="49">
        <f t="shared" ref="O67:O130" si="1">IF(N67&lt;-1,0,IF(N67&gt;0.5,0,1))</f>
        <v>1</v>
      </c>
    </row>
    <row r="68" spans="1:15" x14ac:dyDescent="0.25">
      <c r="A68" s="20" t="s">
        <v>255</v>
      </c>
      <c r="B68" s="21" t="s">
        <v>3</v>
      </c>
      <c r="C68" s="21">
        <v>6</v>
      </c>
      <c r="D68" s="22">
        <v>6.3446249424324899</v>
      </c>
      <c r="F68" s="40" t="s">
        <v>178</v>
      </c>
      <c r="G68" s="45">
        <v>6.8919153578716639</v>
      </c>
      <c r="H68" s="41" t="s">
        <v>181</v>
      </c>
      <c r="I68" s="47">
        <v>-0.54729041543917401</v>
      </c>
      <c r="K68" s="31">
        <v>66</v>
      </c>
      <c r="L68" s="29">
        <v>6.3446249424324899</v>
      </c>
      <c r="M68" s="29">
        <v>6.8919153578716639</v>
      </c>
      <c r="N68" s="33">
        <v>-0.54729041543917401</v>
      </c>
      <c r="O68" s="49">
        <f t="shared" si="1"/>
        <v>1</v>
      </c>
    </row>
    <row r="69" spans="1:15" x14ac:dyDescent="0.25">
      <c r="A69" s="20" t="s">
        <v>254</v>
      </c>
      <c r="B69" s="21" t="s">
        <v>3</v>
      </c>
      <c r="C69" s="21">
        <v>8</v>
      </c>
      <c r="D69" s="22">
        <v>7.2156818820794939</v>
      </c>
      <c r="F69" s="40" t="s">
        <v>177</v>
      </c>
      <c r="G69" s="44"/>
      <c r="H69" s="41"/>
      <c r="I69" s="47"/>
      <c r="K69" s="31">
        <v>67</v>
      </c>
      <c r="L69" s="29">
        <v>7.2156818820794939</v>
      </c>
      <c r="M69" s="29">
        <v>6.9078453223885852</v>
      </c>
      <c r="N69" s="33">
        <v>0.30783655969090873</v>
      </c>
      <c r="O69" s="49">
        <f t="shared" si="1"/>
        <v>1</v>
      </c>
    </row>
    <row r="70" spans="1:15" x14ac:dyDescent="0.25">
      <c r="A70" s="20" t="s">
        <v>254</v>
      </c>
      <c r="B70" s="21" t="s">
        <v>3</v>
      </c>
      <c r="C70" s="21">
        <v>8</v>
      </c>
      <c r="D70" s="22">
        <v>6.9709543871827995</v>
      </c>
      <c r="F70" s="40" t="s">
        <v>177</v>
      </c>
      <c r="G70" s="44"/>
      <c r="H70" s="41"/>
      <c r="I70" s="47"/>
      <c r="K70" s="31">
        <v>68</v>
      </c>
      <c r="L70" s="29">
        <v>6.9709543871827995</v>
      </c>
      <c r="M70" s="29">
        <v>6.9078453223885852</v>
      </c>
      <c r="N70" s="33">
        <v>6.3109064794214298E-2</v>
      </c>
      <c r="O70" s="49">
        <f t="shared" si="1"/>
        <v>1</v>
      </c>
    </row>
    <row r="71" spans="1:15" x14ac:dyDescent="0.25">
      <c r="A71" s="20" t="s">
        <v>254</v>
      </c>
      <c r="B71" s="21" t="s">
        <v>3</v>
      </c>
      <c r="C71" s="21">
        <v>8</v>
      </c>
      <c r="D71" s="22">
        <v>6.7698236959554592</v>
      </c>
      <c r="F71" s="40" t="s">
        <v>177</v>
      </c>
      <c r="G71" s="44"/>
      <c r="H71" s="41"/>
      <c r="I71" s="47"/>
      <c r="K71" s="31">
        <v>69</v>
      </c>
      <c r="L71" s="29">
        <v>6.7698236959554592</v>
      </c>
      <c r="M71" s="29">
        <v>6.9078453223885852</v>
      </c>
      <c r="N71" s="33">
        <v>-0.13802162643312599</v>
      </c>
      <c r="O71" s="49">
        <f t="shared" si="1"/>
        <v>1</v>
      </c>
    </row>
    <row r="72" spans="1:15" x14ac:dyDescent="0.25">
      <c r="A72" s="20" t="s">
        <v>254</v>
      </c>
      <c r="B72" s="21" t="s">
        <v>3</v>
      </c>
      <c r="C72" s="21">
        <v>8</v>
      </c>
      <c r="D72" s="22">
        <v>6.686853525149302</v>
      </c>
      <c r="F72" s="40" t="s">
        <v>177</v>
      </c>
      <c r="G72" s="44"/>
      <c r="H72" s="41"/>
      <c r="I72" s="47"/>
      <c r="K72" s="31">
        <v>70</v>
      </c>
      <c r="L72" s="29">
        <v>6.686853525149302</v>
      </c>
      <c r="M72" s="29">
        <v>6.9078453223885852</v>
      </c>
      <c r="N72" s="33">
        <v>-0.22099179723928319</v>
      </c>
      <c r="O72" s="49">
        <f t="shared" si="1"/>
        <v>1</v>
      </c>
    </row>
    <row r="73" spans="1:15" x14ac:dyDescent="0.25">
      <c r="A73" s="20" t="s">
        <v>255</v>
      </c>
      <c r="B73" s="21" t="s">
        <v>3</v>
      </c>
      <c r="C73" s="21">
        <v>8</v>
      </c>
      <c r="D73" s="22">
        <v>6.6836083999393452</v>
      </c>
      <c r="F73" s="40" t="s">
        <v>178</v>
      </c>
      <c r="G73" s="45">
        <v>6.9078453223885852</v>
      </c>
      <c r="H73" s="41" t="s">
        <v>181</v>
      </c>
      <c r="I73" s="47">
        <v>-0.22423692244923998</v>
      </c>
      <c r="K73" s="31">
        <v>71</v>
      </c>
      <c r="L73" s="29">
        <v>6.6836083999393452</v>
      </c>
      <c r="M73" s="29">
        <v>6.9078453223885852</v>
      </c>
      <c r="N73" s="33">
        <v>-0.22423692244923998</v>
      </c>
      <c r="O73" s="49">
        <f t="shared" si="1"/>
        <v>1</v>
      </c>
    </row>
    <row r="74" spans="1:15" x14ac:dyDescent="0.25">
      <c r="A74" s="20" t="s">
        <v>255</v>
      </c>
      <c r="B74" s="21" t="s">
        <v>3</v>
      </c>
      <c r="C74" s="21">
        <v>8</v>
      </c>
      <c r="D74" s="22">
        <v>6.4264159976022963</v>
      </c>
      <c r="F74" s="40" t="s">
        <v>178</v>
      </c>
      <c r="G74" s="45">
        <v>6.9078453223885852</v>
      </c>
      <c r="H74" s="41" t="s">
        <v>181</v>
      </c>
      <c r="I74" s="47">
        <v>-0.48142932478628886</v>
      </c>
      <c r="K74" s="31">
        <v>72</v>
      </c>
      <c r="L74" s="29">
        <v>6.4264159976022963</v>
      </c>
      <c r="M74" s="29">
        <v>6.9078453223885852</v>
      </c>
      <c r="N74" s="33">
        <v>-0.48142932478628886</v>
      </c>
      <c r="O74" s="49">
        <f t="shared" si="1"/>
        <v>1</v>
      </c>
    </row>
    <row r="75" spans="1:15" x14ac:dyDescent="0.25">
      <c r="A75" s="20" t="s">
        <v>254</v>
      </c>
      <c r="B75" s="21" t="s">
        <v>4</v>
      </c>
      <c r="C75" s="21">
        <v>0</v>
      </c>
      <c r="D75" s="22">
        <v>2.0457078512323181</v>
      </c>
      <c r="F75" s="40" t="s">
        <v>177</v>
      </c>
      <c r="G75" s="44"/>
      <c r="H75" s="41"/>
      <c r="I75" s="47"/>
      <c r="K75" s="31">
        <v>73</v>
      </c>
      <c r="L75" s="29">
        <v>2.0457078512323181</v>
      </c>
      <c r="M75" s="29">
        <v>2.0603117770113348</v>
      </c>
      <c r="N75" s="33">
        <v>-1.4603925779016702E-2</v>
      </c>
      <c r="O75" s="49">
        <f t="shared" si="1"/>
        <v>1</v>
      </c>
    </row>
    <row r="76" spans="1:15" x14ac:dyDescent="0.25">
      <c r="A76" s="20" t="s">
        <v>254</v>
      </c>
      <c r="B76" s="21" t="s">
        <v>4</v>
      </c>
      <c r="C76" s="21">
        <v>0</v>
      </c>
      <c r="D76" s="22">
        <v>2.0457078512323181</v>
      </c>
      <c r="F76" s="40" t="s">
        <v>177</v>
      </c>
      <c r="G76" s="44"/>
      <c r="H76" s="41"/>
      <c r="I76" s="47"/>
      <c r="K76" s="31">
        <v>74</v>
      </c>
      <c r="L76" s="29">
        <v>2.0457078512323181</v>
      </c>
      <c r="M76" s="29">
        <v>2.0603117770113348</v>
      </c>
      <c r="N76" s="33">
        <v>-1.4603925779016702E-2</v>
      </c>
      <c r="O76" s="49">
        <f t="shared" si="1"/>
        <v>1</v>
      </c>
    </row>
    <row r="77" spans="1:15" x14ac:dyDescent="0.25">
      <c r="A77" s="20" t="s">
        <v>254</v>
      </c>
      <c r="B77" s="21" t="s">
        <v>4</v>
      </c>
      <c r="C77" s="21">
        <v>0</v>
      </c>
      <c r="D77" s="22">
        <v>2.0016144850650992</v>
      </c>
      <c r="F77" s="40" t="s">
        <v>177</v>
      </c>
      <c r="G77" s="44"/>
      <c r="H77" s="41"/>
      <c r="I77" s="47"/>
      <c r="K77" s="31">
        <v>75</v>
      </c>
      <c r="L77" s="29">
        <v>2.0016144850650992</v>
      </c>
      <c r="M77" s="29">
        <v>2.0603117770113348</v>
      </c>
      <c r="N77" s="33">
        <v>-5.869729194623563E-2</v>
      </c>
      <c r="O77" s="49">
        <f t="shared" si="1"/>
        <v>1</v>
      </c>
    </row>
    <row r="78" spans="1:15" x14ac:dyDescent="0.25">
      <c r="A78" s="20" t="s">
        <v>254</v>
      </c>
      <c r="B78" s="21" t="s">
        <v>4</v>
      </c>
      <c r="C78" s="21">
        <v>0</v>
      </c>
      <c r="D78" s="22">
        <v>1.9455554614046136</v>
      </c>
      <c r="F78" s="40" t="s">
        <v>177</v>
      </c>
      <c r="G78" s="44"/>
      <c r="H78" s="41"/>
      <c r="I78" s="47"/>
      <c r="K78" s="31">
        <v>76</v>
      </c>
      <c r="L78" s="29">
        <v>1.9455554614046136</v>
      </c>
      <c r="M78" s="29">
        <v>2.0603117770113348</v>
      </c>
      <c r="N78" s="33">
        <v>-0.11475631560672128</v>
      </c>
      <c r="O78" s="49">
        <f t="shared" si="1"/>
        <v>1</v>
      </c>
    </row>
    <row r="79" spans="1:15" x14ac:dyDescent="0.25">
      <c r="A79" s="20" t="s">
        <v>255</v>
      </c>
      <c r="B79" s="21" t="s">
        <v>4</v>
      </c>
      <c r="C79" s="21">
        <v>0</v>
      </c>
      <c r="D79" s="22">
        <v>1.6928031367991561</v>
      </c>
      <c r="F79" s="40" t="s">
        <v>178</v>
      </c>
      <c r="G79" s="45">
        <v>2.0603117770113348</v>
      </c>
      <c r="H79" s="41" t="s">
        <v>181</v>
      </c>
      <c r="I79" s="47">
        <v>-0.36750864021217877</v>
      </c>
      <c r="K79" s="31">
        <v>77</v>
      </c>
      <c r="L79" s="29">
        <v>1.6928031367991561</v>
      </c>
      <c r="M79" s="29">
        <v>2.0603117770113348</v>
      </c>
      <c r="N79" s="33">
        <v>-0.36750864021217877</v>
      </c>
      <c r="O79" s="49">
        <f t="shared" si="1"/>
        <v>1</v>
      </c>
    </row>
    <row r="80" spans="1:15" x14ac:dyDescent="0.25">
      <c r="A80" s="20" t="s">
        <v>255</v>
      </c>
      <c r="B80" s="21" t="s">
        <v>4</v>
      </c>
      <c r="C80" s="21">
        <v>0</v>
      </c>
      <c r="D80" s="22">
        <v>1.6928031367991561</v>
      </c>
      <c r="F80" s="40" t="s">
        <v>178</v>
      </c>
      <c r="G80" s="45">
        <v>2.0603117770113348</v>
      </c>
      <c r="H80" s="41" t="s">
        <v>181</v>
      </c>
      <c r="I80" s="47">
        <v>-0.36750864021217877</v>
      </c>
      <c r="K80" s="31">
        <v>78</v>
      </c>
      <c r="L80" s="29">
        <v>1.6928031367991561</v>
      </c>
      <c r="M80" s="29">
        <v>2.0603117770113348</v>
      </c>
      <c r="N80" s="33">
        <v>-0.36750864021217877</v>
      </c>
      <c r="O80" s="49">
        <f t="shared" si="1"/>
        <v>1</v>
      </c>
    </row>
    <row r="81" spans="1:19" x14ac:dyDescent="0.25">
      <c r="A81" s="20" t="s">
        <v>254</v>
      </c>
      <c r="B81" s="21" t="s">
        <v>4</v>
      </c>
      <c r="C81" s="21">
        <v>1</v>
      </c>
      <c r="D81" s="22">
        <v>3.7279247159290771</v>
      </c>
      <c r="F81" s="40" t="s">
        <v>177</v>
      </c>
      <c r="G81" s="44"/>
      <c r="H81" s="41"/>
      <c r="I81" s="47"/>
      <c r="K81" s="31">
        <v>79</v>
      </c>
      <c r="L81" s="29">
        <v>3.7279247159290771</v>
      </c>
      <c r="M81" s="29">
        <v>3.6850000150746274</v>
      </c>
      <c r="N81" s="33">
        <v>4.2924700854449771E-2</v>
      </c>
      <c r="O81" s="49">
        <f t="shared" si="1"/>
        <v>1</v>
      </c>
    </row>
    <row r="82" spans="1:19" x14ac:dyDescent="0.25">
      <c r="A82" s="20" t="s">
        <v>254</v>
      </c>
      <c r="B82" s="21" t="s">
        <v>4</v>
      </c>
      <c r="C82" s="21">
        <v>1</v>
      </c>
      <c r="D82" s="22">
        <v>3.5172048342343003</v>
      </c>
      <c r="F82" s="40" t="s">
        <v>177</v>
      </c>
      <c r="G82" s="44"/>
      <c r="H82" s="41"/>
      <c r="I82" s="47"/>
      <c r="K82" s="31">
        <v>80</v>
      </c>
      <c r="L82" s="29">
        <v>3.5172048342343003</v>
      </c>
      <c r="M82" s="29">
        <v>3.6850000150746274</v>
      </c>
      <c r="N82" s="33">
        <v>-0.16779518084032707</v>
      </c>
      <c r="O82" s="49">
        <f t="shared" si="1"/>
        <v>1</v>
      </c>
    </row>
    <row r="83" spans="1:19" x14ac:dyDescent="0.25">
      <c r="A83" s="20" t="s">
        <v>254</v>
      </c>
      <c r="B83" s="21" t="s">
        <v>4</v>
      </c>
      <c r="C83" s="21">
        <v>1</v>
      </c>
      <c r="D83" s="22">
        <v>3.5107622660936211</v>
      </c>
      <c r="F83" s="40" t="s">
        <v>177</v>
      </c>
      <c r="G83" s="44"/>
      <c r="H83" s="41"/>
      <c r="I83" s="47"/>
      <c r="K83" s="31">
        <v>81</v>
      </c>
      <c r="L83" s="29">
        <v>3.5107622660936211</v>
      </c>
      <c r="M83" s="29">
        <v>3.6850000150746274</v>
      </c>
      <c r="N83" s="33">
        <v>-0.1742377489810063</v>
      </c>
      <c r="O83" s="49">
        <f t="shared" si="1"/>
        <v>1</v>
      </c>
      <c r="S83" s="52">
        <f>34/36</f>
        <v>0.94444444444444442</v>
      </c>
    </row>
    <row r="84" spans="1:19" x14ac:dyDescent="0.25">
      <c r="A84" s="20" t="s">
        <v>254</v>
      </c>
      <c r="B84" s="21" t="s">
        <v>4</v>
      </c>
      <c r="C84" s="21">
        <v>1</v>
      </c>
      <c r="D84" s="22">
        <v>3.4560445715737376</v>
      </c>
      <c r="F84" s="40" t="s">
        <v>177</v>
      </c>
      <c r="G84" s="44"/>
      <c r="H84" s="41"/>
      <c r="I84" s="47"/>
      <c r="K84" s="31">
        <v>82</v>
      </c>
      <c r="L84" s="29">
        <v>3.4560445715737376</v>
      </c>
      <c r="M84" s="29">
        <v>3.6850000150746274</v>
      </c>
      <c r="N84" s="33">
        <v>-0.22895544350088981</v>
      </c>
      <c r="O84" s="49">
        <f t="shared" si="1"/>
        <v>1</v>
      </c>
    </row>
    <row r="85" spans="1:19" x14ac:dyDescent="0.25">
      <c r="A85" s="20" t="s">
        <v>255</v>
      </c>
      <c r="B85" s="21" t="s">
        <v>4</v>
      </c>
      <c r="C85" s="21">
        <v>1</v>
      </c>
      <c r="D85" s="22">
        <v>3.210319949383607</v>
      </c>
      <c r="F85" s="40" t="s">
        <v>178</v>
      </c>
      <c r="G85" s="45">
        <v>3.6850000150746274</v>
      </c>
      <c r="H85" s="41" t="s">
        <v>181</v>
      </c>
      <c r="I85" s="47">
        <v>-0.47468006569102039</v>
      </c>
      <c r="K85" s="31">
        <v>83</v>
      </c>
      <c r="L85" s="29">
        <v>3.210319949383607</v>
      </c>
      <c r="M85" s="29">
        <v>3.6850000150746274</v>
      </c>
      <c r="N85" s="33">
        <v>-0.47468006569102039</v>
      </c>
      <c r="O85" s="49">
        <f t="shared" si="1"/>
        <v>1</v>
      </c>
    </row>
    <row r="86" spans="1:19" x14ac:dyDescent="0.25">
      <c r="A86" s="20" t="s">
        <v>255</v>
      </c>
      <c r="B86" s="21" t="s">
        <v>4</v>
      </c>
      <c r="C86" s="21">
        <v>1</v>
      </c>
      <c r="D86" s="22">
        <v>2.9499424235583662</v>
      </c>
      <c r="F86" s="40" t="s">
        <v>178</v>
      </c>
      <c r="G86" s="45">
        <v>3.6850000150746274</v>
      </c>
      <c r="H86" s="41" t="s">
        <v>181</v>
      </c>
      <c r="I86" s="47">
        <v>-0.73505759151626116</v>
      </c>
      <c r="K86" s="31">
        <v>84</v>
      </c>
      <c r="L86" s="29">
        <v>2.9499424235583662</v>
      </c>
      <c r="M86" s="29">
        <v>3.6850000150746274</v>
      </c>
      <c r="N86" s="33">
        <v>-0.73505759151626116</v>
      </c>
      <c r="O86" s="49">
        <f t="shared" si="1"/>
        <v>1</v>
      </c>
    </row>
    <row r="87" spans="1:19" x14ac:dyDescent="0.25">
      <c r="A87" s="20" t="s">
        <v>254</v>
      </c>
      <c r="B87" s="21" t="s">
        <v>4</v>
      </c>
      <c r="C87" s="21">
        <v>2</v>
      </c>
      <c r="D87" s="22">
        <v>6.2002090764515669</v>
      </c>
      <c r="F87" s="40" t="s">
        <v>177</v>
      </c>
      <c r="G87" s="44"/>
      <c r="H87" s="41"/>
      <c r="I87" s="47"/>
      <c r="K87" s="31">
        <v>85</v>
      </c>
      <c r="L87" s="29">
        <v>6.2002090764515669</v>
      </c>
      <c r="M87" s="29">
        <v>5.5463281847434782</v>
      </c>
      <c r="N87" s="33">
        <v>0.65388089170808872</v>
      </c>
      <c r="O87" s="49">
        <f t="shared" si="1"/>
        <v>0</v>
      </c>
    </row>
    <row r="88" spans="1:19" x14ac:dyDescent="0.25">
      <c r="A88" s="20" t="s">
        <v>254</v>
      </c>
      <c r="B88" s="21" t="s">
        <v>4</v>
      </c>
      <c r="C88" s="21">
        <v>2</v>
      </c>
      <c r="D88" s="22">
        <v>6.1370850036968294</v>
      </c>
      <c r="F88" s="40" t="s">
        <v>177</v>
      </c>
      <c r="G88" s="44"/>
      <c r="H88" s="41"/>
      <c r="I88" s="47"/>
      <c r="K88" s="31">
        <v>86</v>
      </c>
      <c r="L88" s="29">
        <v>6.1370850036968294</v>
      </c>
      <c r="M88" s="29">
        <v>5.5463281847434782</v>
      </c>
      <c r="N88" s="33">
        <v>0.59075681895335119</v>
      </c>
      <c r="O88" s="49">
        <f t="shared" si="1"/>
        <v>0</v>
      </c>
    </row>
    <row r="89" spans="1:19" x14ac:dyDescent="0.25">
      <c r="A89" s="20" t="s">
        <v>254</v>
      </c>
      <c r="B89" s="21" t="s">
        <v>4</v>
      </c>
      <c r="C89" s="21">
        <v>2</v>
      </c>
      <c r="D89" s="22">
        <v>5.4972528447282896</v>
      </c>
      <c r="F89" s="40" t="s">
        <v>177</v>
      </c>
      <c r="G89" s="44"/>
      <c r="H89" s="41"/>
      <c r="I89" s="47"/>
      <c r="K89" s="31">
        <v>87</v>
      </c>
      <c r="L89" s="29">
        <v>5.4972528447282896</v>
      </c>
      <c r="M89" s="29">
        <v>5.5463281847434782</v>
      </c>
      <c r="N89" s="33">
        <v>-4.9075340015188651E-2</v>
      </c>
      <c r="O89" s="49">
        <f t="shared" si="1"/>
        <v>1</v>
      </c>
    </row>
    <row r="90" spans="1:19" x14ac:dyDescent="0.25">
      <c r="A90" s="20" t="s">
        <v>254</v>
      </c>
      <c r="B90" s="21" t="s">
        <v>4</v>
      </c>
      <c r="C90" s="21">
        <v>2</v>
      </c>
      <c r="D90" s="22">
        <v>5.3917731411351753</v>
      </c>
      <c r="F90" s="40" t="s">
        <v>177</v>
      </c>
      <c r="G90" s="44"/>
      <c r="H90" s="41"/>
      <c r="I90" s="47"/>
      <c r="K90" s="31">
        <v>88</v>
      </c>
      <c r="L90" s="29">
        <v>5.3917731411351753</v>
      </c>
      <c r="M90" s="29">
        <v>5.5463281847434782</v>
      </c>
      <c r="N90" s="33">
        <v>-0.15455504360830297</v>
      </c>
      <c r="O90" s="49">
        <f t="shared" si="1"/>
        <v>1</v>
      </c>
    </row>
    <row r="91" spans="1:19" x14ac:dyDescent="0.25">
      <c r="A91" s="20" t="s">
        <v>255</v>
      </c>
      <c r="B91" s="21" t="s">
        <v>4</v>
      </c>
      <c r="C91" s="21">
        <v>2</v>
      </c>
      <c r="D91" s="22">
        <v>5.2348345173922084</v>
      </c>
      <c r="F91" s="40" t="s">
        <v>178</v>
      </c>
      <c r="G91" s="45">
        <v>5.5463281847434782</v>
      </c>
      <c r="H91" s="41" t="s">
        <v>181</v>
      </c>
      <c r="I91" s="47">
        <v>-0.31149366735126982</v>
      </c>
      <c r="K91" s="31">
        <v>89</v>
      </c>
      <c r="L91" s="29">
        <v>5.2348345173922084</v>
      </c>
      <c r="M91" s="29">
        <v>5.5463281847434782</v>
      </c>
      <c r="N91" s="33">
        <v>-0.31149366735126982</v>
      </c>
      <c r="O91" s="49">
        <f t="shared" si="1"/>
        <v>1</v>
      </c>
    </row>
    <row r="92" spans="1:19" x14ac:dyDescent="0.25">
      <c r="A92" s="20" t="s">
        <v>255</v>
      </c>
      <c r="B92" s="21" t="s">
        <v>4</v>
      </c>
      <c r="C92" s="21">
        <v>2</v>
      </c>
      <c r="D92" s="22">
        <v>4.7324689102791444</v>
      </c>
      <c r="F92" s="40" t="s">
        <v>178</v>
      </c>
      <c r="G92" s="45">
        <v>5.5463281847434782</v>
      </c>
      <c r="H92" s="41" t="s">
        <v>181</v>
      </c>
      <c r="I92" s="47">
        <v>-0.81385927446433382</v>
      </c>
      <c r="K92" s="31">
        <v>90</v>
      </c>
      <c r="L92" s="29">
        <v>4.7324689102791444</v>
      </c>
      <c r="M92" s="29">
        <v>5.5463281847434782</v>
      </c>
      <c r="N92" s="33">
        <v>-0.81385927446433382</v>
      </c>
      <c r="O92" s="49">
        <f t="shared" si="1"/>
        <v>1</v>
      </c>
    </row>
    <row r="93" spans="1:19" x14ac:dyDescent="0.25">
      <c r="A93" s="20" t="s">
        <v>254</v>
      </c>
      <c r="B93" s="21" t="s">
        <v>4</v>
      </c>
      <c r="C93" s="21">
        <v>4</v>
      </c>
      <c r="D93" s="22">
        <v>6.7134994793782683</v>
      </c>
      <c r="F93" s="40" t="s">
        <v>177</v>
      </c>
      <c r="G93" s="44"/>
      <c r="H93" s="41"/>
      <c r="I93" s="47"/>
      <c r="K93" s="31">
        <v>91</v>
      </c>
      <c r="L93" s="29">
        <v>6.7134994793782683</v>
      </c>
      <c r="M93" s="29">
        <v>6.3864622010435621</v>
      </c>
      <c r="N93" s="33">
        <v>0.32703727833470619</v>
      </c>
      <c r="O93" s="49">
        <f t="shared" si="1"/>
        <v>1</v>
      </c>
    </row>
    <row r="94" spans="1:19" x14ac:dyDescent="0.25">
      <c r="A94" s="20" t="s">
        <v>254</v>
      </c>
      <c r="B94" s="21" t="s">
        <v>4</v>
      </c>
      <c r="C94" s="21">
        <v>4</v>
      </c>
      <c r="D94" s="22">
        <v>6.591819115224629</v>
      </c>
      <c r="F94" s="40" t="s">
        <v>177</v>
      </c>
      <c r="G94" s="44"/>
      <c r="H94" s="41"/>
      <c r="I94" s="47"/>
      <c r="K94" s="31">
        <v>92</v>
      </c>
      <c r="L94" s="29">
        <v>6.591819115224629</v>
      </c>
      <c r="M94" s="29">
        <v>6.3864622010435621</v>
      </c>
      <c r="N94" s="33">
        <v>0.20535691418106694</v>
      </c>
      <c r="O94" s="49">
        <f t="shared" si="1"/>
        <v>1</v>
      </c>
    </row>
    <row r="95" spans="1:19" x14ac:dyDescent="0.25">
      <c r="A95" s="20" t="s">
        <v>254</v>
      </c>
      <c r="B95" s="21" t="s">
        <v>4</v>
      </c>
      <c r="C95" s="21">
        <v>4</v>
      </c>
      <c r="D95" s="22">
        <v>6.5330934021073546</v>
      </c>
      <c r="F95" s="40" t="s">
        <v>177</v>
      </c>
      <c r="G95" s="44"/>
      <c r="H95" s="41"/>
      <c r="I95" s="47"/>
      <c r="K95" s="31">
        <v>93</v>
      </c>
      <c r="L95" s="29">
        <v>6.5330934021073546</v>
      </c>
      <c r="M95" s="29">
        <v>6.3864622010435621</v>
      </c>
      <c r="N95" s="33">
        <v>0.14663120106379246</v>
      </c>
      <c r="O95" s="49">
        <f t="shared" si="1"/>
        <v>1</v>
      </c>
    </row>
    <row r="96" spans="1:19" x14ac:dyDescent="0.25">
      <c r="A96" s="20" t="s">
        <v>254</v>
      </c>
      <c r="B96" s="21" t="s">
        <v>4</v>
      </c>
      <c r="C96" s="21">
        <v>4</v>
      </c>
      <c r="D96" s="22">
        <v>6.1727091447892288</v>
      </c>
      <c r="F96" s="40" t="s">
        <v>177</v>
      </c>
      <c r="G96" s="44"/>
      <c r="H96" s="41"/>
      <c r="I96" s="47"/>
      <c r="K96" s="31">
        <v>94</v>
      </c>
      <c r="L96" s="29">
        <v>6.1727091447892288</v>
      </c>
      <c r="M96" s="29">
        <v>6.3864622010435621</v>
      </c>
      <c r="N96" s="33">
        <v>-0.21375305625433327</v>
      </c>
      <c r="O96" s="49">
        <f t="shared" si="1"/>
        <v>1</v>
      </c>
    </row>
    <row r="97" spans="1:15" x14ac:dyDescent="0.25">
      <c r="A97" s="20" t="s">
        <v>255</v>
      </c>
      <c r="B97" s="21" t="s">
        <v>4</v>
      </c>
      <c r="C97" s="21">
        <v>4</v>
      </c>
      <c r="D97" s="22">
        <v>6.1540624062142912</v>
      </c>
      <c r="F97" s="40" t="s">
        <v>178</v>
      </c>
      <c r="G97" s="45">
        <v>6.3864622010435621</v>
      </c>
      <c r="H97" s="41" t="s">
        <v>181</v>
      </c>
      <c r="I97" s="47">
        <v>-0.23239979482927087</v>
      </c>
      <c r="K97" s="31">
        <v>95</v>
      </c>
      <c r="L97" s="29">
        <v>6.1540624062142912</v>
      </c>
      <c r="M97" s="29">
        <v>6.3864622010435621</v>
      </c>
      <c r="N97" s="33">
        <v>-0.23239979482927087</v>
      </c>
      <c r="O97" s="49">
        <f t="shared" si="1"/>
        <v>1</v>
      </c>
    </row>
    <row r="98" spans="1:15" x14ac:dyDescent="0.25">
      <c r="A98" s="20" t="s">
        <v>255</v>
      </c>
      <c r="B98" s="21" t="s">
        <v>4</v>
      </c>
      <c r="C98" s="21">
        <v>4</v>
      </c>
      <c r="D98" s="22">
        <v>6.0607799220937508</v>
      </c>
      <c r="F98" s="40" t="s">
        <v>178</v>
      </c>
      <c r="G98" s="45">
        <v>6.3864622010435621</v>
      </c>
      <c r="H98" s="41" t="s">
        <v>181</v>
      </c>
      <c r="I98" s="47">
        <v>-0.32568227894981128</v>
      </c>
      <c r="K98" s="31">
        <v>96</v>
      </c>
      <c r="L98" s="29">
        <v>6.0607799220937508</v>
      </c>
      <c r="M98" s="29">
        <v>6.3864622010435621</v>
      </c>
      <c r="N98" s="33">
        <v>-0.32568227894981128</v>
      </c>
      <c r="O98" s="49">
        <f t="shared" si="1"/>
        <v>1</v>
      </c>
    </row>
    <row r="99" spans="1:15" x14ac:dyDescent="0.25">
      <c r="A99" s="20" t="s">
        <v>254</v>
      </c>
      <c r="B99" s="21" t="s">
        <v>4</v>
      </c>
      <c r="C99" s="21">
        <v>6</v>
      </c>
      <c r="D99" s="22">
        <v>6.6717415338463653</v>
      </c>
      <c r="F99" s="40" t="s">
        <v>177</v>
      </c>
      <c r="G99" s="44"/>
      <c r="H99" s="41"/>
      <c r="I99" s="47"/>
      <c r="K99" s="31">
        <v>97</v>
      </c>
      <c r="L99" s="29">
        <v>6.6717415338463653</v>
      </c>
      <c r="M99" s="29">
        <v>6.4202717647510248</v>
      </c>
      <c r="N99" s="33">
        <v>0.25146976909534047</v>
      </c>
      <c r="O99" s="49">
        <f t="shared" si="1"/>
        <v>1</v>
      </c>
    </row>
    <row r="100" spans="1:15" x14ac:dyDescent="0.25">
      <c r="A100" s="20" t="s">
        <v>254</v>
      </c>
      <c r="B100" s="21" t="s">
        <v>4</v>
      </c>
      <c r="C100" s="21">
        <v>6</v>
      </c>
      <c r="D100" s="22">
        <v>6.591819115224629</v>
      </c>
      <c r="F100" s="40" t="s">
        <v>177</v>
      </c>
      <c r="G100" s="44"/>
      <c r="H100" s="41"/>
      <c r="I100" s="47"/>
      <c r="K100" s="31">
        <v>98</v>
      </c>
      <c r="L100" s="29">
        <v>6.591819115224629</v>
      </c>
      <c r="M100" s="29">
        <v>6.4202717647510248</v>
      </c>
      <c r="N100" s="33">
        <v>0.17154735047360425</v>
      </c>
      <c r="O100" s="49">
        <f t="shared" si="1"/>
        <v>1</v>
      </c>
    </row>
    <row r="101" spans="1:15" x14ac:dyDescent="0.25">
      <c r="A101" s="20" t="s">
        <v>254</v>
      </c>
      <c r="B101" s="21" t="s">
        <v>4</v>
      </c>
      <c r="C101" s="21">
        <v>6</v>
      </c>
      <c r="D101" s="22">
        <v>6.1427365996343575</v>
      </c>
      <c r="F101" s="40" t="s">
        <v>177</v>
      </c>
      <c r="G101" s="44"/>
      <c r="H101" s="41"/>
      <c r="I101" s="47"/>
      <c r="K101" s="31">
        <v>99</v>
      </c>
      <c r="L101" s="29">
        <v>6.1427365996343575</v>
      </c>
      <c r="M101" s="29">
        <v>6.4202717647510248</v>
      </c>
      <c r="N101" s="33">
        <v>-0.27753516511666732</v>
      </c>
      <c r="O101" s="49">
        <f t="shared" si="1"/>
        <v>1</v>
      </c>
    </row>
    <row r="102" spans="1:15" x14ac:dyDescent="0.25">
      <c r="A102" s="20" t="s">
        <v>254</v>
      </c>
      <c r="B102" s="21" t="s">
        <v>4</v>
      </c>
      <c r="C102" s="21">
        <v>6</v>
      </c>
      <c r="D102" s="22">
        <v>6.0607799220937508</v>
      </c>
      <c r="F102" s="40" t="s">
        <v>177</v>
      </c>
      <c r="G102" s="44"/>
      <c r="H102" s="41"/>
      <c r="I102" s="47"/>
      <c r="K102" s="31">
        <v>100</v>
      </c>
      <c r="L102" s="29">
        <v>6.0607799220937508</v>
      </c>
      <c r="M102" s="29">
        <v>6.4202717647510248</v>
      </c>
      <c r="N102" s="33">
        <v>-0.35949184265727396</v>
      </c>
      <c r="O102" s="49">
        <f t="shared" si="1"/>
        <v>1</v>
      </c>
    </row>
    <row r="103" spans="1:15" x14ac:dyDescent="0.25">
      <c r="A103" s="20" t="s">
        <v>255</v>
      </c>
      <c r="B103" s="21" t="s">
        <v>4</v>
      </c>
      <c r="C103" s="21">
        <v>6</v>
      </c>
      <c r="D103" s="22">
        <v>6.0028854408715269</v>
      </c>
      <c r="F103" s="40" t="s">
        <v>178</v>
      </c>
      <c r="G103" s="45">
        <v>6.4202717647510248</v>
      </c>
      <c r="H103" s="41" t="s">
        <v>181</v>
      </c>
      <c r="I103" s="47">
        <v>-0.41738632387949792</v>
      </c>
      <c r="K103" s="31">
        <v>101</v>
      </c>
      <c r="L103" s="29">
        <v>6.0028854408715269</v>
      </c>
      <c r="M103" s="29">
        <v>6.4202717647510248</v>
      </c>
      <c r="N103" s="33">
        <v>-0.41738632387949792</v>
      </c>
      <c r="O103" s="49">
        <f t="shared" si="1"/>
        <v>1</v>
      </c>
    </row>
    <row r="104" spans="1:15" x14ac:dyDescent="0.25">
      <c r="A104" s="20" t="s">
        <v>255</v>
      </c>
      <c r="B104" s="21" t="s">
        <v>4</v>
      </c>
      <c r="C104" s="21">
        <v>6</v>
      </c>
      <c r="D104" s="22">
        <v>5.9487725164073186</v>
      </c>
      <c r="F104" s="40" t="s">
        <v>178</v>
      </c>
      <c r="G104" s="45">
        <v>6.4202717647510248</v>
      </c>
      <c r="H104" s="41" t="s">
        <v>181</v>
      </c>
      <c r="I104" s="47">
        <v>-0.47149924834370616</v>
      </c>
      <c r="K104" s="31">
        <v>102</v>
      </c>
      <c r="L104" s="29">
        <v>5.9487725164073186</v>
      </c>
      <c r="M104" s="29">
        <v>6.4202717647510248</v>
      </c>
      <c r="N104" s="33">
        <v>-0.47149924834370616</v>
      </c>
      <c r="O104" s="49">
        <f t="shared" si="1"/>
        <v>1</v>
      </c>
    </row>
    <row r="105" spans="1:15" x14ac:dyDescent="0.25">
      <c r="A105" s="20" t="s">
        <v>254</v>
      </c>
      <c r="B105" s="21" t="s">
        <v>4</v>
      </c>
      <c r="C105" s="21">
        <v>8</v>
      </c>
      <c r="D105" s="22">
        <v>6.9709543871827995</v>
      </c>
      <c r="F105" s="40" t="s">
        <v>177</v>
      </c>
      <c r="G105" s="44"/>
      <c r="H105" s="41"/>
      <c r="I105" s="47"/>
      <c r="K105" s="31">
        <v>103</v>
      </c>
      <c r="L105" s="29">
        <v>6.9709543871827995</v>
      </c>
      <c r="M105" s="29">
        <v>6.493386083278196</v>
      </c>
      <c r="N105" s="33">
        <v>0.47756830390460348</v>
      </c>
      <c r="O105" s="49">
        <f t="shared" si="1"/>
        <v>1</v>
      </c>
    </row>
    <row r="106" spans="1:15" x14ac:dyDescent="0.25">
      <c r="A106" s="20" t="s">
        <v>254</v>
      </c>
      <c r="B106" s="21" t="s">
        <v>4</v>
      </c>
      <c r="C106" s="21">
        <v>8</v>
      </c>
      <c r="D106" s="22">
        <v>6.3917731411351753</v>
      </c>
      <c r="F106" s="40" t="s">
        <v>177</v>
      </c>
      <c r="G106" s="44"/>
      <c r="H106" s="41"/>
      <c r="I106" s="47"/>
      <c r="K106" s="31">
        <v>104</v>
      </c>
      <c r="L106" s="29">
        <v>6.3917731411351753</v>
      </c>
      <c r="M106" s="29">
        <v>6.493386083278196</v>
      </c>
      <c r="N106" s="33">
        <v>-0.10161294214302075</v>
      </c>
      <c r="O106" s="49">
        <f t="shared" si="1"/>
        <v>1</v>
      </c>
    </row>
    <row r="107" spans="1:15" x14ac:dyDescent="0.25">
      <c r="A107" s="20" t="s">
        <v>254</v>
      </c>
      <c r="B107" s="21" t="s">
        <v>4</v>
      </c>
      <c r="C107" s="21">
        <v>8</v>
      </c>
      <c r="D107" s="22">
        <v>6.3567542078312975</v>
      </c>
      <c r="F107" s="40" t="s">
        <v>177</v>
      </c>
      <c r="G107" s="44"/>
      <c r="H107" s="41"/>
      <c r="I107" s="47"/>
      <c r="K107" s="31">
        <v>105</v>
      </c>
      <c r="L107" s="29">
        <v>6.3567542078312975</v>
      </c>
      <c r="M107" s="29">
        <v>6.493386083278196</v>
      </c>
      <c r="N107" s="33">
        <v>-0.13663187544689848</v>
      </c>
      <c r="O107" s="49">
        <f t="shared" si="1"/>
        <v>1</v>
      </c>
    </row>
    <row r="108" spans="1:15" x14ac:dyDescent="0.25">
      <c r="A108" s="20" t="s">
        <v>254</v>
      </c>
      <c r="B108" s="21" t="s">
        <v>4</v>
      </c>
      <c r="C108" s="21">
        <v>8</v>
      </c>
      <c r="D108" s="22">
        <v>6.2348345173922084</v>
      </c>
      <c r="F108" s="40" t="s">
        <v>177</v>
      </c>
      <c r="G108" s="44"/>
      <c r="H108" s="41"/>
      <c r="I108" s="47"/>
      <c r="K108" s="31">
        <v>106</v>
      </c>
      <c r="L108" s="29">
        <v>6.2348345173922084</v>
      </c>
      <c r="M108" s="29">
        <v>6.493386083278196</v>
      </c>
      <c r="N108" s="33">
        <v>-0.2585515658859876</v>
      </c>
      <c r="O108" s="49">
        <f t="shared" si="1"/>
        <v>1</v>
      </c>
    </row>
    <row r="109" spans="1:15" x14ac:dyDescent="0.25">
      <c r="A109" s="20" t="s">
        <v>255</v>
      </c>
      <c r="B109" s="21" t="s">
        <v>4</v>
      </c>
      <c r="C109" s="21">
        <v>8</v>
      </c>
      <c r="D109" s="22">
        <v>6.1540624062142912</v>
      </c>
      <c r="F109" s="40" t="s">
        <v>178</v>
      </c>
      <c r="G109" s="45">
        <v>6.493386083278196</v>
      </c>
      <c r="H109" s="41" t="s">
        <v>181</v>
      </c>
      <c r="I109" s="47">
        <v>-0.33932367706390476</v>
      </c>
      <c r="K109" s="31">
        <v>107</v>
      </c>
      <c r="L109" s="29">
        <v>6.1540624062142912</v>
      </c>
      <c r="M109" s="29">
        <v>6.493386083278196</v>
      </c>
      <c r="N109" s="33">
        <v>-0.33932367706390476</v>
      </c>
      <c r="O109" s="49">
        <f t="shared" si="1"/>
        <v>1</v>
      </c>
    </row>
    <row r="110" spans="1:15" x14ac:dyDescent="0.25">
      <c r="A110" s="20" t="s">
        <v>255</v>
      </c>
      <c r="B110" s="21" t="s">
        <v>4</v>
      </c>
      <c r="C110" s="21">
        <v>8</v>
      </c>
      <c r="D110" s="22">
        <v>6.0028854408715269</v>
      </c>
      <c r="F110" s="40" t="s">
        <v>178</v>
      </c>
      <c r="G110" s="45">
        <v>6.493386083278196</v>
      </c>
      <c r="H110" s="41" t="s">
        <v>181</v>
      </c>
      <c r="I110" s="47">
        <v>-0.49050064240666913</v>
      </c>
      <c r="K110" s="31">
        <v>108</v>
      </c>
      <c r="L110" s="29">
        <v>6.0028854408715269</v>
      </c>
      <c r="M110" s="29">
        <v>6.493386083278196</v>
      </c>
      <c r="N110" s="33">
        <v>-0.49050064240666913</v>
      </c>
      <c r="O110" s="49">
        <f t="shared" si="1"/>
        <v>1</v>
      </c>
    </row>
    <row r="111" spans="1:15" x14ac:dyDescent="0.25">
      <c r="A111" s="20" t="s">
        <v>254</v>
      </c>
      <c r="B111" s="21" t="s">
        <v>5</v>
      </c>
      <c r="C111" s="21">
        <v>0</v>
      </c>
      <c r="D111" s="22">
        <v>2.6166111821801161</v>
      </c>
      <c r="F111" s="40" t="s">
        <v>177</v>
      </c>
      <c r="G111" s="44"/>
      <c r="H111" s="41"/>
      <c r="I111" s="47"/>
      <c r="K111" s="31">
        <v>109</v>
      </c>
      <c r="L111" s="29">
        <v>2.6166111821801161</v>
      </c>
      <c r="M111" s="29">
        <v>2.0227385848435273</v>
      </c>
      <c r="N111" s="33">
        <v>0.59387259733658881</v>
      </c>
      <c r="O111" s="49">
        <f t="shared" si="1"/>
        <v>0</v>
      </c>
    </row>
    <row r="112" spans="1:15" x14ac:dyDescent="0.25">
      <c r="A112" s="20" t="s">
        <v>254</v>
      </c>
      <c r="B112" s="21" t="s">
        <v>5</v>
      </c>
      <c r="C112" s="21">
        <v>0</v>
      </c>
      <c r="D112" s="22">
        <v>2.1015641079406153</v>
      </c>
      <c r="F112" s="40" t="s">
        <v>177</v>
      </c>
      <c r="G112" s="44"/>
      <c r="H112" s="41"/>
      <c r="I112" s="47"/>
      <c r="K112" s="31">
        <v>110</v>
      </c>
      <c r="L112" s="29">
        <v>2.1015641079406153</v>
      </c>
      <c r="M112" s="29">
        <v>2.0227385848435273</v>
      </c>
      <c r="N112" s="33">
        <v>7.8825523097088013E-2</v>
      </c>
      <c r="O112" s="49">
        <f t="shared" si="1"/>
        <v>1</v>
      </c>
    </row>
    <row r="113" spans="1:15" x14ac:dyDescent="0.25">
      <c r="A113" s="20" t="s">
        <v>254</v>
      </c>
      <c r="B113" s="21" t="s">
        <v>5</v>
      </c>
      <c r="C113" s="21">
        <v>0</v>
      </c>
      <c r="D113" s="22">
        <v>2.0016144850650992</v>
      </c>
      <c r="F113" s="40" t="s">
        <v>177</v>
      </c>
      <c r="G113" s="44"/>
      <c r="H113" s="41"/>
      <c r="I113" s="47"/>
      <c r="K113" s="31">
        <v>111</v>
      </c>
      <c r="L113" s="29">
        <v>2.0016144850650992</v>
      </c>
      <c r="M113" s="29">
        <v>2.0227385848435273</v>
      </c>
      <c r="N113" s="33">
        <v>-2.1124099778428107E-2</v>
      </c>
      <c r="O113" s="49">
        <f t="shared" si="1"/>
        <v>1</v>
      </c>
    </row>
    <row r="114" spans="1:15" x14ac:dyDescent="0.25">
      <c r="A114" s="20" t="s">
        <v>254</v>
      </c>
      <c r="B114" s="21" t="s">
        <v>5</v>
      </c>
      <c r="C114" s="21">
        <v>0</v>
      </c>
      <c r="D114" s="22">
        <v>1.9135468090129539</v>
      </c>
      <c r="F114" s="40" t="s">
        <v>177</v>
      </c>
      <c r="G114" s="44"/>
      <c r="H114" s="41"/>
      <c r="I114" s="47"/>
      <c r="K114" s="31">
        <v>112</v>
      </c>
      <c r="L114" s="29">
        <v>1.9135468090129539</v>
      </c>
      <c r="M114" s="29">
        <v>2.0227385848435273</v>
      </c>
      <c r="N114" s="33">
        <v>-0.10919177583057338</v>
      </c>
      <c r="O114" s="49">
        <f t="shared" si="1"/>
        <v>1</v>
      </c>
    </row>
    <row r="115" spans="1:15" x14ac:dyDescent="0.25">
      <c r="A115" s="20" t="s">
        <v>255</v>
      </c>
      <c r="B115" s="21" t="s">
        <v>5</v>
      </c>
      <c r="C115" s="21">
        <v>0</v>
      </c>
      <c r="D115" s="22">
        <v>1.8243560062743336</v>
      </c>
      <c r="F115" s="40" t="s">
        <v>178</v>
      </c>
      <c r="G115" s="45">
        <v>2.0227385848435273</v>
      </c>
      <c r="H115" s="41" t="s">
        <v>181</v>
      </c>
      <c r="I115" s="47">
        <v>-0.19838257856919372</v>
      </c>
      <c r="K115" s="31">
        <v>113</v>
      </c>
      <c r="L115" s="29">
        <v>1.8243560062743336</v>
      </c>
      <c r="M115" s="29">
        <v>2.0227385848435273</v>
      </c>
      <c r="N115" s="33">
        <v>-0.19838257856919372</v>
      </c>
      <c r="O115" s="49">
        <f t="shared" si="1"/>
        <v>1</v>
      </c>
    </row>
    <row r="116" spans="1:15" x14ac:dyDescent="0.25">
      <c r="A116" s="20" t="s">
        <v>255</v>
      </c>
      <c r="B116" s="21" t="s">
        <v>5</v>
      </c>
      <c r="C116" s="21">
        <v>0</v>
      </c>
      <c r="D116" s="22">
        <v>1.6928031367991561</v>
      </c>
      <c r="F116" s="40" t="s">
        <v>178</v>
      </c>
      <c r="G116" s="45">
        <v>2.0227385848435273</v>
      </c>
      <c r="H116" s="41" t="s">
        <v>181</v>
      </c>
      <c r="I116" s="47">
        <v>-0.32993544804437125</v>
      </c>
      <c r="K116" s="31">
        <v>114</v>
      </c>
      <c r="L116" s="29">
        <v>1.6928031367991561</v>
      </c>
      <c r="M116" s="29">
        <v>2.0227385848435273</v>
      </c>
      <c r="N116" s="33">
        <v>-0.32993544804437125</v>
      </c>
      <c r="O116" s="49">
        <f t="shared" si="1"/>
        <v>1</v>
      </c>
    </row>
    <row r="117" spans="1:15" x14ac:dyDescent="0.25">
      <c r="A117" s="20" t="s">
        <v>254</v>
      </c>
      <c r="B117" s="21" t="s">
        <v>5</v>
      </c>
      <c r="C117" s="21">
        <v>1</v>
      </c>
      <c r="D117" s="22">
        <v>3.5688930484476962</v>
      </c>
      <c r="F117" s="40" t="s">
        <v>177</v>
      </c>
      <c r="G117" s="44"/>
      <c r="H117" s="41"/>
      <c r="I117" s="47"/>
      <c r="K117" s="31">
        <v>115</v>
      </c>
      <c r="L117" s="29">
        <v>3.5688930484476962</v>
      </c>
      <c r="M117" s="29">
        <v>3.5984443441767215</v>
      </c>
      <c r="N117" s="33">
        <v>-2.9551295729025373E-2</v>
      </c>
      <c r="O117" s="49">
        <f t="shared" si="1"/>
        <v>1</v>
      </c>
    </row>
    <row r="118" spans="1:15" x14ac:dyDescent="0.25">
      <c r="A118" s="20" t="s">
        <v>254</v>
      </c>
      <c r="B118" s="21" t="s">
        <v>5</v>
      </c>
      <c r="C118" s="21">
        <v>1</v>
      </c>
      <c r="D118" s="22">
        <v>3.5434126740590952</v>
      </c>
      <c r="F118" s="40" t="s">
        <v>177</v>
      </c>
      <c r="G118" s="44"/>
      <c r="H118" s="41"/>
      <c r="I118" s="47"/>
      <c r="K118" s="31">
        <v>116</v>
      </c>
      <c r="L118" s="29">
        <v>3.5434126740590952</v>
      </c>
      <c r="M118" s="29">
        <v>3.5984443441767215</v>
      </c>
      <c r="N118" s="33">
        <v>-5.503167011762633E-2</v>
      </c>
      <c r="O118" s="49">
        <f t="shared" si="1"/>
        <v>1</v>
      </c>
    </row>
    <row r="119" spans="1:15" x14ac:dyDescent="0.25">
      <c r="A119" s="20" t="s">
        <v>254</v>
      </c>
      <c r="B119" s="21" t="s">
        <v>5</v>
      </c>
      <c r="C119" s="21">
        <v>1</v>
      </c>
      <c r="D119" s="22">
        <v>3.5107622660936211</v>
      </c>
      <c r="F119" s="40" t="s">
        <v>177</v>
      </c>
      <c r="G119" s="44"/>
      <c r="H119" s="41"/>
      <c r="I119" s="47"/>
      <c r="K119" s="31">
        <v>117</v>
      </c>
      <c r="L119" s="29">
        <v>3.5107622660936211</v>
      </c>
      <c r="M119" s="29">
        <v>3.5984443441767215</v>
      </c>
      <c r="N119" s="33">
        <v>-8.7682078083100468E-2</v>
      </c>
      <c r="O119" s="49">
        <f t="shared" si="1"/>
        <v>1</v>
      </c>
    </row>
    <row r="120" spans="1:15" x14ac:dyDescent="0.25">
      <c r="A120" s="20" t="s">
        <v>254</v>
      </c>
      <c r="B120" s="21" t="s">
        <v>5</v>
      </c>
      <c r="C120" s="21">
        <v>1</v>
      </c>
      <c r="D120" s="22">
        <v>3.4560445715737376</v>
      </c>
      <c r="F120" s="40" t="s">
        <v>177</v>
      </c>
      <c r="G120" s="44"/>
      <c r="H120" s="41"/>
      <c r="I120" s="47"/>
      <c r="K120" s="31">
        <v>118</v>
      </c>
      <c r="L120" s="29">
        <v>3.4560445715737376</v>
      </c>
      <c r="M120" s="29">
        <v>3.5984443441767215</v>
      </c>
      <c r="N120" s="33">
        <v>-0.14239977260298398</v>
      </c>
      <c r="O120" s="49">
        <f t="shared" si="1"/>
        <v>1</v>
      </c>
    </row>
    <row r="121" spans="1:15" x14ac:dyDescent="0.25">
      <c r="A121" s="20" t="s">
        <v>255</v>
      </c>
      <c r="B121" s="21" t="s">
        <v>5</v>
      </c>
      <c r="C121" s="21">
        <v>1</v>
      </c>
      <c r="D121" s="22">
        <v>3.4436478599043561</v>
      </c>
      <c r="F121" s="40" t="s">
        <v>178</v>
      </c>
      <c r="G121" s="45">
        <v>3.5984443441767215</v>
      </c>
      <c r="H121" s="41" t="s">
        <v>181</v>
      </c>
      <c r="I121" s="47">
        <v>-0.15479648427236548</v>
      </c>
      <c r="K121" s="31">
        <v>119</v>
      </c>
      <c r="L121" s="29">
        <v>3.4436478599043561</v>
      </c>
      <c r="M121" s="29">
        <v>3.5984443441767215</v>
      </c>
      <c r="N121" s="33">
        <v>-0.15479648427236548</v>
      </c>
      <c r="O121" s="49">
        <f t="shared" si="1"/>
        <v>1</v>
      </c>
    </row>
    <row r="122" spans="1:15" x14ac:dyDescent="0.25">
      <c r="A122" s="20" t="s">
        <v>255</v>
      </c>
      <c r="B122" s="21" t="s">
        <v>5</v>
      </c>
      <c r="C122" s="21">
        <v>1</v>
      </c>
      <c r="D122" s="22">
        <v>2.817741873407456</v>
      </c>
      <c r="F122" s="40" t="s">
        <v>178</v>
      </c>
      <c r="G122" s="45">
        <v>3.5984443441767215</v>
      </c>
      <c r="H122" s="41" t="s">
        <v>181</v>
      </c>
      <c r="I122" s="47">
        <v>-0.78070247076926558</v>
      </c>
      <c r="K122" s="31">
        <v>120</v>
      </c>
      <c r="L122" s="29">
        <v>2.817741873407456</v>
      </c>
      <c r="M122" s="29">
        <v>3.5984443441767215</v>
      </c>
      <c r="N122" s="33">
        <v>-0.78070247076926558</v>
      </c>
      <c r="O122" s="49">
        <f t="shared" si="1"/>
        <v>1</v>
      </c>
    </row>
    <row r="123" spans="1:15" x14ac:dyDescent="0.25">
      <c r="A123" s="20" t="s">
        <v>254</v>
      </c>
      <c r="B123" s="21" t="s">
        <v>5</v>
      </c>
      <c r="C123" s="21">
        <v>2</v>
      </c>
      <c r="D123" s="22">
        <v>6.0021272011284497</v>
      </c>
      <c r="F123" s="40" t="s">
        <v>177</v>
      </c>
      <c r="G123" s="44"/>
      <c r="H123" s="41"/>
      <c r="I123" s="47"/>
      <c r="K123" s="31">
        <v>121</v>
      </c>
      <c r="L123" s="29">
        <v>6.0021272011284497</v>
      </c>
      <c r="M123" s="29">
        <v>5.4945302202569106</v>
      </c>
      <c r="N123" s="33">
        <v>0.50759698087153904</v>
      </c>
      <c r="O123" s="49">
        <f t="shared" si="1"/>
        <v>0</v>
      </c>
    </row>
    <row r="124" spans="1:15" x14ac:dyDescent="0.25">
      <c r="A124" s="20" t="s">
        <v>254</v>
      </c>
      <c r="B124" s="21" t="s">
        <v>5</v>
      </c>
      <c r="C124" s="21">
        <v>2</v>
      </c>
      <c r="D124" s="22">
        <v>5.4972528447282896</v>
      </c>
      <c r="F124" s="40" t="s">
        <v>177</v>
      </c>
      <c r="G124" s="44"/>
      <c r="H124" s="41"/>
      <c r="I124" s="47"/>
      <c r="K124" s="31">
        <v>122</v>
      </c>
      <c r="L124" s="29">
        <v>5.4972528447282896</v>
      </c>
      <c r="M124" s="29">
        <v>5.4945302202569106</v>
      </c>
      <c r="N124" s="33">
        <v>2.7226244713789427E-3</v>
      </c>
      <c r="O124" s="49">
        <f t="shared" si="1"/>
        <v>1</v>
      </c>
    </row>
    <row r="125" spans="1:15" x14ac:dyDescent="0.25">
      <c r="A125" s="20" t="s">
        <v>254</v>
      </c>
      <c r="B125" s="21" t="s">
        <v>5</v>
      </c>
      <c r="C125" s="21">
        <v>2</v>
      </c>
      <c r="D125" s="22">
        <v>5.4972528447282896</v>
      </c>
      <c r="F125" s="40" t="s">
        <v>177</v>
      </c>
      <c r="G125" s="44"/>
      <c r="H125" s="41"/>
      <c r="I125" s="47"/>
      <c r="K125" s="31">
        <v>123</v>
      </c>
      <c r="L125" s="29">
        <v>5.4972528447282896</v>
      </c>
      <c r="M125" s="29">
        <v>5.4945302202569106</v>
      </c>
      <c r="N125" s="33">
        <v>2.7226244713789427E-3</v>
      </c>
      <c r="O125" s="49">
        <f t="shared" si="1"/>
        <v>1</v>
      </c>
    </row>
    <row r="126" spans="1:15" x14ac:dyDescent="0.25">
      <c r="A126" s="20" t="s">
        <v>254</v>
      </c>
      <c r="B126" s="21" t="s">
        <v>5</v>
      </c>
      <c r="C126" s="21">
        <v>2</v>
      </c>
      <c r="D126" s="22">
        <v>5.1481480245791076</v>
      </c>
      <c r="F126" s="40" t="s">
        <v>177</v>
      </c>
      <c r="G126" s="44"/>
      <c r="H126" s="41"/>
      <c r="I126" s="47"/>
      <c r="K126" s="31">
        <v>124</v>
      </c>
      <c r="L126" s="29">
        <v>5.1481480245791076</v>
      </c>
      <c r="M126" s="29">
        <v>5.4945302202569106</v>
      </c>
      <c r="N126" s="33">
        <v>-0.34638219567780304</v>
      </c>
      <c r="O126" s="49">
        <f t="shared" si="1"/>
        <v>1</v>
      </c>
    </row>
    <row r="127" spans="1:15" x14ac:dyDescent="0.25">
      <c r="A127" s="20" t="s">
        <v>255</v>
      </c>
      <c r="B127" s="21" t="s">
        <v>5</v>
      </c>
      <c r="C127" s="21">
        <v>2</v>
      </c>
      <c r="D127" s="22">
        <v>5.0786853626602779</v>
      </c>
      <c r="F127" s="40" t="s">
        <v>178</v>
      </c>
      <c r="G127" s="45">
        <v>5.4945302202569106</v>
      </c>
      <c r="H127" s="41" t="s">
        <v>181</v>
      </c>
      <c r="I127" s="47">
        <v>-0.4158448575966327</v>
      </c>
      <c r="K127" s="31">
        <v>125</v>
      </c>
      <c r="L127" s="29">
        <v>5.0786853626602779</v>
      </c>
      <c r="M127" s="29">
        <v>5.4945302202569106</v>
      </c>
      <c r="N127" s="33">
        <v>-0.4158448575966327</v>
      </c>
      <c r="O127" s="49">
        <f t="shared" si="1"/>
        <v>1</v>
      </c>
    </row>
    <row r="128" spans="1:15" x14ac:dyDescent="0.25">
      <c r="A128" s="20" t="s">
        <v>255</v>
      </c>
      <c r="B128" s="21" t="s">
        <v>5</v>
      </c>
      <c r="C128" s="21">
        <v>2</v>
      </c>
      <c r="D128" s="22">
        <v>4.9070762143792024</v>
      </c>
      <c r="F128" s="40" t="s">
        <v>178</v>
      </c>
      <c r="G128" s="45">
        <v>5.4945302202569106</v>
      </c>
      <c r="H128" s="41" t="s">
        <v>181</v>
      </c>
      <c r="I128" s="47">
        <v>-0.58745400587770824</v>
      </c>
      <c r="K128" s="31">
        <v>126</v>
      </c>
      <c r="L128" s="29">
        <v>4.9070762143792024</v>
      </c>
      <c r="M128" s="29">
        <v>5.4945302202569106</v>
      </c>
      <c r="N128" s="33">
        <v>-0.58745400587770824</v>
      </c>
      <c r="O128" s="49">
        <f t="shared" si="1"/>
        <v>1</v>
      </c>
    </row>
    <row r="129" spans="1:19" x14ac:dyDescent="0.25">
      <c r="A129" s="20" t="s">
        <v>254</v>
      </c>
      <c r="B129" s="21" t="s">
        <v>5</v>
      </c>
      <c r="C129" s="21">
        <v>4</v>
      </c>
      <c r="D129" s="22">
        <v>6.686853525149302</v>
      </c>
      <c r="F129" s="40" t="s">
        <v>177</v>
      </c>
      <c r="G129" s="44"/>
      <c r="H129" s="41"/>
      <c r="I129" s="47"/>
      <c r="K129" s="31">
        <v>127</v>
      </c>
      <c r="L129" s="29">
        <v>6.686853525149302</v>
      </c>
      <c r="M129" s="29">
        <v>6.3841435136303275</v>
      </c>
      <c r="N129" s="33">
        <v>0.30271001151897448</v>
      </c>
      <c r="O129" s="49">
        <f t="shared" si="1"/>
        <v>1</v>
      </c>
    </row>
    <row r="130" spans="1:19" x14ac:dyDescent="0.25">
      <c r="A130" s="20" t="s">
        <v>254</v>
      </c>
      <c r="B130" s="21" t="s">
        <v>5</v>
      </c>
      <c r="C130" s="21">
        <v>4</v>
      </c>
      <c r="D130" s="22">
        <v>6.2112949199257415</v>
      </c>
      <c r="F130" s="40" t="s">
        <v>177</v>
      </c>
      <c r="G130" s="44"/>
      <c r="H130" s="41"/>
      <c r="I130" s="47"/>
      <c r="K130" s="31">
        <v>128</v>
      </c>
      <c r="L130" s="29">
        <v>6.2112949199257415</v>
      </c>
      <c r="M130" s="29">
        <v>6.3841435136303275</v>
      </c>
      <c r="N130" s="33">
        <v>-0.17284859370458605</v>
      </c>
      <c r="O130" s="49">
        <f t="shared" si="1"/>
        <v>1</v>
      </c>
      <c r="S130" s="52">
        <f>33/36</f>
        <v>0.91666666666666663</v>
      </c>
    </row>
    <row r="131" spans="1:19" x14ac:dyDescent="0.25">
      <c r="A131" s="20" t="s">
        <v>254</v>
      </c>
      <c r="B131" s="21" t="s">
        <v>5</v>
      </c>
      <c r="C131" s="21">
        <v>4</v>
      </c>
      <c r="D131" s="22">
        <v>6.0607799220937508</v>
      </c>
      <c r="F131" s="40" t="s">
        <v>177</v>
      </c>
      <c r="G131" s="44"/>
      <c r="H131" s="41"/>
      <c r="I131" s="47"/>
      <c r="K131" s="31">
        <v>129</v>
      </c>
      <c r="L131" s="29">
        <v>6.0607799220937508</v>
      </c>
      <c r="M131" s="29">
        <v>6.3841435136303275</v>
      </c>
      <c r="N131" s="33">
        <v>-0.32336359153657668</v>
      </c>
      <c r="O131" s="49">
        <f t="shared" ref="O131:O194" si="2">IF(N131&lt;-1,0,IF(N131&gt;0.5,0,1))</f>
        <v>1</v>
      </c>
    </row>
    <row r="132" spans="1:19" x14ac:dyDescent="0.25">
      <c r="A132" s="20" t="s">
        <v>254</v>
      </c>
      <c r="B132" s="21" t="s">
        <v>5</v>
      </c>
      <c r="C132" s="21">
        <v>4</v>
      </c>
      <c r="D132" s="22">
        <v>5.9487725164073186</v>
      </c>
      <c r="F132" s="40" t="s">
        <v>177</v>
      </c>
      <c r="G132" s="44"/>
      <c r="H132" s="41"/>
      <c r="I132" s="47"/>
      <c r="K132" s="31">
        <v>130</v>
      </c>
      <c r="L132" s="29">
        <v>5.9487725164073186</v>
      </c>
      <c r="M132" s="29">
        <v>6.3841435136303275</v>
      </c>
      <c r="N132" s="33">
        <v>-0.43537099722300887</v>
      </c>
      <c r="O132" s="49">
        <f t="shared" si="2"/>
        <v>1</v>
      </c>
    </row>
    <row r="133" spans="1:19" x14ac:dyDescent="0.25">
      <c r="A133" s="20" t="s">
        <v>255</v>
      </c>
      <c r="B133" s="21" t="s">
        <v>5</v>
      </c>
      <c r="C133" s="21">
        <v>4</v>
      </c>
      <c r="D133" s="22">
        <v>5.8422484416258715</v>
      </c>
      <c r="F133" s="40" t="s">
        <v>178</v>
      </c>
      <c r="G133" s="45">
        <v>6.3841435136303275</v>
      </c>
      <c r="H133" s="41" t="s">
        <v>181</v>
      </c>
      <c r="I133" s="47">
        <v>-0.54189507200445597</v>
      </c>
      <c r="K133" s="31">
        <v>131</v>
      </c>
      <c r="L133" s="29">
        <v>5.8422484416258715</v>
      </c>
      <c r="M133" s="29">
        <v>6.3841435136303275</v>
      </c>
      <c r="N133" s="33">
        <v>-0.54189507200445597</v>
      </c>
      <c r="O133" s="49">
        <f t="shared" si="2"/>
        <v>1</v>
      </c>
    </row>
    <row r="134" spans="1:19" x14ac:dyDescent="0.25">
      <c r="A134" s="20" t="s">
        <v>255</v>
      </c>
      <c r="B134" s="21" t="s">
        <v>5</v>
      </c>
      <c r="C134" s="21">
        <v>4</v>
      </c>
      <c r="D134" s="22">
        <v>5.7918955525084375</v>
      </c>
      <c r="F134" s="40" t="s">
        <v>178</v>
      </c>
      <c r="G134" s="45">
        <v>6.3841435136303275</v>
      </c>
      <c r="H134" s="41" t="s">
        <v>181</v>
      </c>
      <c r="I134" s="47">
        <v>-0.59224796112189004</v>
      </c>
      <c r="K134" s="31">
        <v>132</v>
      </c>
      <c r="L134" s="29">
        <v>5.7918955525084375</v>
      </c>
      <c r="M134" s="29">
        <v>6.3841435136303275</v>
      </c>
      <c r="N134" s="33">
        <v>-0.59224796112189004</v>
      </c>
      <c r="O134" s="49">
        <f t="shared" si="2"/>
        <v>1</v>
      </c>
    </row>
    <row r="135" spans="1:19" x14ac:dyDescent="0.25">
      <c r="A135" s="20" t="s">
        <v>254</v>
      </c>
      <c r="B135" s="21" t="s">
        <v>5</v>
      </c>
      <c r="C135" s="21">
        <v>6</v>
      </c>
      <c r="D135" s="22">
        <v>6.9709543871827995</v>
      </c>
      <c r="F135" s="40" t="s">
        <v>177</v>
      </c>
      <c r="G135" s="44"/>
      <c r="H135" s="41"/>
      <c r="I135" s="47"/>
      <c r="K135" s="31">
        <v>133</v>
      </c>
      <c r="L135" s="29">
        <v>6.9709543871827995</v>
      </c>
      <c r="M135" s="29">
        <v>6.4202348404473524</v>
      </c>
      <c r="N135" s="33">
        <v>0.5507195467354471</v>
      </c>
      <c r="O135" s="49">
        <f t="shared" si="2"/>
        <v>0</v>
      </c>
    </row>
    <row r="136" spans="1:19" x14ac:dyDescent="0.25">
      <c r="A136" s="20" t="s">
        <v>254</v>
      </c>
      <c r="B136" s="21" t="s">
        <v>5</v>
      </c>
      <c r="C136" s="21">
        <v>6</v>
      </c>
      <c r="D136" s="22">
        <v>6.3917731411351753</v>
      </c>
      <c r="F136" s="40" t="s">
        <v>177</v>
      </c>
      <c r="G136" s="44"/>
      <c r="H136" s="41"/>
      <c r="I136" s="47"/>
      <c r="K136" s="31">
        <v>134</v>
      </c>
      <c r="L136" s="29">
        <v>6.3917731411351753</v>
      </c>
      <c r="M136" s="29">
        <v>6.4202348404473524</v>
      </c>
      <c r="N136" s="33">
        <v>-2.8461699312177124E-2</v>
      </c>
      <c r="O136" s="49">
        <f t="shared" si="2"/>
        <v>1</v>
      </c>
    </row>
    <row r="137" spans="1:19" x14ac:dyDescent="0.25">
      <c r="A137" s="20" t="s">
        <v>254</v>
      </c>
      <c r="B137" s="21" t="s">
        <v>5</v>
      </c>
      <c r="C137" s="21">
        <v>6</v>
      </c>
      <c r="D137" s="22">
        <v>6.0786853626602779</v>
      </c>
      <c r="F137" s="40" t="s">
        <v>177</v>
      </c>
      <c r="G137" s="44"/>
      <c r="H137" s="41"/>
      <c r="I137" s="47"/>
      <c r="K137" s="31">
        <v>135</v>
      </c>
      <c r="L137" s="29">
        <v>6.0786853626602779</v>
      </c>
      <c r="M137" s="29">
        <v>6.4202348404473524</v>
      </c>
      <c r="N137" s="33">
        <v>-0.34154947778707445</v>
      </c>
      <c r="O137" s="49">
        <f t="shared" si="2"/>
        <v>1</v>
      </c>
    </row>
    <row r="138" spans="1:19" x14ac:dyDescent="0.25">
      <c r="A138" s="20" t="s">
        <v>254</v>
      </c>
      <c r="B138" s="21" t="s">
        <v>5</v>
      </c>
      <c r="C138" s="21">
        <v>6</v>
      </c>
      <c r="D138" s="22">
        <v>6.0192969944765196</v>
      </c>
      <c r="F138" s="40" t="s">
        <v>177</v>
      </c>
      <c r="G138" s="44"/>
      <c r="H138" s="41"/>
      <c r="I138" s="47"/>
      <c r="K138" s="31">
        <v>136</v>
      </c>
      <c r="L138" s="29">
        <v>6.0192969944765196</v>
      </c>
      <c r="M138" s="29">
        <v>6.4202348404473524</v>
      </c>
      <c r="N138" s="33">
        <v>-0.40093784597083282</v>
      </c>
      <c r="O138" s="49">
        <f t="shared" si="2"/>
        <v>1</v>
      </c>
    </row>
    <row r="139" spans="1:19" x14ac:dyDescent="0.25">
      <c r="A139" s="20" t="s">
        <v>255</v>
      </c>
      <c r="B139" s="21" t="s">
        <v>5</v>
      </c>
      <c r="C139" s="21">
        <v>6</v>
      </c>
      <c r="D139" s="22">
        <v>5.9797102241769</v>
      </c>
      <c r="F139" s="40" t="s">
        <v>178</v>
      </c>
      <c r="G139" s="45">
        <v>6.4202348404473524</v>
      </c>
      <c r="H139" s="41" t="s">
        <v>181</v>
      </c>
      <c r="I139" s="47">
        <v>-0.44052461627045236</v>
      </c>
      <c r="K139" s="31">
        <v>137</v>
      </c>
      <c r="L139" s="29">
        <v>5.9797102241769</v>
      </c>
      <c r="M139" s="29">
        <v>6.4202348404473524</v>
      </c>
      <c r="N139" s="33">
        <v>-0.44052461627045236</v>
      </c>
      <c r="O139" s="49">
        <f t="shared" si="2"/>
        <v>1</v>
      </c>
    </row>
    <row r="140" spans="1:19" x14ac:dyDescent="0.25">
      <c r="A140" s="20" t="s">
        <v>255</v>
      </c>
      <c r="B140" s="21" t="s">
        <v>5</v>
      </c>
      <c r="C140" s="21">
        <v>6</v>
      </c>
      <c r="D140" s="22">
        <v>5.5333152090008344</v>
      </c>
      <c r="F140" s="40" t="s">
        <v>178</v>
      </c>
      <c r="G140" s="45">
        <v>6.4202348404473524</v>
      </c>
      <c r="H140" s="41" t="s">
        <v>181</v>
      </c>
      <c r="I140" s="47">
        <v>-0.88691963144651798</v>
      </c>
      <c r="K140" s="31">
        <v>138</v>
      </c>
      <c r="L140" s="29">
        <v>5.5333152090008344</v>
      </c>
      <c r="M140" s="29">
        <v>6.4202348404473524</v>
      </c>
      <c r="N140" s="33">
        <v>-0.88691963144651798</v>
      </c>
      <c r="O140" s="49">
        <f t="shared" si="2"/>
        <v>1</v>
      </c>
    </row>
    <row r="141" spans="1:19" x14ac:dyDescent="0.25">
      <c r="A141" s="20" t="s">
        <v>254</v>
      </c>
      <c r="B141" s="21" t="s">
        <v>5</v>
      </c>
      <c r="C141" s="21">
        <v>8</v>
      </c>
      <c r="D141" s="22">
        <v>6.686853525149302</v>
      </c>
      <c r="F141" s="40" t="s">
        <v>177</v>
      </c>
      <c r="G141" s="44"/>
      <c r="H141" s="41"/>
      <c r="I141" s="47"/>
      <c r="K141" s="31">
        <v>139</v>
      </c>
      <c r="L141" s="29">
        <v>6.686853525149302</v>
      </c>
      <c r="M141" s="29">
        <v>6.4941631634611952</v>
      </c>
      <c r="N141" s="33">
        <v>0.19269036168810683</v>
      </c>
      <c r="O141" s="49">
        <f t="shared" si="2"/>
        <v>1</v>
      </c>
    </row>
    <row r="142" spans="1:19" x14ac:dyDescent="0.25">
      <c r="A142" s="20" t="s">
        <v>254</v>
      </c>
      <c r="B142" s="21" t="s">
        <v>5</v>
      </c>
      <c r="C142" s="21">
        <v>8</v>
      </c>
      <c r="D142" s="22">
        <v>6.6451008077937868</v>
      </c>
      <c r="F142" s="40" t="s">
        <v>177</v>
      </c>
      <c r="G142" s="44"/>
      <c r="H142" s="41"/>
      <c r="I142" s="47"/>
      <c r="K142" s="31">
        <v>140</v>
      </c>
      <c r="L142" s="29">
        <v>6.6451008077937868</v>
      </c>
      <c r="M142" s="29">
        <v>6.4941631634611952</v>
      </c>
      <c r="N142" s="33">
        <v>0.1509376443325916</v>
      </c>
      <c r="O142" s="49">
        <f t="shared" si="2"/>
        <v>1</v>
      </c>
    </row>
    <row r="143" spans="1:19" x14ac:dyDescent="0.25">
      <c r="A143" s="20" t="s">
        <v>254</v>
      </c>
      <c r="B143" s="21" t="s">
        <v>5</v>
      </c>
      <c r="C143" s="21">
        <v>8</v>
      </c>
      <c r="D143" s="22">
        <v>6.3853172376706731</v>
      </c>
      <c r="F143" s="40" t="s">
        <v>177</v>
      </c>
      <c r="G143" s="44"/>
      <c r="H143" s="41"/>
      <c r="I143" s="47"/>
      <c r="K143" s="31">
        <v>141</v>
      </c>
      <c r="L143" s="29">
        <v>6.3853172376706731</v>
      </c>
      <c r="M143" s="29">
        <v>6.4941631634611952</v>
      </c>
      <c r="N143" s="33">
        <v>-0.1088459257905221</v>
      </c>
      <c r="O143" s="49">
        <f t="shared" si="2"/>
        <v>1</v>
      </c>
    </row>
    <row r="144" spans="1:19" x14ac:dyDescent="0.25">
      <c r="A144" s="20" t="s">
        <v>254</v>
      </c>
      <c r="B144" s="21" t="s">
        <v>5</v>
      </c>
      <c r="C144" s="21">
        <v>8</v>
      </c>
      <c r="D144" s="22">
        <v>6.3567542078312975</v>
      </c>
      <c r="F144" s="40" t="s">
        <v>177</v>
      </c>
      <c r="G144" s="44"/>
      <c r="H144" s="41"/>
      <c r="I144" s="47"/>
      <c r="K144" s="31">
        <v>142</v>
      </c>
      <c r="L144" s="29">
        <v>6.3567542078312975</v>
      </c>
      <c r="M144" s="29">
        <v>6.4941631634611952</v>
      </c>
      <c r="N144" s="33">
        <v>-0.13740895562989763</v>
      </c>
      <c r="O144" s="49">
        <f t="shared" si="2"/>
        <v>1</v>
      </c>
    </row>
    <row r="145" spans="1:15" x14ac:dyDescent="0.25">
      <c r="A145" s="20" t="s">
        <v>255</v>
      </c>
      <c r="B145" s="21" t="s">
        <v>5</v>
      </c>
      <c r="C145" s="21">
        <v>8</v>
      </c>
      <c r="D145" s="22">
        <v>6.2581872769336684</v>
      </c>
      <c r="F145" s="40" t="s">
        <v>178</v>
      </c>
      <c r="G145" s="45">
        <v>6.4941631634611952</v>
      </c>
      <c r="H145" s="41" t="s">
        <v>181</v>
      </c>
      <c r="I145" s="47">
        <v>-0.23597588652752677</v>
      </c>
      <c r="K145" s="31">
        <v>143</v>
      </c>
      <c r="L145" s="29">
        <v>6.2581872769336684</v>
      </c>
      <c r="M145" s="29">
        <v>6.4941631634611952</v>
      </c>
      <c r="N145" s="33">
        <v>-0.23597588652752677</v>
      </c>
      <c r="O145" s="49">
        <f t="shared" si="2"/>
        <v>1</v>
      </c>
    </row>
    <row r="146" spans="1:15" x14ac:dyDescent="0.25">
      <c r="A146" s="20" t="s">
        <v>255</v>
      </c>
      <c r="B146" s="21" t="s">
        <v>5</v>
      </c>
      <c r="C146" s="21">
        <v>8</v>
      </c>
      <c r="D146" s="22">
        <v>5.9070762143792024</v>
      </c>
      <c r="F146" s="40" t="s">
        <v>178</v>
      </c>
      <c r="G146" s="45">
        <v>6.4941631634611952</v>
      </c>
      <c r="H146" s="41" t="s">
        <v>181</v>
      </c>
      <c r="I146" s="47">
        <v>-0.58708694908199277</v>
      </c>
      <c r="K146" s="31">
        <v>144</v>
      </c>
      <c r="L146" s="29">
        <v>5.9070762143792024</v>
      </c>
      <c r="M146" s="29">
        <v>6.4941631634611952</v>
      </c>
      <c r="N146" s="33">
        <v>-0.58708694908199277</v>
      </c>
      <c r="O146" s="49">
        <f t="shared" si="2"/>
        <v>1</v>
      </c>
    </row>
    <row r="147" spans="1:15" x14ac:dyDescent="0.25">
      <c r="A147" s="20" t="s">
        <v>254</v>
      </c>
      <c r="B147" s="21" t="s">
        <v>6</v>
      </c>
      <c r="C147" s="21">
        <v>0</v>
      </c>
      <c r="D147" s="22">
        <v>2.2485578975883285</v>
      </c>
      <c r="F147" s="40" t="s">
        <v>177</v>
      </c>
      <c r="G147" s="44"/>
      <c r="H147" s="41"/>
      <c r="I147" s="47"/>
      <c r="K147" s="31">
        <v>145</v>
      </c>
      <c r="L147" s="29">
        <v>2.2485578975883285</v>
      </c>
      <c r="M147" s="29">
        <v>2.1293856644005222</v>
      </c>
      <c r="N147" s="33">
        <v>0.11917223318780623</v>
      </c>
      <c r="O147" s="49">
        <f t="shared" si="2"/>
        <v>1</v>
      </c>
    </row>
    <row r="148" spans="1:15" x14ac:dyDescent="0.25">
      <c r="A148" s="20" t="s">
        <v>254</v>
      </c>
      <c r="B148" s="21" t="s">
        <v>6</v>
      </c>
      <c r="C148" s="21">
        <v>0</v>
      </c>
      <c r="D148" s="22">
        <v>2.0625024674949697</v>
      </c>
      <c r="F148" s="40" t="s">
        <v>177</v>
      </c>
      <c r="G148" s="44"/>
      <c r="H148" s="41"/>
      <c r="I148" s="47"/>
      <c r="K148" s="31">
        <v>146</v>
      </c>
      <c r="L148" s="29">
        <v>2.0625024674949697</v>
      </c>
      <c r="M148" s="29">
        <v>2.1293856644005222</v>
      </c>
      <c r="N148" s="33">
        <v>-6.6883196905552555E-2</v>
      </c>
      <c r="O148" s="49">
        <f t="shared" si="2"/>
        <v>1</v>
      </c>
    </row>
    <row r="149" spans="1:15" x14ac:dyDescent="0.25">
      <c r="A149" s="20" t="s">
        <v>254</v>
      </c>
      <c r="B149" s="21" t="s">
        <v>6</v>
      </c>
      <c r="C149" s="21">
        <v>0</v>
      </c>
      <c r="D149" s="22">
        <v>1.8951928534003275</v>
      </c>
      <c r="F149" s="40" t="s">
        <v>177</v>
      </c>
      <c r="G149" s="44"/>
      <c r="H149" s="41"/>
      <c r="I149" s="47"/>
      <c r="K149" s="31">
        <v>147</v>
      </c>
      <c r="L149" s="29">
        <v>1.8951928534003275</v>
      </c>
      <c r="M149" s="29">
        <v>2.1293856644005222</v>
      </c>
      <c r="N149" s="33">
        <v>-0.23419281100019473</v>
      </c>
      <c r="O149" s="49">
        <f t="shared" si="2"/>
        <v>1</v>
      </c>
    </row>
    <row r="150" spans="1:15" x14ac:dyDescent="0.25">
      <c r="A150" s="20" t="s">
        <v>254</v>
      </c>
      <c r="B150" s="21" t="s">
        <v>6</v>
      </c>
      <c r="C150" s="21">
        <v>0</v>
      </c>
      <c r="D150" s="22">
        <v>1.6928031367991561</v>
      </c>
      <c r="F150" s="40" t="s">
        <v>177</v>
      </c>
      <c r="G150" s="44"/>
      <c r="H150" s="41"/>
      <c r="I150" s="47"/>
      <c r="K150" s="31">
        <v>148</v>
      </c>
      <c r="L150" s="29">
        <v>1.6928031367991561</v>
      </c>
      <c r="M150" s="29">
        <v>2.1293856644005222</v>
      </c>
      <c r="N150" s="33">
        <v>-0.43658252760136618</v>
      </c>
      <c r="O150" s="49">
        <f t="shared" si="2"/>
        <v>1</v>
      </c>
    </row>
    <row r="151" spans="1:15" x14ac:dyDescent="0.25">
      <c r="A151" s="20" t="s">
        <v>255</v>
      </c>
      <c r="B151" s="21" t="s">
        <v>6</v>
      </c>
      <c r="C151" s="21">
        <v>0</v>
      </c>
      <c r="D151" s="22">
        <v>1.6928031367991561</v>
      </c>
      <c r="F151" s="40" t="s">
        <v>178</v>
      </c>
      <c r="G151" s="45">
        <v>2.1293856644005222</v>
      </c>
      <c r="H151" s="41" t="s">
        <v>181</v>
      </c>
      <c r="I151" s="47">
        <v>-0.43658252760136618</v>
      </c>
      <c r="K151" s="31">
        <v>149</v>
      </c>
      <c r="L151" s="29">
        <v>1.6928031367991561</v>
      </c>
      <c r="M151" s="29">
        <v>2.1293856644005222</v>
      </c>
      <c r="N151" s="33">
        <v>-0.43658252760136618</v>
      </c>
      <c r="O151" s="49">
        <f t="shared" si="2"/>
        <v>1</v>
      </c>
    </row>
    <row r="152" spans="1:15" x14ac:dyDescent="0.25">
      <c r="A152" s="20" t="s">
        <v>255</v>
      </c>
      <c r="B152" s="21" t="s">
        <v>6</v>
      </c>
      <c r="C152" s="21">
        <v>0</v>
      </c>
      <c r="D152" s="22">
        <v>1.3934078834175987</v>
      </c>
      <c r="F152" s="40" t="s">
        <v>178</v>
      </c>
      <c r="G152" s="45">
        <v>2.1293856644005222</v>
      </c>
      <c r="H152" s="41" t="s">
        <v>182</v>
      </c>
      <c r="I152" s="47">
        <v>-0.73597778098292355</v>
      </c>
      <c r="K152" s="31">
        <v>150</v>
      </c>
      <c r="L152" s="29">
        <v>1.3934078834175987</v>
      </c>
      <c r="M152" s="29">
        <v>2.1293856644005222</v>
      </c>
      <c r="N152" s="33">
        <v>-0.73597778098292355</v>
      </c>
      <c r="O152" s="49">
        <f t="shared" si="2"/>
        <v>1</v>
      </c>
    </row>
    <row r="153" spans="1:15" x14ac:dyDescent="0.25">
      <c r="A153" s="20" t="s">
        <v>254</v>
      </c>
      <c r="B153" s="21" t="s">
        <v>6</v>
      </c>
      <c r="C153" s="21">
        <v>1</v>
      </c>
      <c r="D153" s="22">
        <v>4.0607799220937508</v>
      </c>
      <c r="F153" s="40" t="s">
        <v>177</v>
      </c>
      <c r="G153" s="44"/>
      <c r="H153" s="41"/>
      <c r="I153" s="47"/>
      <c r="K153" s="31">
        <v>151</v>
      </c>
      <c r="L153" s="29">
        <v>4.0607799220937508</v>
      </c>
      <c r="M153" s="29">
        <v>3.8364131984020817</v>
      </c>
      <c r="N153" s="33">
        <v>0.2243667236916691</v>
      </c>
      <c r="O153" s="49">
        <f t="shared" si="2"/>
        <v>1</v>
      </c>
    </row>
    <row r="154" spans="1:15" x14ac:dyDescent="0.25">
      <c r="A154" s="20" t="s">
        <v>254</v>
      </c>
      <c r="B154" s="21" t="s">
        <v>6</v>
      </c>
      <c r="C154" s="21">
        <v>1</v>
      </c>
      <c r="D154" s="22">
        <v>3.9487725164073186</v>
      </c>
      <c r="F154" s="40" t="s">
        <v>177</v>
      </c>
      <c r="G154" s="44"/>
      <c r="H154" s="41"/>
      <c r="I154" s="47"/>
      <c r="K154" s="31">
        <v>152</v>
      </c>
      <c r="L154" s="29">
        <v>3.9487725164073186</v>
      </c>
      <c r="M154" s="29">
        <v>3.8364131984020817</v>
      </c>
      <c r="N154" s="33">
        <v>0.11235931800523691</v>
      </c>
      <c r="O154" s="49">
        <f t="shared" si="2"/>
        <v>1</v>
      </c>
    </row>
    <row r="155" spans="1:15" x14ac:dyDescent="0.25">
      <c r="A155" s="20" t="s">
        <v>254</v>
      </c>
      <c r="B155" s="21" t="s">
        <v>6</v>
      </c>
      <c r="C155" s="21">
        <v>1</v>
      </c>
      <c r="D155" s="22">
        <v>3.6612772639256117</v>
      </c>
      <c r="F155" s="40" t="s">
        <v>177</v>
      </c>
      <c r="G155" s="44"/>
      <c r="H155" s="41"/>
      <c r="I155" s="47"/>
      <c r="K155" s="31">
        <v>153</v>
      </c>
      <c r="L155" s="29">
        <v>3.6612772639256117</v>
      </c>
      <c r="M155" s="29">
        <v>3.8364131984020817</v>
      </c>
      <c r="N155" s="33">
        <v>-0.17513593447647002</v>
      </c>
      <c r="O155" s="49">
        <f t="shared" si="2"/>
        <v>1</v>
      </c>
    </row>
    <row r="156" spans="1:15" x14ac:dyDescent="0.25">
      <c r="A156" s="20" t="s">
        <v>254</v>
      </c>
      <c r="B156" s="21" t="s">
        <v>6</v>
      </c>
      <c r="C156" s="21">
        <v>1</v>
      </c>
      <c r="D156" s="22">
        <v>3.4695408932352096</v>
      </c>
      <c r="F156" s="40" t="s">
        <v>177</v>
      </c>
      <c r="G156" s="44"/>
      <c r="H156" s="41"/>
      <c r="I156" s="47"/>
      <c r="K156" s="31">
        <v>154</v>
      </c>
      <c r="L156" s="29">
        <v>3.4695408932352096</v>
      </c>
      <c r="M156" s="29">
        <v>3.8364131984020817</v>
      </c>
      <c r="N156" s="33">
        <v>-0.36687230516687208</v>
      </c>
      <c r="O156" s="49">
        <f t="shared" si="2"/>
        <v>1</v>
      </c>
    </row>
    <row r="157" spans="1:15" x14ac:dyDescent="0.25">
      <c r="A157" s="20" t="s">
        <v>255</v>
      </c>
      <c r="B157" s="21" t="s">
        <v>6</v>
      </c>
      <c r="C157" s="21">
        <v>1</v>
      </c>
      <c r="D157" s="22">
        <v>3.4560445715737376</v>
      </c>
      <c r="F157" s="40" t="s">
        <v>178</v>
      </c>
      <c r="G157" s="45">
        <v>3.8364131984020817</v>
      </c>
      <c r="H157" s="41" t="s">
        <v>181</v>
      </c>
      <c r="I157" s="47">
        <v>-0.38036862682834416</v>
      </c>
      <c r="K157" s="31">
        <v>155</v>
      </c>
      <c r="L157" s="29">
        <v>3.4560445715737376</v>
      </c>
      <c r="M157" s="29">
        <v>3.8364131984020817</v>
      </c>
      <c r="N157" s="33">
        <v>-0.38036862682834416</v>
      </c>
      <c r="O157" s="49">
        <f t="shared" si="2"/>
        <v>1</v>
      </c>
    </row>
    <row r="158" spans="1:15" x14ac:dyDescent="0.25">
      <c r="A158" s="20" t="s">
        <v>255</v>
      </c>
      <c r="B158" s="21" t="s">
        <v>6</v>
      </c>
      <c r="C158" s="21">
        <v>1</v>
      </c>
      <c r="D158" s="22">
        <v>3.2931328620723654</v>
      </c>
      <c r="F158" s="40" t="s">
        <v>178</v>
      </c>
      <c r="G158" s="45">
        <v>3.8364131984020817</v>
      </c>
      <c r="H158" s="41" t="s">
        <v>181</v>
      </c>
      <c r="I158" s="47">
        <v>-0.54328033632971628</v>
      </c>
      <c r="K158" s="31">
        <v>156</v>
      </c>
      <c r="L158" s="29">
        <v>3.2931328620723654</v>
      </c>
      <c r="M158" s="29">
        <v>3.8364131984020817</v>
      </c>
      <c r="N158" s="33">
        <v>-0.54328033632971628</v>
      </c>
      <c r="O158" s="49">
        <f t="shared" si="2"/>
        <v>1</v>
      </c>
    </row>
    <row r="159" spans="1:15" x14ac:dyDescent="0.25">
      <c r="A159" s="20" t="s">
        <v>254</v>
      </c>
      <c r="B159" s="21" t="s">
        <v>6</v>
      </c>
      <c r="C159" s="21">
        <v>2</v>
      </c>
      <c r="D159" s="22">
        <v>6.3861624481502641</v>
      </c>
      <c r="F159" s="40" t="s">
        <v>177</v>
      </c>
      <c r="G159" s="44"/>
      <c r="H159" s="41"/>
      <c r="I159" s="47"/>
      <c r="K159" s="31">
        <v>157</v>
      </c>
      <c r="L159" s="29">
        <v>6.3861624481502641</v>
      </c>
      <c r="M159" s="29">
        <v>5.6461578674765907</v>
      </c>
      <c r="N159" s="33">
        <v>0.74000458067367347</v>
      </c>
      <c r="O159" s="49">
        <f t="shared" si="2"/>
        <v>0</v>
      </c>
    </row>
    <row r="160" spans="1:15" x14ac:dyDescent="0.25">
      <c r="A160" s="20" t="s">
        <v>254</v>
      </c>
      <c r="B160" s="21" t="s">
        <v>6</v>
      </c>
      <c r="C160" s="21">
        <v>2</v>
      </c>
      <c r="D160" s="22">
        <v>6.2156818820794939</v>
      </c>
      <c r="F160" s="40" t="s">
        <v>177</v>
      </c>
      <c r="G160" s="44"/>
      <c r="H160" s="41"/>
      <c r="I160" s="47"/>
      <c r="K160" s="31">
        <v>158</v>
      </c>
      <c r="L160" s="29">
        <v>6.2156818820794939</v>
      </c>
      <c r="M160" s="29">
        <v>5.6461578674765907</v>
      </c>
      <c r="N160" s="33">
        <v>0.56952401460290325</v>
      </c>
      <c r="O160" s="49">
        <f t="shared" si="2"/>
        <v>0</v>
      </c>
    </row>
    <row r="161" spans="1:15" x14ac:dyDescent="0.25">
      <c r="A161" s="20" t="s">
        <v>254</v>
      </c>
      <c r="B161" s="21" t="s">
        <v>6</v>
      </c>
      <c r="C161" s="21">
        <v>2</v>
      </c>
      <c r="D161" s="22">
        <v>5.6451008077937868</v>
      </c>
      <c r="F161" s="40" t="s">
        <v>177</v>
      </c>
      <c r="G161" s="44"/>
      <c r="H161" s="41"/>
      <c r="I161" s="47"/>
      <c r="K161" s="31">
        <v>159</v>
      </c>
      <c r="L161" s="29">
        <v>5.6451008077937868</v>
      </c>
      <c r="M161" s="29">
        <v>5.6461578674765907</v>
      </c>
      <c r="N161" s="33">
        <v>-1.0570596828038958E-3</v>
      </c>
      <c r="O161" s="49">
        <f t="shared" si="2"/>
        <v>1</v>
      </c>
    </row>
    <row r="162" spans="1:15" x14ac:dyDescent="0.25">
      <c r="A162" s="20" t="s">
        <v>254</v>
      </c>
      <c r="B162" s="21" t="s">
        <v>6</v>
      </c>
      <c r="C162" s="21">
        <v>2</v>
      </c>
      <c r="D162" s="22">
        <v>5.2879838304413642</v>
      </c>
      <c r="F162" s="40" t="s">
        <v>177</v>
      </c>
      <c r="G162" s="44"/>
      <c r="H162" s="41"/>
      <c r="I162" s="47"/>
      <c r="K162" s="31">
        <v>160</v>
      </c>
      <c r="L162" s="29">
        <v>5.2879838304413642</v>
      </c>
      <c r="M162" s="29">
        <v>5.6461578674765907</v>
      </c>
      <c r="N162" s="33">
        <v>-0.35817403703522643</v>
      </c>
      <c r="O162" s="49">
        <f t="shared" si="2"/>
        <v>1</v>
      </c>
    </row>
    <row r="163" spans="1:15" x14ac:dyDescent="0.25">
      <c r="A163" s="20" t="s">
        <v>255</v>
      </c>
      <c r="B163" s="21" t="s">
        <v>6</v>
      </c>
      <c r="C163" s="21">
        <v>2</v>
      </c>
      <c r="D163" s="22">
        <v>5.0607799220937508</v>
      </c>
      <c r="F163" s="40" t="s">
        <v>178</v>
      </c>
      <c r="G163" s="45">
        <v>5.6461578674765907</v>
      </c>
      <c r="H163" s="41" t="s">
        <v>181</v>
      </c>
      <c r="I163" s="47">
        <v>-0.58537794538283983</v>
      </c>
      <c r="K163" s="31">
        <v>161</v>
      </c>
      <c r="L163" s="29">
        <v>5.0607799220937508</v>
      </c>
      <c r="M163" s="29">
        <v>5.6461578674765907</v>
      </c>
      <c r="N163" s="33">
        <v>-0.58537794538283983</v>
      </c>
      <c r="O163" s="49">
        <f t="shared" si="2"/>
        <v>1</v>
      </c>
    </row>
    <row r="164" spans="1:15" x14ac:dyDescent="0.25">
      <c r="A164" s="20" t="s">
        <v>255</v>
      </c>
      <c r="B164" s="21" t="s">
        <v>6</v>
      </c>
      <c r="C164" s="21">
        <v>2</v>
      </c>
      <c r="D164" s="22">
        <v>4.9401935287087273</v>
      </c>
      <c r="F164" s="40" t="s">
        <v>178</v>
      </c>
      <c r="G164" s="45">
        <v>5.6461578674765907</v>
      </c>
      <c r="H164" s="41" t="s">
        <v>181</v>
      </c>
      <c r="I164" s="47">
        <v>-0.70596433876786335</v>
      </c>
      <c r="K164" s="31">
        <v>162</v>
      </c>
      <c r="L164" s="29">
        <v>4.9401935287087273</v>
      </c>
      <c r="M164" s="29">
        <v>5.6461578674765907</v>
      </c>
      <c r="N164" s="33">
        <v>-0.70596433876786335</v>
      </c>
      <c r="O164" s="49">
        <f t="shared" si="2"/>
        <v>1</v>
      </c>
    </row>
    <row r="165" spans="1:15" x14ac:dyDescent="0.25">
      <c r="A165" s="20" t="s">
        <v>254</v>
      </c>
      <c r="B165" s="21" t="s">
        <v>6</v>
      </c>
      <c r="C165" s="21">
        <v>4</v>
      </c>
      <c r="D165" s="22">
        <v>6.7134994793782683</v>
      </c>
      <c r="F165" s="40" t="s">
        <v>177</v>
      </c>
      <c r="G165" s="44"/>
      <c r="H165" s="41"/>
      <c r="I165" s="47"/>
      <c r="K165" s="31">
        <v>163</v>
      </c>
      <c r="L165" s="29">
        <v>6.7134994793782683</v>
      </c>
      <c r="M165" s="29">
        <v>6.6490479805847222</v>
      </c>
      <c r="N165" s="33">
        <v>6.4451498793546058E-2</v>
      </c>
      <c r="O165" s="49">
        <f t="shared" si="2"/>
        <v>1</v>
      </c>
    </row>
    <row r="166" spans="1:15" x14ac:dyDescent="0.25">
      <c r="A166" s="20" t="s">
        <v>254</v>
      </c>
      <c r="B166" s="21" t="s">
        <v>6</v>
      </c>
      <c r="C166" s="21">
        <v>4</v>
      </c>
      <c r="D166" s="22">
        <v>6.6451008077937868</v>
      </c>
      <c r="F166" s="40" t="s">
        <v>177</v>
      </c>
      <c r="G166" s="44"/>
      <c r="H166" s="41"/>
      <c r="I166" s="47"/>
      <c r="K166" s="31">
        <v>164</v>
      </c>
      <c r="L166" s="29">
        <v>6.6451008077937868</v>
      </c>
      <c r="M166" s="29">
        <v>6.6490479805847222</v>
      </c>
      <c r="N166" s="33">
        <v>-3.9471727909354826E-3</v>
      </c>
      <c r="O166" s="49">
        <f t="shared" si="2"/>
        <v>1</v>
      </c>
    </row>
    <row r="167" spans="1:15" x14ac:dyDescent="0.25">
      <c r="A167" s="20" t="s">
        <v>254</v>
      </c>
      <c r="B167" s="21" t="s">
        <v>6</v>
      </c>
      <c r="C167" s="21">
        <v>4</v>
      </c>
      <c r="D167" s="22">
        <v>6.5422881389671659</v>
      </c>
      <c r="F167" s="40" t="s">
        <v>177</v>
      </c>
      <c r="G167" s="44"/>
      <c r="H167" s="41"/>
      <c r="I167" s="47"/>
      <c r="K167" s="31">
        <v>165</v>
      </c>
      <c r="L167" s="29">
        <v>6.5422881389671659</v>
      </c>
      <c r="M167" s="29">
        <v>6.6490479805847222</v>
      </c>
      <c r="N167" s="33">
        <v>-0.10675984161755636</v>
      </c>
      <c r="O167" s="49">
        <f t="shared" si="2"/>
        <v>1</v>
      </c>
    </row>
    <row r="168" spans="1:15" x14ac:dyDescent="0.25">
      <c r="A168" s="20" t="s">
        <v>254</v>
      </c>
      <c r="B168" s="21" t="s">
        <v>6</v>
      </c>
      <c r="C168" s="21">
        <v>4</v>
      </c>
      <c r="D168" s="22">
        <v>6.4972528447282896</v>
      </c>
      <c r="F168" s="40" t="s">
        <v>177</v>
      </c>
      <c r="G168" s="44"/>
      <c r="H168" s="41"/>
      <c r="I168" s="47"/>
      <c r="K168" s="31">
        <v>166</v>
      </c>
      <c r="L168" s="29">
        <v>6.4972528447282896</v>
      </c>
      <c r="M168" s="29">
        <v>6.6490479805847222</v>
      </c>
      <c r="N168" s="33">
        <v>-0.15179513585643267</v>
      </c>
      <c r="O168" s="49">
        <f t="shared" si="2"/>
        <v>1</v>
      </c>
    </row>
    <row r="169" spans="1:15" x14ac:dyDescent="0.25">
      <c r="A169" s="20" t="s">
        <v>255</v>
      </c>
      <c r="B169" s="21" t="s">
        <v>6</v>
      </c>
      <c r="C169" s="21">
        <v>4</v>
      </c>
      <c r="D169" s="22">
        <v>6.4264159976022963</v>
      </c>
      <c r="F169" s="40" t="s">
        <v>178</v>
      </c>
      <c r="G169" s="45">
        <v>6.6490479805847222</v>
      </c>
      <c r="H169" s="41" t="s">
        <v>181</v>
      </c>
      <c r="I169" s="47">
        <v>-0.22263198298242592</v>
      </c>
      <c r="K169" s="31">
        <v>167</v>
      </c>
      <c r="L169" s="29">
        <v>6.4264159976022963</v>
      </c>
      <c r="M169" s="29">
        <v>6.6490479805847222</v>
      </c>
      <c r="N169" s="33">
        <v>-0.22263198298242592</v>
      </c>
      <c r="O169" s="49">
        <f t="shared" si="2"/>
        <v>1</v>
      </c>
    </row>
    <row r="170" spans="1:15" x14ac:dyDescent="0.25">
      <c r="A170" s="20" t="s">
        <v>255</v>
      </c>
      <c r="B170" s="21" t="s">
        <v>6</v>
      </c>
      <c r="C170" s="21">
        <v>4</v>
      </c>
      <c r="D170" s="22">
        <v>6.090924176945582</v>
      </c>
      <c r="F170" s="40" t="s">
        <v>178</v>
      </c>
      <c r="G170" s="45">
        <v>6.6490479805847222</v>
      </c>
      <c r="H170" s="41" t="s">
        <v>181</v>
      </c>
      <c r="I170" s="47">
        <v>-0.55812380363914027</v>
      </c>
      <c r="K170" s="31">
        <v>168</v>
      </c>
      <c r="L170" s="29">
        <v>6.090924176945582</v>
      </c>
      <c r="M170" s="29">
        <v>6.6490479805847222</v>
      </c>
      <c r="N170" s="33">
        <v>-0.55812380363914027</v>
      </c>
      <c r="O170" s="49">
        <f t="shared" si="2"/>
        <v>1</v>
      </c>
    </row>
    <row r="171" spans="1:15" x14ac:dyDescent="0.25">
      <c r="A171" s="20" t="s">
        <v>254</v>
      </c>
      <c r="B171" s="21" t="s">
        <v>6</v>
      </c>
      <c r="C171" s="21">
        <v>6</v>
      </c>
      <c r="D171" s="22">
        <v>7.2156818820794939</v>
      </c>
      <c r="F171" s="40" t="s">
        <v>177</v>
      </c>
      <c r="G171" s="44"/>
      <c r="H171" s="41"/>
      <c r="I171" s="47"/>
      <c r="K171" s="31">
        <v>169</v>
      </c>
      <c r="L171" s="29">
        <v>7.2156818820794939</v>
      </c>
      <c r="M171" s="29">
        <v>6.8938007482841392</v>
      </c>
      <c r="N171" s="33">
        <v>0.32188113379535466</v>
      </c>
      <c r="O171" s="49">
        <f t="shared" si="2"/>
        <v>1</v>
      </c>
    </row>
    <row r="172" spans="1:15" x14ac:dyDescent="0.25">
      <c r="A172" s="20" t="s">
        <v>254</v>
      </c>
      <c r="B172" s="21" t="s">
        <v>6</v>
      </c>
      <c r="C172" s="21">
        <v>6</v>
      </c>
      <c r="D172" s="22">
        <v>7.0718864630251943</v>
      </c>
      <c r="F172" s="40" t="s">
        <v>177</v>
      </c>
      <c r="G172" s="44"/>
      <c r="H172" s="41"/>
      <c r="I172" s="47"/>
      <c r="K172" s="31">
        <v>170</v>
      </c>
      <c r="L172" s="29">
        <v>7.0718864630251943</v>
      </c>
      <c r="M172" s="29">
        <v>6.8938007482841392</v>
      </c>
      <c r="N172" s="33">
        <v>0.17808571474105506</v>
      </c>
      <c r="O172" s="49">
        <f t="shared" si="2"/>
        <v>1</v>
      </c>
    </row>
    <row r="173" spans="1:15" x14ac:dyDescent="0.25">
      <c r="A173" s="20" t="s">
        <v>254</v>
      </c>
      <c r="B173" s="21" t="s">
        <v>6</v>
      </c>
      <c r="C173" s="21">
        <v>6</v>
      </c>
      <c r="D173" s="22">
        <v>6.9890735503364363</v>
      </c>
      <c r="F173" s="40" t="s">
        <v>177</v>
      </c>
      <c r="G173" s="44"/>
      <c r="H173" s="41"/>
      <c r="I173" s="47"/>
      <c r="K173" s="31">
        <v>171</v>
      </c>
      <c r="L173" s="29">
        <v>6.9890735503364363</v>
      </c>
      <c r="M173" s="29">
        <v>6.8938007482841392</v>
      </c>
      <c r="N173" s="33">
        <v>9.5272802052297045E-2</v>
      </c>
      <c r="O173" s="49">
        <f t="shared" si="2"/>
        <v>1</v>
      </c>
    </row>
    <row r="174" spans="1:15" x14ac:dyDescent="0.25">
      <c r="A174" s="20" t="s">
        <v>254</v>
      </c>
      <c r="B174" s="21" t="s">
        <v>6</v>
      </c>
      <c r="C174" s="21">
        <v>6</v>
      </c>
      <c r="D174" s="22">
        <v>6.9709543871827995</v>
      </c>
      <c r="F174" s="40" t="s">
        <v>177</v>
      </c>
      <c r="G174" s="44"/>
      <c r="H174" s="41"/>
      <c r="I174" s="47"/>
      <c r="K174" s="31">
        <v>172</v>
      </c>
      <c r="L174" s="29">
        <v>6.9709543871827995</v>
      </c>
      <c r="M174" s="29">
        <v>6.8938007482841392</v>
      </c>
      <c r="N174" s="33">
        <v>7.7153638898660226E-2</v>
      </c>
      <c r="O174" s="49">
        <f t="shared" si="2"/>
        <v>1</v>
      </c>
    </row>
    <row r="175" spans="1:15" x14ac:dyDescent="0.25">
      <c r="A175" s="20" t="s">
        <v>255</v>
      </c>
      <c r="B175" s="21" t="s">
        <v>6</v>
      </c>
      <c r="C175" s="21">
        <v>6</v>
      </c>
      <c r="D175" s="22">
        <v>6.962157267903395</v>
      </c>
      <c r="F175" s="40" t="s">
        <v>178</v>
      </c>
      <c r="G175" s="45">
        <v>6.8938007482841392</v>
      </c>
      <c r="H175" s="41" t="s">
        <v>181</v>
      </c>
      <c r="I175" s="47">
        <v>6.8356519619255707E-2</v>
      </c>
      <c r="K175" s="31">
        <v>173</v>
      </c>
      <c r="L175" s="29">
        <v>6.962157267903395</v>
      </c>
      <c r="M175" s="29">
        <v>6.8938007482841392</v>
      </c>
      <c r="N175" s="33">
        <v>6.8356519619255707E-2</v>
      </c>
      <c r="O175" s="49">
        <f t="shared" si="2"/>
        <v>1</v>
      </c>
    </row>
    <row r="176" spans="1:15" x14ac:dyDescent="0.25">
      <c r="A176" s="20" t="s">
        <v>255</v>
      </c>
      <c r="B176" s="21" t="s">
        <v>6</v>
      </c>
      <c r="C176" s="21">
        <v>6</v>
      </c>
      <c r="D176" s="22">
        <v>6.7286960245111951</v>
      </c>
      <c r="F176" s="40" t="s">
        <v>178</v>
      </c>
      <c r="G176" s="45">
        <v>6.8938007482841392</v>
      </c>
      <c r="H176" s="41" t="s">
        <v>181</v>
      </c>
      <c r="I176" s="47">
        <v>-0.16510472377294416</v>
      </c>
      <c r="K176" s="31">
        <v>174</v>
      </c>
      <c r="L176" s="29">
        <v>6.7286960245111951</v>
      </c>
      <c r="M176" s="29">
        <v>6.8938007482841392</v>
      </c>
      <c r="N176" s="33">
        <v>-0.16510472377294416</v>
      </c>
      <c r="O176" s="49">
        <f t="shared" si="2"/>
        <v>1</v>
      </c>
    </row>
    <row r="177" spans="1:15" x14ac:dyDescent="0.25">
      <c r="A177" s="20" t="s">
        <v>254</v>
      </c>
      <c r="B177" s="21" t="s">
        <v>6</v>
      </c>
      <c r="C177" s="21">
        <v>8</v>
      </c>
      <c r="D177" s="22">
        <v>6.9709543871827995</v>
      </c>
      <c r="F177" s="40" t="s">
        <v>177</v>
      </c>
      <c r="G177" s="44"/>
      <c r="H177" s="41"/>
      <c r="I177" s="47"/>
      <c r="K177" s="31">
        <v>175</v>
      </c>
      <c r="L177" s="29">
        <v>6.9709543871827995</v>
      </c>
      <c r="M177" s="29">
        <v>6.9079099585911283</v>
      </c>
      <c r="N177" s="33">
        <v>6.3044428591671142E-2</v>
      </c>
      <c r="O177" s="49">
        <f t="shared" si="2"/>
        <v>1</v>
      </c>
    </row>
    <row r="178" spans="1:15" x14ac:dyDescent="0.25">
      <c r="A178" s="20" t="s">
        <v>254</v>
      </c>
      <c r="B178" s="21" t="s">
        <v>6</v>
      </c>
      <c r="C178" s="21">
        <v>8</v>
      </c>
      <c r="D178" s="22">
        <v>6.9709543871827995</v>
      </c>
      <c r="F178" s="40" t="s">
        <v>177</v>
      </c>
      <c r="G178" s="44"/>
      <c r="H178" s="41"/>
      <c r="I178" s="47"/>
      <c r="K178" s="31">
        <v>176</v>
      </c>
      <c r="L178" s="29">
        <v>6.9709543871827995</v>
      </c>
      <c r="M178" s="29">
        <v>6.9079099585911283</v>
      </c>
      <c r="N178" s="33">
        <v>6.3044428591671142E-2</v>
      </c>
      <c r="O178" s="49">
        <f t="shared" si="2"/>
        <v>1</v>
      </c>
    </row>
    <row r="179" spans="1:15" x14ac:dyDescent="0.25">
      <c r="A179" s="20" t="s">
        <v>254</v>
      </c>
      <c r="B179" s="21" t="s">
        <v>6</v>
      </c>
      <c r="C179" s="21">
        <v>8</v>
      </c>
      <c r="D179" s="22">
        <v>6.6751332855940619</v>
      </c>
      <c r="F179" s="40" t="s">
        <v>177</v>
      </c>
      <c r="G179" s="44"/>
      <c r="H179" s="41"/>
      <c r="I179" s="47"/>
      <c r="K179" s="31">
        <v>177</v>
      </c>
      <c r="L179" s="29">
        <v>6.6751332855940619</v>
      </c>
      <c r="M179" s="29">
        <v>6.9079099585911283</v>
      </c>
      <c r="N179" s="33">
        <v>-0.23277667299706639</v>
      </c>
      <c r="O179" s="49">
        <f t="shared" si="2"/>
        <v>1</v>
      </c>
    </row>
    <row r="180" spans="1:15" x14ac:dyDescent="0.25">
      <c r="A180" s="20" t="s">
        <v>254</v>
      </c>
      <c r="B180" s="21" t="s">
        <v>6</v>
      </c>
      <c r="C180" s="21">
        <v>8</v>
      </c>
      <c r="D180" s="22">
        <v>6.4972528447282896</v>
      </c>
      <c r="F180" s="40" t="s">
        <v>177</v>
      </c>
      <c r="G180" s="44"/>
      <c r="H180" s="41"/>
      <c r="I180" s="47"/>
      <c r="K180" s="31">
        <v>178</v>
      </c>
      <c r="L180" s="29">
        <v>6.4972528447282896</v>
      </c>
      <c r="M180" s="29">
        <v>6.9079099585911283</v>
      </c>
      <c r="N180" s="33">
        <v>-0.41065711386283876</v>
      </c>
      <c r="O180" s="49">
        <f t="shared" si="2"/>
        <v>1</v>
      </c>
    </row>
    <row r="181" spans="1:15" x14ac:dyDescent="0.25">
      <c r="A181" s="20" t="s">
        <v>255</v>
      </c>
      <c r="B181" s="21" t="s">
        <v>6</v>
      </c>
      <c r="C181" s="21">
        <v>8</v>
      </c>
      <c r="D181" s="22">
        <v>6.4972528447282896</v>
      </c>
      <c r="F181" s="40" t="s">
        <v>178</v>
      </c>
      <c r="G181" s="45">
        <v>6.9079099585911283</v>
      </c>
      <c r="H181" s="41" t="s">
        <v>181</v>
      </c>
      <c r="I181" s="47">
        <v>-0.41065711386283876</v>
      </c>
      <c r="K181" s="31">
        <v>179</v>
      </c>
      <c r="L181" s="29">
        <v>6.4972528447282896</v>
      </c>
      <c r="M181" s="29">
        <v>6.9079099585911283</v>
      </c>
      <c r="N181" s="33">
        <v>-0.41065711386283876</v>
      </c>
      <c r="O181" s="49">
        <f t="shared" si="2"/>
        <v>1</v>
      </c>
    </row>
    <row r="182" spans="1:15" x14ac:dyDescent="0.25">
      <c r="A182" s="20" t="s">
        <v>255</v>
      </c>
      <c r="B182" s="21" t="s">
        <v>6</v>
      </c>
      <c r="C182" s="21">
        <v>8</v>
      </c>
      <c r="D182" s="22">
        <v>6.4293986173447708</v>
      </c>
      <c r="F182" s="40" t="s">
        <v>178</v>
      </c>
      <c r="G182" s="45">
        <v>6.9079099585911283</v>
      </c>
      <c r="H182" s="41" t="s">
        <v>181</v>
      </c>
      <c r="I182" s="47">
        <v>-0.47851134124635752</v>
      </c>
      <c r="K182" s="31">
        <v>180</v>
      </c>
      <c r="L182" s="29">
        <v>6.4293986173447708</v>
      </c>
      <c r="M182" s="29">
        <v>6.9079099585911283</v>
      </c>
      <c r="N182" s="33">
        <v>-0.47851134124635752</v>
      </c>
      <c r="O182" s="49">
        <f t="shared" si="2"/>
        <v>1</v>
      </c>
    </row>
    <row r="183" spans="1:15" x14ac:dyDescent="0.25">
      <c r="A183" s="20" t="s">
        <v>254</v>
      </c>
      <c r="B183" s="21" t="s">
        <v>7</v>
      </c>
      <c r="C183" s="21">
        <v>0</v>
      </c>
      <c r="D183" s="22">
        <v>2.3138292046514777</v>
      </c>
      <c r="F183" s="40" t="s">
        <v>177</v>
      </c>
      <c r="G183" s="44"/>
      <c r="H183" s="41"/>
      <c r="I183" s="47"/>
      <c r="K183" s="31">
        <v>181</v>
      </c>
      <c r="L183" s="29">
        <v>2.3138292046514777</v>
      </c>
      <c r="M183" s="29">
        <v>2.1232381420271071</v>
      </c>
      <c r="N183" s="33">
        <v>0.19059106262437053</v>
      </c>
      <c r="O183" s="49">
        <f t="shared" si="2"/>
        <v>1</v>
      </c>
    </row>
    <row r="184" spans="1:15" x14ac:dyDescent="0.25">
      <c r="A184" s="20" t="s">
        <v>254</v>
      </c>
      <c r="B184" s="21" t="s">
        <v>7</v>
      </c>
      <c r="C184" s="21">
        <v>0</v>
      </c>
      <c r="D184" s="22">
        <v>2.0016144850650992</v>
      </c>
      <c r="F184" s="40" t="s">
        <v>177</v>
      </c>
      <c r="G184" s="44"/>
      <c r="H184" s="41"/>
      <c r="I184" s="47"/>
      <c r="K184" s="31">
        <v>182</v>
      </c>
      <c r="L184" s="29">
        <v>2.0016144850650992</v>
      </c>
      <c r="M184" s="29">
        <v>2.1232381420271071</v>
      </c>
      <c r="N184" s="33">
        <v>-0.12162365696200794</v>
      </c>
      <c r="O184" s="49">
        <f t="shared" si="2"/>
        <v>1</v>
      </c>
    </row>
    <row r="185" spans="1:15" x14ac:dyDescent="0.25">
      <c r="A185" s="20" t="s">
        <v>254</v>
      </c>
      <c r="B185" s="21" t="s">
        <v>7</v>
      </c>
      <c r="C185" s="21">
        <v>0</v>
      </c>
      <c r="D185" s="22">
        <v>1.8951928534003275</v>
      </c>
      <c r="F185" s="40" t="s">
        <v>177</v>
      </c>
      <c r="G185" s="44"/>
      <c r="H185" s="41"/>
      <c r="I185" s="47"/>
      <c r="K185" s="31">
        <v>183</v>
      </c>
      <c r="L185" s="29">
        <v>1.8951928534003275</v>
      </c>
      <c r="M185" s="29">
        <v>2.1232381420271071</v>
      </c>
      <c r="N185" s="33">
        <v>-0.22804528862677964</v>
      </c>
      <c r="O185" s="49">
        <f t="shared" si="2"/>
        <v>1</v>
      </c>
    </row>
    <row r="186" spans="1:15" x14ac:dyDescent="0.25">
      <c r="A186" s="20" t="s">
        <v>254</v>
      </c>
      <c r="B186" s="21" t="s">
        <v>7</v>
      </c>
      <c r="C186" s="21">
        <v>0</v>
      </c>
      <c r="D186" s="22">
        <v>1.8951928534003275</v>
      </c>
      <c r="F186" s="40" t="s">
        <v>177</v>
      </c>
      <c r="G186" s="44"/>
      <c r="H186" s="41"/>
      <c r="I186" s="47"/>
      <c r="K186" s="31">
        <v>184</v>
      </c>
      <c r="L186" s="29">
        <v>1.8951928534003275</v>
      </c>
      <c r="M186" s="29">
        <v>2.1232381420271071</v>
      </c>
      <c r="N186" s="33">
        <v>-0.22804528862677964</v>
      </c>
      <c r="O186" s="49">
        <f t="shared" si="2"/>
        <v>1</v>
      </c>
    </row>
    <row r="187" spans="1:15" x14ac:dyDescent="0.25">
      <c r="A187" s="20" t="s">
        <v>255</v>
      </c>
      <c r="B187" s="21" t="s">
        <v>7</v>
      </c>
      <c r="C187" s="21">
        <v>0</v>
      </c>
      <c r="D187" s="22">
        <v>1.7390535838506569</v>
      </c>
      <c r="F187" s="40" t="s">
        <v>178</v>
      </c>
      <c r="G187" s="45">
        <v>2.1232381420271071</v>
      </c>
      <c r="H187" s="41" t="s">
        <v>181</v>
      </c>
      <c r="I187" s="47">
        <v>-0.38418455817645025</v>
      </c>
      <c r="K187" s="31">
        <v>185</v>
      </c>
      <c r="L187" s="29">
        <v>1.7390535838506569</v>
      </c>
      <c r="M187" s="29">
        <v>2.1232381420271071</v>
      </c>
      <c r="N187" s="33">
        <v>-0.38418455817645025</v>
      </c>
      <c r="O187" s="49">
        <f t="shared" si="2"/>
        <v>1</v>
      </c>
    </row>
    <row r="188" spans="1:15" x14ac:dyDescent="0.25">
      <c r="A188" s="20" t="s">
        <v>255</v>
      </c>
      <c r="B188" s="21" t="s">
        <v>7</v>
      </c>
      <c r="C188" s="21">
        <v>0</v>
      </c>
      <c r="D188" s="22">
        <v>1.2156818820794937</v>
      </c>
      <c r="F188" s="40" t="s">
        <v>178</v>
      </c>
      <c r="G188" s="45">
        <v>2.1232381420271071</v>
      </c>
      <c r="H188" s="41" t="s">
        <v>182</v>
      </c>
      <c r="I188" s="47">
        <v>-0.90755625994761346</v>
      </c>
      <c r="K188" s="31">
        <v>186</v>
      </c>
      <c r="L188" s="29">
        <v>1.2156818820794937</v>
      </c>
      <c r="M188" s="29">
        <v>2.1232381420271071</v>
      </c>
      <c r="N188" s="33">
        <v>-0.90755625994761346</v>
      </c>
      <c r="O188" s="49">
        <f t="shared" si="2"/>
        <v>1</v>
      </c>
    </row>
    <row r="189" spans="1:15" x14ac:dyDescent="0.25">
      <c r="A189" s="20" t="s">
        <v>254</v>
      </c>
      <c r="B189" s="21" t="s">
        <v>7</v>
      </c>
      <c r="C189" s="21">
        <v>1</v>
      </c>
      <c r="D189" s="22">
        <v>3.9070762143792019</v>
      </c>
      <c r="F189" s="40" t="s">
        <v>177</v>
      </c>
      <c r="G189" s="44"/>
      <c r="H189" s="41"/>
      <c r="I189" s="47"/>
      <c r="K189" s="31">
        <v>187</v>
      </c>
      <c r="L189" s="29">
        <v>3.9070762143792019</v>
      </c>
      <c r="M189" s="29">
        <v>3.8244743708072892</v>
      </c>
      <c r="N189" s="33">
        <v>8.2601843571912692E-2</v>
      </c>
      <c r="O189" s="49">
        <f t="shared" si="2"/>
        <v>1</v>
      </c>
    </row>
    <row r="190" spans="1:15" x14ac:dyDescent="0.25">
      <c r="A190" s="20" t="s">
        <v>254</v>
      </c>
      <c r="B190" s="21" t="s">
        <v>7</v>
      </c>
      <c r="C190" s="21">
        <v>1</v>
      </c>
      <c r="D190" s="22">
        <v>3.9070762143792019</v>
      </c>
      <c r="F190" s="40" t="s">
        <v>177</v>
      </c>
      <c r="G190" s="44"/>
      <c r="H190" s="41"/>
      <c r="I190" s="47"/>
      <c r="K190" s="31">
        <v>188</v>
      </c>
      <c r="L190" s="29">
        <v>3.9070762143792019</v>
      </c>
      <c r="M190" s="29">
        <v>3.8244743708072892</v>
      </c>
      <c r="N190" s="33">
        <v>8.2601843571912692E-2</v>
      </c>
      <c r="O190" s="49">
        <f t="shared" si="2"/>
        <v>1</v>
      </c>
    </row>
    <row r="191" spans="1:15" x14ac:dyDescent="0.25">
      <c r="A191" s="20" t="s">
        <v>254</v>
      </c>
      <c r="B191" s="21" t="s">
        <v>7</v>
      </c>
      <c r="C191" s="21">
        <v>1</v>
      </c>
      <c r="D191" s="22">
        <v>3.8422484416258711</v>
      </c>
      <c r="F191" s="40" t="s">
        <v>177</v>
      </c>
      <c r="G191" s="44"/>
      <c r="H191" s="41"/>
      <c r="I191" s="47"/>
      <c r="K191" s="31">
        <v>189</v>
      </c>
      <c r="L191" s="29">
        <v>3.8422484416258711</v>
      </c>
      <c r="M191" s="29">
        <v>3.8244743708072892</v>
      </c>
      <c r="N191" s="33">
        <v>1.7774070818581844E-2</v>
      </c>
      <c r="O191" s="49">
        <f t="shared" si="2"/>
        <v>1</v>
      </c>
    </row>
    <row r="192" spans="1:15" x14ac:dyDescent="0.25">
      <c r="A192" s="20" t="s">
        <v>254</v>
      </c>
      <c r="B192" s="21" t="s">
        <v>7</v>
      </c>
      <c r="C192" s="21">
        <v>1</v>
      </c>
      <c r="D192" s="22">
        <v>3.7948631281271186</v>
      </c>
      <c r="F192" s="40" t="s">
        <v>177</v>
      </c>
      <c r="G192" s="44"/>
      <c r="H192" s="41"/>
      <c r="I192" s="47"/>
      <c r="K192" s="31">
        <v>190</v>
      </c>
      <c r="L192" s="29">
        <v>3.7948631281271186</v>
      </c>
      <c r="M192" s="29">
        <v>3.8244743708072892</v>
      </c>
      <c r="N192" s="33">
        <v>-2.961124268017068E-2</v>
      </c>
      <c r="O192" s="49">
        <f t="shared" si="2"/>
        <v>1</v>
      </c>
    </row>
    <row r="193" spans="1:18" x14ac:dyDescent="0.25">
      <c r="A193" s="20" t="s">
        <v>255</v>
      </c>
      <c r="B193" s="21" t="s">
        <v>7</v>
      </c>
      <c r="C193" s="21">
        <v>1</v>
      </c>
      <c r="D193" s="22">
        <v>3.5688930484476962</v>
      </c>
      <c r="F193" s="40" t="s">
        <v>178</v>
      </c>
      <c r="G193" s="45">
        <v>3.8244743708072892</v>
      </c>
      <c r="H193" s="41" t="s">
        <v>181</v>
      </c>
      <c r="I193" s="47">
        <v>-0.25558132235959308</v>
      </c>
      <c r="K193" s="31">
        <v>191</v>
      </c>
      <c r="L193" s="29">
        <v>3.5688930484476962</v>
      </c>
      <c r="M193" s="29">
        <v>3.8244743708072892</v>
      </c>
      <c r="N193" s="33">
        <v>-0.25558132235959308</v>
      </c>
      <c r="O193" s="49">
        <f t="shared" si="2"/>
        <v>1</v>
      </c>
    </row>
    <row r="194" spans="1:18" ht="15.75" thickBot="1" x14ac:dyDescent="0.3">
      <c r="A194" s="20" t="s">
        <v>255</v>
      </c>
      <c r="B194" s="21" t="s">
        <v>7</v>
      </c>
      <c r="C194" s="21">
        <v>1</v>
      </c>
      <c r="D194" s="22">
        <v>3.4369603168809468</v>
      </c>
      <c r="F194" s="40" t="s">
        <v>178</v>
      </c>
      <c r="G194" s="45">
        <v>3.8244743708072892</v>
      </c>
      <c r="H194" s="41" t="s">
        <v>181</v>
      </c>
      <c r="I194" s="47">
        <v>-0.38751405392634242</v>
      </c>
      <c r="K194" s="32">
        <v>192</v>
      </c>
      <c r="L194" s="30">
        <v>3.4369603168809468</v>
      </c>
      <c r="M194" s="30">
        <v>3.8244743708072892</v>
      </c>
      <c r="N194" s="34">
        <v>-0.38751405392634242</v>
      </c>
      <c r="O194" s="49">
        <f t="shared" si="2"/>
        <v>1</v>
      </c>
      <c r="R194" s="52">
        <f>35/36</f>
        <v>0.97222222222222221</v>
      </c>
    </row>
    <row r="195" spans="1:18" x14ac:dyDescent="0.25">
      <c r="A195" s="20" t="s">
        <v>254</v>
      </c>
      <c r="B195" s="21" t="s">
        <v>7</v>
      </c>
      <c r="C195" s="21">
        <v>2</v>
      </c>
      <c r="D195" s="22">
        <v>6.5379011768134125</v>
      </c>
      <c r="F195" s="40" t="s">
        <v>177</v>
      </c>
      <c r="G195" s="44"/>
      <c r="H195" s="41"/>
      <c r="I195" s="47"/>
      <c r="K195" s="31">
        <v>193</v>
      </c>
      <c r="L195" s="29">
        <v>6.5379011768134125</v>
      </c>
      <c r="M195" s="29">
        <v>5.646437414024942</v>
      </c>
      <c r="N195" s="33">
        <v>0.8914637627884705</v>
      </c>
      <c r="O195" s="49">
        <f t="shared" ref="O195:O258" si="3">IF(N195&lt;-1,0,IF(N195&gt;0.5,0,1))</f>
        <v>0</v>
      </c>
    </row>
    <row r="196" spans="1:18" x14ac:dyDescent="0.25">
      <c r="A196" s="20" t="s">
        <v>254</v>
      </c>
      <c r="B196" s="21" t="s">
        <v>7</v>
      </c>
      <c r="C196" s="21">
        <v>2</v>
      </c>
      <c r="D196" s="22">
        <v>5.8165045638435284</v>
      </c>
      <c r="F196" s="40" t="s">
        <v>177</v>
      </c>
      <c r="G196" s="44"/>
      <c r="H196" s="41"/>
      <c r="I196" s="47"/>
      <c r="K196" s="31">
        <v>194</v>
      </c>
      <c r="L196" s="29">
        <v>5.8165045638435284</v>
      </c>
      <c r="M196" s="29">
        <v>5.646437414024942</v>
      </c>
      <c r="N196" s="33">
        <v>0.17006714981858639</v>
      </c>
      <c r="O196" s="49">
        <f t="shared" si="3"/>
        <v>1</v>
      </c>
    </row>
    <row r="197" spans="1:18" x14ac:dyDescent="0.25">
      <c r="A197" s="20" t="s">
        <v>254</v>
      </c>
      <c r="B197" s="21" t="s">
        <v>7</v>
      </c>
      <c r="C197" s="21">
        <v>2</v>
      </c>
      <c r="D197" s="22">
        <v>5.1540624062142912</v>
      </c>
      <c r="F197" s="40" t="s">
        <v>177</v>
      </c>
      <c r="G197" s="44"/>
      <c r="H197" s="41"/>
      <c r="I197" s="47"/>
      <c r="K197" s="31">
        <v>195</v>
      </c>
      <c r="L197" s="29">
        <v>5.1540624062142912</v>
      </c>
      <c r="M197" s="29">
        <v>5.646437414024942</v>
      </c>
      <c r="N197" s="33">
        <v>-0.4923750078106508</v>
      </c>
      <c r="O197" s="49">
        <f t="shared" si="3"/>
        <v>1</v>
      </c>
    </row>
    <row r="198" spans="1:18" x14ac:dyDescent="0.25">
      <c r="A198" s="20" t="s">
        <v>254</v>
      </c>
      <c r="B198" s="21" t="s">
        <v>7</v>
      </c>
      <c r="C198" s="21">
        <v>2</v>
      </c>
      <c r="D198" s="22">
        <v>5.1374688326093736</v>
      </c>
      <c r="F198" s="40" t="s">
        <v>177</v>
      </c>
      <c r="G198" s="44"/>
      <c r="H198" s="41"/>
      <c r="I198" s="47"/>
      <c r="K198" s="31">
        <v>196</v>
      </c>
      <c r="L198" s="29">
        <v>5.1374688326093736</v>
      </c>
      <c r="M198" s="29">
        <v>5.646437414024942</v>
      </c>
      <c r="N198" s="33">
        <v>-0.50896858141556844</v>
      </c>
      <c r="O198" s="49">
        <f t="shared" si="3"/>
        <v>1</v>
      </c>
    </row>
    <row r="199" spans="1:18" x14ac:dyDescent="0.25">
      <c r="A199" s="20" t="s">
        <v>255</v>
      </c>
      <c r="B199" s="21" t="s">
        <v>7</v>
      </c>
      <c r="C199" s="21">
        <v>2</v>
      </c>
      <c r="D199" s="22">
        <v>5.0607799220937508</v>
      </c>
      <c r="F199" s="40" t="s">
        <v>178</v>
      </c>
      <c r="G199" s="45">
        <v>5.646437414024942</v>
      </c>
      <c r="H199" s="41" t="s">
        <v>181</v>
      </c>
      <c r="I199" s="47">
        <v>-0.58565749193119121</v>
      </c>
      <c r="K199" s="31">
        <v>197</v>
      </c>
      <c r="L199" s="29">
        <v>5.0607799220937508</v>
      </c>
      <c r="M199" s="29">
        <v>5.646437414024942</v>
      </c>
      <c r="N199" s="33">
        <v>-0.58565749193119121</v>
      </c>
      <c r="O199" s="49">
        <f t="shared" si="3"/>
        <v>1</v>
      </c>
    </row>
    <row r="200" spans="1:18" x14ac:dyDescent="0.25">
      <c r="A200" s="20" t="s">
        <v>255</v>
      </c>
      <c r="B200" s="21" t="s">
        <v>7</v>
      </c>
      <c r="C200" s="21">
        <v>2</v>
      </c>
      <c r="D200" s="22">
        <v>4.8502480966637647</v>
      </c>
      <c r="F200" s="40" t="s">
        <v>178</v>
      </c>
      <c r="G200" s="45">
        <v>5.646437414024942</v>
      </c>
      <c r="H200" s="41" t="s">
        <v>181</v>
      </c>
      <c r="I200" s="47">
        <v>-0.79618931736117737</v>
      </c>
      <c r="K200" s="31">
        <v>198</v>
      </c>
      <c r="L200" s="29">
        <v>4.8502480966637647</v>
      </c>
      <c r="M200" s="29">
        <v>5.646437414024942</v>
      </c>
      <c r="N200" s="33">
        <v>-0.79618931736117737</v>
      </c>
      <c r="O200" s="49">
        <f t="shared" si="3"/>
        <v>1</v>
      </c>
    </row>
    <row r="201" spans="1:18" x14ac:dyDescent="0.25">
      <c r="A201" s="20" t="s">
        <v>254</v>
      </c>
      <c r="B201" s="21" t="s">
        <v>7</v>
      </c>
      <c r="C201" s="21">
        <v>4</v>
      </c>
      <c r="D201" s="22">
        <v>6.7324689102791444</v>
      </c>
      <c r="F201" s="40" t="s">
        <v>177</v>
      </c>
      <c r="G201" s="44"/>
      <c r="H201" s="41"/>
      <c r="I201" s="47"/>
      <c r="K201" s="31">
        <v>199</v>
      </c>
      <c r="L201" s="29">
        <v>6.7324689102791444</v>
      </c>
      <c r="M201" s="29">
        <v>6.6936997665021742</v>
      </c>
      <c r="N201" s="33">
        <v>3.8769143776970161E-2</v>
      </c>
      <c r="O201" s="49">
        <f t="shared" si="3"/>
        <v>1</v>
      </c>
    </row>
    <row r="202" spans="1:18" x14ac:dyDescent="0.25">
      <c r="A202" s="20" t="s">
        <v>254</v>
      </c>
      <c r="B202" s="21" t="s">
        <v>7</v>
      </c>
      <c r="C202" s="21">
        <v>4</v>
      </c>
      <c r="D202" s="22">
        <v>6.686853525149302</v>
      </c>
      <c r="F202" s="40" t="s">
        <v>177</v>
      </c>
      <c r="G202" s="44"/>
      <c r="H202" s="41"/>
      <c r="I202" s="47"/>
      <c r="K202" s="31">
        <v>200</v>
      </c>
      <c r="L202" s="29">
        <v>6.686853525149302</v>
      </c>
      <c r="M202" s="29">
        <v>6.6936997665021742</v>
      </c>
      <c r="N202" s="33">
        <v>-6.8462413528722621E-3</v>
      </c>
      <c r="O202" s="49">
        <f t="shared" si="3"/>
        <v>1</v>
      </c>
    </row>
    <row r="203" spans="1:18" x14ac:dyDescent="0.25">
      <c r="A203" s="20" t="s">
        <v>254</v>
      </c>
      <c r="B203" s="21" t="s">
        <v>7</v>
      </c>
      <c r="C203" s="21">
        <v>4</v>
      </c>
      <c r="D203" s="22">
        <v>6.686853525149302</v>
      </c>
      <c r="F203" s="40" t="s">
        <v>177</v>
      </c>
      <c r="G203" s="44"/>
      <c r="H203" s="41"/>
      <c r="I203" s="47"/>
      <c r="K203" s="31">
        <v>201</v>
      </c>
      <c r="L203" s="29">
        <v>6.686853525149302</v>
      </c>
      <c r="M203" s="29">
        <v>6.6936997665021742</v>
      </c>
      <c r="N203" s="33">
        <v>-6.8462413528722621E-3</v>
      </c>
      <c r="O203" s="49">
        <f t="shared" si="3"/>
        <v>1</v>
      </c>
    </row>
    <row r="204" spans="1:18" x14ac:dyDescent="0.25">
      <c r="A204" s="20" t="s">
        <v>254</v>
      </c>
      <c r="B204" s="21" t="s">
        <v>7</v>
      </c>
      <c r="C204" s="21">
        <v>4</v>
      </c>
      <c r="D204" s="22">
        <v>6.6451008077937868</v>
      </c>
      <c r="F204" s="40" t="s">
        <v>177</v>
      </c>
      <c r="G204" s="44"/>
      <c r="H204" s="41"/>
      <c r="I204" s="47"/>
      <c r="K204" s="31">
        <v>202</v>
      </c>
      <c r="L204" s="29">
        <v>6.6451008077937868</v>
      </c>
      <c r="M204" s="29">
        <v>6.6936997665021742</v>
      </c>
      <c r="N204" s="33">
        <v>-4.8598958708387485E-2</v>
      </c>
      <c r="O204" s="49">
        <f t="shared" si="3"/>
        <v>1</v>
      </c>
    </row>
    <row r="205" spans="1:18" x14ac:dyDescent="0.25">
      <c r="A205" s="20" t="s">
        <v>255</v>
      </c>
      <c r="B205" s="21" t="s">
        <v>7</v>
      </c>
      <c r="C205" s="21">
        <v>4</v>
      </c>
      <c r="D205" s="22">
        <v>6.5590000167106401</v>
      </c>
      <c r="F205" s="40" t="s">
        <v>178</v>
      </c>
      <c r="G205" s="45">
        <v>6.6936997665021742</v>
      </c>
      <c r="H205" s="41" t="s">
        <v>181</v>
      </c>
      <c r="I205" s="47">
        <v>-0.1346997497915341</v>
      </c>
      <c r="K205" s="31">
        <v>203</v>
      </c>
      <c r="L205" s="29">
        <v>6.5590000167106401</v>
      </c>
      <c r="M205" s="29">
        <v>6.6936997665021742</v>
      </c>
      <c r="N205" s="33">
        <v>-0.1346997497915341</v>
      </c>
      <c r="O205" s="49">
        <f t="shared" si="3"/>
        <v>1</v>
      </c>
    </row>
    <row r="206" spans="1:18" x14ac:dyDescent="0.25">
      <c r="A206" s="20" t="s">
        <v>255</v>
      </c>
      <c r="B206" s="21" t="s">
        <v>7</v>
      </c>
      <c r="C206" s="21">
        <v>4</v>
      </c>
      <c r="D206" s="22">
        <v>6.4695408932352096</v>
      </c>
      <c r="F206" s="40" t="s">
        <v>178</v>
      </c>
      <c r="G206" s="45">
        <v>6.6936997665021742</v>
      </c>
      <c r="H206" s="41" t="s">
        <v>181</v>
      </c>
      <c r="I206" s="47">
        <v>-0.2241588732669646</v>
      </c>
      <c r="K206" s="31">
        <v>204</v>
      </c>
      <c r="L206" s="29">
        <v>6.4695408932352096</v>
      </c>
      <c r="M206" s="29">
        <v>6.6936997665021742</v>
      </c>
      <c r="N206" s="33">
        <v>-0.2241588732669646</v>
      </c>
      <c r="O206" s="49">
        <f t="shared" si="3"/>
        <v>1</v>
      </c>
    </row>
    <row r="207" spans="1:18" x14ac:dyDescent="0.25">
      <c r="A207" s="20" t="s">
        <v>254</v>
      </c>
      <c r="B207" s="21" t="s">
        <v>7</v>
      </c>
      <c r="C207" s="21">
        <v>6</v>
      </c>
      <c r="D207" s="22">
        <v>7.0718864630251943</v>
      </c>
      <c r="F207" s="40" t="s">
        <v>177</v>
      </c>
      <c r="G207" s="44"/>
      <c r="H207" s="41"/>
      <c r="I207" s="47"/>
      <c r="K207" s="31">
        <v>205</v>
      </c>
      <c r="L207" s="29">
        <v>7.0718864630251943</v>
      </c>
      <c r="M207" s="29">
        <v>6.8980126167377183</v>
      </c>
      <c r="N207" s="33">
        <v>0.17387384628747604</v>
      </c>
      <c r="O207" s="49">
        <f t="shared" si="3"/>
        <v>1</v>
      </c>
    </row>
    <row r="208" spans="1:18" x14ac:dyDescent="0.25">
      <c r="A208" s="20" t="s">
        <v>254</v>
      </c>
      <c r="B208" s="21" t="s">
        <v>7</v>
      </c>
      <c r="C208" s="21">
        <v>6</v>
      </c>
      <c r="D208" s="22">
        <v>6.9359354538789226</v>
      </c>
      <c r="F208" s="40" t="s">
        <v>177</v>
      </c>
      <c r="G208" s="44"/>
      <c r="H208" s="41"/>
      <c r="I208" s="47"/>
      <c r="K208" s="31">
        <v>206</v>
      </c>
      <c r="L208" s="29">
        <v>6.9359354538789226</v>
      </c>
      <c r="M208" s="29">
        <v>6.8980126167377183</v>
      </c>
      <c r="N208" s="33">
        <v>3.7922837141204369E-2</v>
      </c>
      <c r="O208" s="49">
        <f t="shared" si="3"/>
        <v>1</v>
      </c>
    </row>
    <row r="209" spans="1:15" x14ac:dyDescent="0.25">
      <c r="A209" s="20" t="s">
        <v>254</v>
      </c>
      <c r="B209" s="21" t="s">
        <v>7</v>
      </c>
      <c r="C209" s="21">
        <v>6</v>
      </c>
      <c r="D209" s="22">
        <v>6.8571538479300758</v>
      </c>
      <c r="F209" s="40" t="s">
        <v>177</v>
      </c>
      <c r="G209" s="44"/>
      <c r="H209" s="41"/>
      <c r="I209" s="47"/>
      <c r="K209" s="31">
        <v>207</v>
      </c>
      <c r="L209" s="29">
        <v>6.8571538479300758</v>
      </c>
      <c r="M209" s="29">
        <v>6.8980126167377183</v>
      </c>
      <c r="N209" s="33">
        <v>-4.0858768807642498E-2</v>
      </c>
      <c r="O209" s="49">
        <f t="shared" si="3"/>
        <v>1</v>
      </c>
    </row>
    <row r="210" spans="1:15" x14ac:dyDescent="0.25">
      <c r="A210" s="20" t="s">
        <v>254</v>
      </c>
      <c r="B210" s="21" t="s">
        <v>7</v>
      </c>
      <c r="C210" s="21">
        <v>6</v>
      </c>
      <c r="D210" s="22">
        <v>6.7286960245111951</v>
      </c>
      <c r="F210" s="40" t="s">
        <v>177</v>
      </c>
      <c r="G210" s="44"/>
      <c r="H210" s="41"/>
      <c r="I210" s="47"/>
      <c r="K210" s="31">
        <v>208</v>
      </c>
      <c r="L210" s="29">
        <v>6.7286960245111951</v>
      </c>
      <c r="M210" s="29">
        <v>6.8980126167377183</v>
      </c>
      <c r="N210" s="33">
        <v>-0.16931659222652318</v>
      </c>
      <c r="O210" s="49">
        <f t="shared" si="3"/>
        <v>1</v>
      </c>
    </row>
    <row r="211" spans="1:15" x14ac:dyDescent="0.25">
      <c r="A211" s="20" t="s">
        <v>255</v>
      </c>
      <c r="B211" s="21" t="s">
        <v>7</v>
      </c>
      <c r="C211" s="21">
        <v>6</v>
      </c>
      <c r="D211" s="22">
        <v>6.6451008077937868</v>
      </c>
      <c r="F211" s="40" t="s">
        <v>178</v>
      </c>
      <c r="G211" s="45">
        <v>6.8980126167377183</v>
      </c>
      <c r="H211" s="41" t="s">
        <v>181</v>
      </c>
      <c r="I211" s="47">
        <v>-0.2529118089439315</v>
      </c>
      <c r="K211" s="31">
        <v>209</v>
      </c>
      <c r="L211" s="29">
        <v>6.6451008077937868</v>
      </c>
      <c r="M211" s="29">
        <v>6.8980126167377183</v>
      </c>
      <c r="N211" s="33">
        <v>-0.2529118089439315</v>
      </c>
      <c r="O211" s="49">
        <f t="shared" si="3"/>
        <v>1</v>
      </c>
    </row>
    <row r="212" spans="1:15" x14ac:dyDescent="0.25">
      <c r="A212" s="20" t="s">
        <v>255</v>
      </c>
      <c r="B212" s="21" t="s">
        <v>7</v>
      </c>
      <c r="C212" s="21">
        <v>6</v>
      </c>
      <c r="D212" s="22">
        <v>6.6451008077937868</v>
      </c>
      <c r="F212" s="40" t="s">
        <v>178</v>
      </c>
      <c r="G212" s="45">
        <v>6.8980126167377183</v>
      </c>
      <c r="H212" s="41" t="s">
        <v>181</v>
      </c>
      <c r="I212" s="47">
        <v>-0.2529118089439315</v>
      </c>
      <c r="K212" s="31">
        <v>210</v>
      </c>
      <c r="L212" s="29">
        <v>6.6451008077937868</v>
      </c>
      <c r="M212" s="29">
        <v>6.8980126167377183</v>
      </c>
      <c r="N212" s="33">
        <v>-0.2529118089439315</v>
      </c>
      <c r="O212" s="49">
        <f t="shared" si="3"/>
        <v>1</v>
      </c>
    </row>
    <row r="213" spans="1:15" x14ac:dyDescent="0.25">
      <c r="A213" s="20" t="s">
        <v>254</v>
      </c>
      <c r="B213" s="21" t="s">
        <v>7</v>
      </c>
      <c r="C213" s="21">
        <v>8</v>
      </c>
      <c r="D213" s="22">
        <v>7.2966651902615309</v>
      </c>
      <c r="F213" s="40" t="s">
        <v>177</v>
      </c>
      <c r="G213" s="44"/>
      <c r="H213" s="41"/>
      <c r="I213" s="47"/>
      <c r="K213" s="31">
        <v>211</v>
      </c>
      <c r="L213" s="29">
        <v>7.2966651902615309</v>
      </c>
      <c r="M213" s="29">
        <v>6.9080525947761178</v>
      </c>
      <c r="N213" s="33">
        <v>0.38861259548541316</v>
      </c>
      <c r="O213" s="49">
        <f t="shared" si="3"/>
        <v>1</v>
      </c>
    </row>
    <row r="214" spans="1:15" x14ac:dyDescent="0.25">
      <c r="A214" s="20" t="s">
        <v>254</v>
      </c>
      <c r="B214" s="21" t="s">
        <v>7</v>
      </c>
      <c r="C214" s="21">
        <v>8</v>
      </c>
      <c r="D214" s="22">
        <v>7.2002090764515669</v>
      </c>
      <c r="F214" s="40" t="s">
        <v>177</v>
      </c>
      <c r="G214" s="44"/>
      <c r="H214" s="41"/>
      <c r="I214" s="47"/>
      <c r="K214" s="31">
        <v>212</v>
      </c>
      <c r="L214" s="29">
        <v>7.2002090764515669</v>
      </c>
      <c r="M214" s="29">
        <v>6.9080525947761178</v>
      </c>
      <c r="N214" s="33">
        <v>0.29215648167544916</v>
      </c>
      <c r="O214" s="49">
        <f t="shared" si="3"/>
        <v>1</v>
      </c>
    </row>
    <row r="215" spans="1:15" x14ac:dyDescent="0.25">
      <c r="A215" s="20" t="s">
        <v>254</v>
      </c>
      <c r="B215" s="21" t="s">
        <v>7</v>
      </c>
      <c r="C215" s="21">
        <v>8</v>
      </c>
      <c r="D215" s="22">
        <v>7.0718864630251943</v>
      </c>
      <c r="F215" s="40" t="s">
        <v>177</v>
      </c>
      <c r="G215" s="44"/>
      <c r="H215" s="41"/>
      <c r="I215" s="47"/>
      <c r="K215" s="31">
        <v>213</v>
      </c>
      <c r="L215" s="29">
        <v>7.0718864630251943</v>
      </c>
      <c r="M215" s="29">
        <v>6.9080525947761178</v>
      </c>
      <c r="N215" s="33">
        <v>0.16383386824907653</v>
      </c>
      <c r="O215" s="49">
        <f t="shared" si="3"/>
        <v>1</v>
      </c>
    </row>
    <row r="216" spans="1:15" x14ac:dyDescent="0.25">
      <c r="A216" s="20" t="s">
        <v>254</v>
      </c>
      <c r="B216" s="21" t="s">
        <v>7</v>
      </c>
      <c r="C216" s="21">
        <v>8</v>
      </c>
      <c r="D216" s="22">
        <v>7.0357307577535551</v>
      </c>
      <c r="F216" s="40" t="s">
        <v>177</v>
      </c>
      <c r="G216" s="44"/>
      <c r="H216" s="41"/>
      <c r="I216" s="47"/>
      <c r="K216" s="31">
        <v>214</v>
      </c>
      <c r="L216" s="29">
        <v>7.0357307577535551</v>
      </c>
      <c r="M216" s="29">
        <v>6.9080525947761178</v>
      </c>
      <c r="N216" s="33">
        <v>0.12767816297743728</v>
      </c>
      <c r="O216" s="49">
        <f t="shared" si="3"/>
        <v>1</v>
      </c>
    </row>
    <row r="217" spans="1:15" x14ac:dyDescent="0.25">
      <c r="A217" s="20" t="s">
        <v>255</v>
      </c>
      <c r="B217" s="21" t="s">
        <v>7</v>
      </c>
      <c r="C217" s="21">
        <v>8</v>
      </c>
      <c r="D217" s="22">
        <v>6.9709543871827995</v>
      </c>
      <c r="F217" s="40" t="s">
        <v>178</v>
      </c>
      <c r="G217" s="45">
        <v>6.9080525947761178</v>
      </c>
      <c r="H217" s="41" t="s">
        <v>181</v>
      </c>
      <c r="I217" s="47">
        <v>6.29017924066817E-2</v>
      </c>
      <c r="K217" s="31">
        <v>215</v>
      </c>
      <c r="L217" s="29">
        <v>6.9709543871827995</v>
      </c>
      <c r="M217" s="29">
        <v>6.9080525947761178</v>
      </c>
      <c r="N217" s="33">
        <v>6.29017924066817E-2</v>
      </c>
      <c r="O217" s="49">
        <f t="shared" si="3"/>
        <v>1</v>
      </c>
    </row>
    <row r="218" spans="1:15" x14ac:dyDescent="0.25">
      <c r="A218" s="20" t="s">
        <v>255</v>
      </c>
      <c r="B218" s="21" t="s">
        <v>7</v>
      </c>
      <c r="C218" s="21">
        <v>8</v>
      </c>
      <c r="D218" s="22">
        <v>6.7945678905004669</v>
      </c>
      <c r="F218" s="40" t="s">
        <v>178</v>
      </c>
      <c r="G218" s="45">
        <v>6.9080525947761178</v>
      </c>
      <c r="H218" s="41" t="s">
        <v>181</v>
      </c>
      <c r="I218" s="47">
        <v>-0.11348470427565083</v>
      </c>
      <c r="K218" s="31">
        <v>216</v>
      </c>
      <c r="L218" s="29">
        <v>6.7945678905004669</v>
      </c>
      <c r="M218" s="29">
        <v>6.9080525947761178</v>
      </c>
      <c r="N218" s="33">
        <v>-0.11348470427565083</v>
      </c>
      <c r="O218" s="49">
        <f t="shared" si="3"/>
        <v>1</v>
      </c>
    </row>
    <row r="219" spans="1:15" x14ac:dyDescent="0.25">
      <c r="A219" s="20" t="s">
        <v>254</v>
      </c>
      <c r="B219" s="21" t="s">
        <v>8</v>
      </c>
      <c r="C219" s="21">
        <v>0</v>
      </c>
      <c r="D219" s="22">
        <v>2.4938331324631373</v>
      </c>
      <c r="F219" s="40" t="s">
        <v>177</v>
      </c>
      <c r="G219" s="44"/>
      <c r="H219" s="41"/>
      <c r="I219" s="47"/>
      <c r="K219" s="31">
        <v>217</v>
      </c>
      <c r="L219" s="29">
        <v>2.4938331324631373</v>
      </c>
      <c r="M219" s="29">
        <v>1.9876773223259381</v>
      </c>
      <c r="N219" s="33">
        <v>0.50615581013719924</v>
      </c>
      <c r="O219" s="49">
        <f t="shared" si="3"/>
        <v>0</v>
      </c>
    </row>
    <row r="220" spans="1:15" x14ac:dyDescent="0.25">
      <c r="A220" s="20" t="s">
        <v>254</v>
      </c>
      <c r="B220" s="21" t="s">
        <v>8</v>
      </c>
      <c r="C220" s="21">
        <v>0</v>
      </c>
      <c r="D220" s="22">
        <v>1.9455554614046136</v>
      </c>
      <c r="F220" s="40" t="s">
        <v>177</v>
      </c>
      <c r="G220" s="44"/>
      <c r="H220" s="41"/>
      <c r="I220" s="47"/>
      <c r="K220" s="31">
        <v>218</v>
      </c>
      <c r="L220" s="29">
        <v>1.9455554614046136</v>
      </c>
      <c r="M220" s="29">
        <v>1.9876773223259381</v>
      </c>
      <c r="N220" s="33">
        <v>-4.2121860921324528E-2</v>
      </c>
      <c r="O220" s="49">
        <f t="shared" si="3"/>
        <v>1</v>
      </c>
    </row>
    <row r="221" spans="1:15" x14ac:dyDescent="0.25">
      <c r="A221" s="20" t="s">
        <v>254</v>
      </c>
      <c r="B221" s="21" t="s">
        <v>8</v>
      </c>
      <c r="C221" s="21">
        <v>0</v>
      </c>
      <c r="D221" s="22">
        <v>1.8433181346311467</v>
      </c>
      <c r="F221" s="40" t="s">
        <v>177</v>
      </c>
      <c r="G221" s="44"/>
      <c r="H221" s="41"/>
      <c r="I221" s="47"/>
      <c r="K221" s="31">
        <v>219</v>
      </c>
      <c r="L221" s="29">
        <v>1.8433181346311467</v>
      </c>
      <c r="M221" s="29">
        <v>1.9876773223259381</v>
      </c>
      <c r="N221" s="33">
        <v>-0.14435918769479139</v>
      </c>
      <c r="O221" s="49">
        <f t="shared" si="3"/>
        <v>1</v>
      </c>
    </row>
    <row r="222" spans="1:15" x14ac:dyDescent="0.25">
      <c r="A222" s="20" t="s">
        <v>254</v>
      </c>
      <c r="B222" s="21" t="s">
        <v>8</v>
      </c>
      <c r="C222" s="21">
        <v>0</v>
      </c>
      <c r="D222" s="22">
        <v>1.6928031367991561</v>
      </c>
      <c r="F222" s="40" t="s">
        <v>177</v>
      </c>
      <c r="G222" s="44"/>
      <c r="H222" s="41"/>
      <c r="I222" s="47"/>
      <c r="K222" s="31">
        <v>220</v>
      </c>
      <c r="L222" s="29">
        <v>1.6928031367991561</v>
      </c>
      <c r="M222" s="29">
        <v>1.9876773223259381</v>
      </c>
      <c r="N222" s="33">
        <v>-0.29487418552678202</v>
      </c>
      <c r="O222" s="49">
        <f t="shared" si="3"/>
        <v>1</v>
      </c>
    </row>
    <row r="223" spans="1:15" x14ac:dyDescent="0.25">
      <c r="A223" s="20" t="s">
        <v>255</v>
      </c>
      <c r="B223" s="21" t="s">
        <v>8</v>
      </c>
      <c r="C223" s="21">
        <v>0</v>
      </c>
      <c r="D223" s="22">
        <v>1.6928031367991561</v>
      </c>
      <c r="F223" s="40" t="s">
        <v>178</v>
      </c>
      <c r="G223" s="45">
        <v>1.9876773223259381</v>
      </c>
      <c r="H223" s="41" t="s">
        <v>181</v>
      </c>
      <c r="I223" s="47">
        <v>-0.29487418552678202</v>
      </c>
      <c r="K223" s="31">
        <v>221</v>
      </c>
      <c r="L223" s="29">
        <v>1.6928031367991561</v>
      </c>
      <c r="M223" s="29">
        <v>1.9876773223259381</v>
      </c>
      <c r="N223" s="33">
        <v>-0.29487418552678202</v>
      </c>
      <c r="O223" s="49">
        <f t="shared" si="3"/>
        <v>1</v>
      </c>
    </row>
    <row r="224" spans="1:15" x14ac:dyDescent="0.25">
      <c r="A224" s="20" t="s">
        <v>254</v>
      </c>
      <c r="B224" s="21" t="s">
        <v>8</v>
      </c>
      <c r="C224" s="21">
        <v>1</v>
      </c>
      <c r="D224" s="22">
        <v>3.9070762143792019</v>
      </c>
      <c r="F224" s="40" t="s">
        <v>177</v>
      </c>
      <c r="G224" s="44"/>
      <c r="H224" s="41"/>
      <c r="I224" s="47"/>
      <c r="K224" s="31">
        <v>222</v>
      </c>
      <c r="L224" s="29">
        <v>3.9070762143792019</v>
      </c>
      <c r="M224" s="29">
        <v>3.5144703831440767</v>
      </c>
      <c r="N224" s="33">
        <v>0.39260583123512527</v>
      </c>
      <c r="O224" s="49">
        <f t="shared" si="3"/>
        <v>1</v>
      </c>
    </row>
    <row r="225" spans="1:21" x14ac:dyDescent="0.25">
      <c r="A225" s="20" t="s">
        <v>254</v>
      </c>
      <c r="B225" s="21" t="s">
        <v>8</v>
      </c>
      <c r="C225" s="21">
        <v>1</v>
      </c>
      <c r="D225" s="22">
        <v>3.5172048342343003</v>
      </c>
      <c r="F225" s="40" t="s">
        <v>177</v>
      </c>
      <c r="G225" s="44"/>
      <c r="H225" s="41"/>
      <c r="I225" s="47"/>
      <c r="K225" s="31">
        <v>223</v>
      </c>
      <c r="L225" s="29">
        <v>3.5172048342343003</v>
      </c>
      <c r="M225" s="29">
        <v>3.5144703831440767</v>
      </c>
      <c r="N225" s="33">
        <v>2.734451090223633E-3</v>
      </c>
      <c r="O225" s="49">
        <f t="shared" si="3"/>
        <v>1</v>
      </c>
    </row>
    <row r="226" spans="1:21" x14ac:dyDescent="0.25">
      <c r="A226" s="20" t="s">
        <v>254</v>
      </c>
      <c r="B226" s="21" t="s">
        <v>8</v>
      </c>
      <c r="C226" s="21">
        <v>1</v>
      </c>
      <c r="D226" s="22">
        <v>3.5172048342343003</v>
      </c>
      <c r="F226" s="40" t="s">
        <v>177</v>
      </c>
      <c r="G226" s="44"/>
      <c r="H226" s="41"/>
      <c r="I226" s="47"/>
      <c r="K226" s="31">
        <v>224</v>
      </c>
      <c r="L226" s="29">
        <v>3.5172048342343003</v>
      </c>
      <c r="M226" s="29">
        <v>3.5144703831440767</v>
      </c>
      <c r="N226" s="33">
        <v>2.734451090223633E-3</v>
      </c>
      <c r="O226" s="49">
        <f t="shared" si="3"/>
        <v>1</v>
      </c>
    </row>
    <row r="227" spans="1:21" x14ac:dyDescent="0.25">
      <c r="A227" s="20" t="s">
        <v>254</v>
      </c>
      <c r="B227" s="21" t="s">
        <v>8</v>
      </c>
      <c r="C227" s="21">
        <v>1</v>
      </c>
      <c r="D227" s="22">
        <v>3.4560445715737376</v>
      </c>
      <c r="F227" s="40" t="s">
        <v>177</v>
      </c>
      <c r="G227" s="44"/>
      <c r="H227" s="41"/>
      <c r="I227" s="47"/>
      <c r="K227" s="31">
        <v>225</v>
      </c>
      <c r="L227" s="29">
        <v>3.4560445715737376</v>
      </c>
      <c r="M227" s="29">
        <v>3.5144703831440767</v>
      </c>
      <c r="N227" s="33">
        <v>-5.8425811570339103E-2</v>
      </c>
      <c r="O227" s="49">
        <f t="shared" si="3"/>
        <v>1</v>
      </c>
    </row>
    <row r="228" spans="1:21" x14ac:dyDescent="0.25">
      <c r="A228" s="20" t="s">
        <v>255</v>
      </c>
      <c r="B228" s="21" t="s">
        <v>8</v>
      </c>
      <c r="C228" s="21">
        <v>1</v>
      </c>
      <c r="D228" s="22">
        <v>3.4560445715737376</v>
      </c>
      <c r="F228" s="40" t="s">
        <v>178</v>
      </c>
      <c r="G228" s="45">
        <v>3.5144703831440767</v>
      </c>
      <c r="H228" s="41" t="s">
        <v>181</v>
      </c>
      <c r="I228" s="47">
        <v>-5.8425811570339103E-2</v>
      </c>
      <c r="K228" s="31">
        <v>226</v>
      </c>
      <c r="L228" s="29">
        <v>3.4560445715737376</v>
      </c>
      <c r="M228" s="29">
        <v>3.5144703831440767</v>
      </c>
      <c r="N228" s="33">
        <v>-5.8425811570339103E-2</v>
      </c>
      <c r="O228" s="49">
        <f t="shared" si="3"/>
        <v>1</v>
      </c>
    </row>
    <row r="229" spans="1:21" x14ac:dyDescent="0.25">
      <c r="A229" s="20" t="s">
        <v>254</v>
      </c>
      <c r="B229" s="21" t="s">
        <v>8</v>
      </c>
      <c r="C229" s="21">
        <v>2</v>
      </c>
      <c r="D229" s="22">
        <v>5.686853525149302</v>
      </c>
      <c r="F229" s="40" t="s">
        <v>177</v>
      </c>
      <c r="G229" s="44"/>
      <c r="H229" s="41"/>
      <c r="I229" s="47"/>
      <c r="K229" s="31">
        <v>227</v>
      </c>
      <c r="L229" s="29">
        <v>5.686853525149302</v>
      </c>
      <c r="M229" s="29">
        <v>5.4453953311380001</v>
      </c>
      <c r="N229" s="33">
        <v>0.24145819401130186</v>
      </c>
      <c r="O229" s="49">
        <f t="shared" si="3"/>
        <v>1</v>
      </c>
    </row>
    <row r="230" spans="1:21" x14ac:dyDescent="0.25">
      <c r="A230" s="20" t="s">
        <v>254</v>
      </c>
      <c r="B230" s="21" t="s">
        <v>8</v>
      </c>
      <c r="C230" s="21">
        <v>2</v>
      </c>
      <c r="D230" s="22">
        <v>5.4972528447282896</v>
      </c>
      <c r="F230" s="40" t="s">
        <v>177</v>
      </c>
      <c r="G230" s="44"/>
      <c r="H230" s="41"/>
      <c r="I230" s="47"/>
      <c r="K230" s="31">
        <v>228</v>
      </c>
      <c r="L230" s="29">
        <v>5.4972528447282896</v>
      </c>
      <c r="M230" s="29">
        <v>5.4453953311380001</v>
      </c>
      <c r="N230" s="33">
        <v>5.185751359028945E-2</v>
      </c>
      <c r="O230" s="49">
        <f t="shared" si="3"/>
        <v>1</v>
      </c>
    </row>
    <row r="231" spans="1:21" x14ac:dyDescent="0.25">
      <c r="A231" s="20" t="s">
        <v>254</v>
      </c>
      <c r="B231" s="21" t="s">
        <v>8</v>
      </c>
      <c r="C231" s="21">
        <v>2</v>
      </c>
      <c r="D231" s="22">
        <v>5.1481480245791076</v>
      </c>
      <c r="F231" s="40" t="s">
        <v>177</v>
      </c>
      <c r="G231" s="44"/>
      <c r="H231" s="41"/>
      <c r="I231" s="47"/>
      <c r="K231" s="31">
        <v>229</v>
      </c>
      <c r="L231" s="29">
        <v>5.1481480245791076</v>
      </c>
      <c r="M231" s="29">
        <v>5.4453953311380001</v>
      </c>
      <c r="N231" s="33">
        <v>-0.29724730655889253</v>
      </c>
      <c r="O231" s="49">
        <f t="shared" si="3"/>
        <v>1</v>
      </c>
    </row>
    <row r="232" spans="1:21" x14ac:dyDescent="0.25">
      <c r="A232" s="20" t="s">
        <v>254</v>
      </c>
      <c r="B232" s="21" t="s">
        <v>8</v>
      </c>
      <c r="C232" s="21">
        <v>2</v>
      </c>
      <c r="D232" s="22">
        <v>4.9070762143792024</v>
      </c>
      <c r="F232" s="40" t="s">
        <v>177</v>
      </c>
      <c r="G232" s="44"/>
      <c r="H232" s="41"/>
      <c r="I232" s="47"/>
      <c r="K232" s="31">
        <v>230</v>
      </c>
      <c r="L232" s="29">
        <v>4.9070762143792024</v>
      </c>
      <c r="M232" s="29">
        <v>5.4453953311380001</v>
      </c>
      <c r="N232" s="33">
        <v>-0.53831911675879773</v>
      </c>
      <c r="O232" s="49">
        <f t="shared" si="3"/>
        <v>1</v>
      </c>
    </row>
    <row r="233" spans="1:21" x14ac:dyDescent="0.25">
      <c r="A233" s="20" t="s">
        <v>255</v>
      </c>
      <c r="B233" s="21" t="s">
        <v>8</v>
      </c>
      <c r="C233" s="21">
        <v>2</v>
      </c>
      <c r="D233" s="22">
        <v>4.8571538479300758</v>
      </c>
      <c r="F233" s="40" t="s">
        <v>178</v>
      </c>
      <c r="G233" s="45">
        <v>5.4453953311380001</v>
      </c>
      <c r="H233" s="41" t="s">
        <v>181</v>
      </c>
      <c r="I233" s="47">
        <v>-0.58824148320792435</v>
      </c>
      <c r="K233" s="31">
        <v>231</v>
      </c>
      <c r="L233" s="29">
        <v>4.8571538479300758</v>
      </c>
      <c r="M233" s="29">
        <v>5.4453953311380001</v>
      </c>
      <c r="N233" s="33">
        <v>-0.58824148320792435</v>
      </c>
      <c r="O233" s="49">
        <f t="shared" si="3"/>
        <v>1</v>
      </c>
    </row>
    <row r="234" spans="1:21" x14ac:dyDescent="0.25">
      <c r="A234" s="20" t="s">
        <v>254</v>
      </c>
      <c r="B234" s="21" t="s">
        <v>8</v>
      </c>
      <c r="C234" s="21">
        <v>4</v>
      </c>
      <c r="D234" s="22">
        <v>6.6451008077937868</v>
      </c>
      <c r="F234" s="40" t="s">
        <v>177</v>
      </c>
      <c r="G234" s="44"/>
      <c r="H234" s="41"/>
      <c r="I234" s="47"/>
      <c r="K234" s="31">
        <v>232</v>
      </c>
      <c r="L234" s="29">
        <v>6.6451008077937868</v>
      </c>
      <c r="M234" s="29">
        <v>6.4882160269633413</v>
      </c>
      <c r="N234" s="33">
        <v>0.15688478083044544</v>
      </c>
      <c r="O234" s="49">
        <f t="shared" si="3"/>
        <v>1</v>
      </c>
    </row>
    <row r="235" spans="1:21" x14ac:dyDescent="0.25">
      <c r="A235" s="20" t="s">
        <v>254</v>
      </c>
      <c r="B235" s="21" t="s">
        <v>8</v>
      </c>
      <c r="C235" s="21">
        <v>4</v>
      </c>
      <c r="D235" s="22">
        <v>6.5330934021073546</v>
      </c>
      <c r="F235" s="40" t="s">
        <v>177</v>
      </c>
      <c r="G235" s="44"/>
      <c r="H235" s="41"/>
      <c r="I235" s="47"/>
      <c r="K235" s="31">
        <v>233</v>
      </c>
      <c r="L235" s="29">
        <v>6.5330934021073546</v>
      </c>
      <c r="M235" s="29">
        <v>6.4882160269633413</v>
      </c>
      <c r="N235" s="33">
        <v>4.4877375144013243E-2</v>
      </c>
      <c r="O235" s="49">
        <f t="shared" si="3"/>
        <v>1</v>
      </c>
    </row>
    <row r="236" spans="1:21" x14ac:dyDescent="0.25">
      <c r="A236" s="20" t="s">
        <v>254</v>
      </c>
      <c r="B236" s="21" t="s">
        <v>8</v>
      </c>
      <c r="C236" s="21">
        <v>4</v>
      </c>
      <c r="D236" s="22">
        <v>6.4264159976022963</v>
      </c>
      <c r="F236" s="40" t="s">
        <v>177</v>
      </c>
      <c r="G236" s="44"/>
      <c r="H236" s="41"/>
      <c r="I236" s="47"/>
      <c r="K236" s="31">
        <v>234</v>
      </c>
      <c r="L236" s="29">
        <v>6.4264159976022963</v>
      </c>
      <c r="M236" s="29">
        <v>6.4882160269633413</v>
      </c>
      <c r="N236" s="33">
        <v>-6.1800029361045006E-2</v>
      </c>
      <c r="O236" s="49">
        <f t="shared" si="3"/>
        <v>1</v>
      </c>
      <c r="U236" s="52">
        <f>28/30</f>
        <v>0.93333333333333335</v>
      </c>
    </row>
    <row r="237" spans="1:21" x14ac:dyDescent="0.25">
      <c r="A237" s="20" t="s">
        <v>254</v>
      </c>
      <c r="B237" s="21" t="s">
        <v>8</v>
      </c>
      <c r="C237" s="21">
        <v>4</v>
      </c>
      <c r="D237" s="22">
        <v>6.4144399320395316</v>
      </c>
      <c r="F237" s="40" t="s">
        <v>177</v>
      </c>
      <c r="G237" s="44"/>
      <c r="H237" s="41"/>
      <c r="I237" s="47"/>
      <c r="K237" s="31">
        <v>235</v>
      </c>
      <c r="L237" s="29">
        <v>6.4144399320395316</v>
      </c>
      <c r="M237" s="29">
        <v>6.4882160269633413</v>
      </c>
      <c r="N237" s="33">
        <v>-7.3776094923809765E-2</v>
      </c>
      <c r="O237" s="49">
        <f t="shared" si="3"/>
        <v>1</v>
      </c>
    </row>
    <row r="238" spans="1:21" x14ac:dyDescent="0.25">
      <c r="A238" s="20" t="s">
        <v>255</v>
      </c>
      <c r="B238" s="21" t="s">
        <v>8</v>
      </c>
      <c r="C238" s="21">
        <v>4</v>
      </c>
      <c r="D238" s="22">
        <v>5.7317513118959091</v>
      </c>
      <c r="F238" s="40" t="s">
        <v>178</v>
      </c>
      <c r="G238" s="45">
        <v>6.4882160269633413</v>
      </c>
      <c r="H238" s="41" t="s">
        <v>181</v>
      </c>
      <c r="I238" s="47">
        <v>-0.75646471506743218</v>
      </c>
      <c r="K238" s="31">
        <v>236</v>
      </c>
      <c r="L238" s="29">
        <v>5.7317513118959091</v>
      </c>
      <c r="M238" s="29">
        <v>6.4882160269633413</v>
      </c>
      <c r="N238" s="33">
        <v>-0.75646471506743218</v>
      </c>
      <c r="O238" s="49">
        <f t="shared" si="3"/>
        <v>1</v>
      </c>
    </row>
    <row r="239" spans="1:21" x14ac:dyDescent="0.25">
      <c r="A239" s="20" t="s">
        <v>254</v>
      </c>
      <c r="B239" s="21" t="s">
        <v>8</v>
      </c>
      <c r="C239" s="21">
        <v>6</v>
      </c>
      <c r="D239" s="22">
        <v>7.2156818820794939</v>
      </c>
      <c r="F239" s="40" t="s">
        <v>177</v>
      </c>
      <c r="G239" s="44"/>
      <c r="H239" s="41"/>
      <c r="I239" s="47"/>
      <c r="K239" s="31">
        <v>237</v>
      </c>
      <c r="L239" s="29">
        <v>7.2156818820794939</v>
      </c>
      <c r="M239" s="29">
        <v>6.8562461441371445</v>
      </c>
      <c r="N239" s="33">
        <v>0.3594357379423494</v>
      </c>
      <c r="O239" s="49">
        <f t="shared" si="3"/>
        <v>1</v>
      </c>
    </row>
    <row r="240" spans="1:21" x14ac:dyDescent="0.25">
      <c r="A240" s="20" t="s">
        <v>254</v>
      </c>
      <c r="B240" s="21" t="s">
        <v>8</v>
      </c>
      <c r="C240" s="21">
        <v>6</v>
      </c>
      <c r="D240" s="22">
        <v>6.9890735503364363</v>
      </c>
      <c r="F240" s="40" t="s">
        <v>177</v>
      </c>
      <c r="G240" s="44"/>
      <c r="H240" s="41"/>
      <c r="I240" s="47"/>
      <c r="K240" s="31">
        <v>238</v>
      </c>
      <c r="L240" s="29">
        <v>6.9890735503364363</v>
      </c>
      <c r="M240" s="29">
        <v>6.8562461441371445</v>
      </c>
      <c r="N240" s="33">
        <v>0.13282740619929179</v>
      </c>
      <c r="O240" s="49">
        <f t="shared" si="3"/>
        <v>1</v>
      </c>
    </row>
    <row r="241" spans="1:15" x14ac:dyDescent="0.25">
      <c r="A241" s="20" t="s">
        <v>254</v>
      </c>
      <c r="B241" s="21" t="s">
        <v>8</v>
      </c>
      <c r="C241" s="21">
        <v>6</v>
      </c>
      <c r="D241" s="22">
        <v>6.6451008077937868</v>
      </c>
      <c r="F241" s="40" t="s">
        <v>177</v>
      </c>
      <c r="G241" s="44"/>
      <c r="H241" s="41"/>
      <c r="I241" s="47"/>
      <c r="K241" s="31">
        <v>239</v>
      </c>
      <c r="L241" s="29">
        <v>6.6451008077937868</v>
      </c>
      <c r="M241" s="29">
        <v>6.8562461441371445</v>
      </c>
      <c r="N241" s="33">
        <v>-0.21114533634335775</v>
      </c>
      <c r="O241" s="49">
        <f t="shared" si="3"/>
        <v>1</v>
      </c>
    </row>
    <row r="242" spans="1:15" x14ac:dyDescent="0.25">
      <c r="A242" s="20" t="s">
        <v>254</v>
      </c>
      <c r="B242" s="21" t="s">
        <v>8</v>
      </c>
      <c r="C242" s="21">
        <v>6</v>
      </c>
      <c r="D242" s="22">
        <v>6.5330934021073546</v>
      </c>
      <c r="F242" s="40" t="s">
        <v>177</v>
      </c>
      <c r="G242" s="44"/>
      <c r="H242" s="41"/>
      <c r="I242" s="47"/>
      <c r="K242" s="31">
        <v>240</v>
      </c>
      <c r="L242" s="29">
        <v>6.5330934021073546</v>
      </c>
      <c r="M242" s="29">
        <v>6.8562461441371445</v>
      </c>
      <c r="N242" s="33">
        <v>-0.32315274202978994</v>
      </c>
      <c r="O242" s="49">
        <f t="shared" si="3"/>
        <v>1</v>
      </c>
    </row>
    <row r="243" spans="1:15" x14ac:dyDescent="0.25">
      <c r="A243" s="20" t="s">
        <v>255</v>
      </c>
      <c r="B243" s="21" t="s">
        <v>8</v>
      </c>
      <c r="C243" s="21">
        <v>6</v>
      </c>
      <c r="D243" s="22">
        <v>5.7598441948232413</v>
      </c>
      <c r="F243" s="40" t="s">
        <v>178</v>
      </c>
      <c r="G243" s="45">
        <v>6.8562461441371445</v>
      </c>
      <c r="H243" s="41" t="s">
        <v>181</v>
      </c>
      <c r="I243" s="47">
        <v>-1.0964019493139032</v>
      </c>
      <c r="K243" s="31">
        <v>241</v>
      </c>
      <c r="L243" s="29">
        <v>5.7598441948232413</v>
      </c>
      <c r="M243" s="29">
        <v>6.8562461441371445</v>
      </c>
      <c r="N243" s="33">
        <v>-1.0964019493139032</v>
      </c>
      <c r="O243" s="49">
        <f t="shared" si="3"/>
        <v>0</v>
      </c>
    </row>
    <row r="244" spans="1:15" x14ac:dyDescent="0.25">
      <c r="A244" s="20" t="s">
        <v>254</v>
      </c>
      <c r="B244" s="21" t="s">
        <v>8</v>
      </c>
      <c r="C244" s="21">
        <v>8</v>
      </c>
      <c r="D244" s="22">
        <v>7.2156818820794939</v>
      </c>
      <c r="F244" s="40" t="s">
        <v>177</v>
      </c>
      <c r="G244" s="44"/>
      <c r="H244" s="41"/>
      <c r="I244" s="47"/>
      <c r="K244" s="31">
        <v>242</v>
      </c>
      <c r="L244" s="29">
        <v>7.2156818820794939</v>
      </c>
      <c r="M244" s="29">
        <v>6.9065241651388094</v>
      </c>
      <c r="N244" s="33">
        <v>0.3091577169406845</v>
      </c>
      <c r="O244" s="49">
        <f t="shared" si="3"/>
        <v>1</v>
      </c>
    </row>
    <row r="245" spans="1:15" x14ac:dyDescent="0.25">
      <c r="A245" s="20" t="s">
        <v>254</v>
      </c>
      <c r="B245" s="21" t="s">
        <v>8</v>
      </c>
      <c r="C245" s="21">
        <v>8</v>
      </c>
      <c r="D245" s="22">
        <v>6.7324689102791444</v>
      </c>
      <c r="F245" s="40" t="s">
        <v>177</v>
      </c>
      <c r="G245" s="44"/>
      <c r="H245" s="41"/>
      <c r="I245" s="47"/>
      <c r="K245" s="31">
        <v>243</v>
      </c>
      <c r="L245" s="29">
        <v>6.7324689102791444</v>
      </c>
      <c r="M245" s="29">
        <v>6.9065241651388094</v>
      </c>
      <c r="N245" s="33">
        <v>-0.174055254859665</v>
      </c>
      <c r="O245" s="49">
        <f t="shared" si="3"/>
        <v>1</v>
      </c>
    </row>
    <row r="246" spans="1:15" x14ac:dyDescent="0.25">
      <c r="A246" s="20" t="s">
        <v>254</v>
      </c>
      <c r="B246" s="21" t="s">
        <v>8</v>
      </c>
      <c r="C246" s="21">
        <v>8</v>
      </c>
      <c r="D246" s="22">
        <v>6.4972528447282896</v>
      </c>
      <c r="F246" s="40" t="s">
        <v>177</v>
      </c>
      <c r="G246" s="44"/>
      <c r="H246" s="41"/>
      <c r="I246" s="47"/>
      <c r="K246" s="31">
        <v>244</v>
      </c>
      <c r="L246" s="29">
        <v>6.4972528447282896</v>
      </c>
      <c r="M246" s="29">
        <v>6.9065241651388094</v>
      </c>
      <c r="N246" s="33">
        <v>-0.40927132041051983</v>
      </c>
      <c r="O246" s="49">
        <f t="shared" si="3"/>
        <v>1</v>
      </c>
    </row>
    <row r="247" spans="1:15" x14ac:dyDescent="0.25">
      <c r="A247" s="20" t="s">
        <v>254</v>
      </c>
      <c r="B247" s="21" t="s">
        <v>8</v>
      </c>
      <c r="C247" s="21">
        <v>8</v>
      </c>
      <c r="D247" s="22">
        <v>6.0744474431813904</v>
      </c>
      <c r="F247" s="40" t="s">
        <v>177</v>
      </c>
      <c r="G247" s="44"/>
      <c r="H247" s="41"/>
      <c r="I247" s="47"/>
      <c r="K247" s="31">
        <v>245</v>
      </c>
      <c r="L247" s="29">
        <v>6.0744474431813904</v>
      </c>
      <c r="M247" s="29">
        <v>6.9065241651388094</v>
      </c>
      <c r="N247" s="33">
        <v>-0.832076721957419</v>
      </c>
      <c r="O247" s="49">
        <f t="shared" si="3"/>
        <v>1</v>
      </c>
    </row>
    <row r="248" spans="1:15" x14ac:dyDescent="0.25">
      <c r="A248" s="20" t="s">
        <v>255</v>
      </c>
      <c r="B248" s="21" t="s">
        <v>8</v>
      </c>
      <c r="C248" s="21">
        <v>8</v>
      </c>
      <c r="D248" s="22">
        <v>6.0607799220937508</v>
      </c>
      <c r="F248" s="40" t="s">
        <v>178</v>
      </c>
      <c r="G248" s="45">
        <v>6.9065241651388094</v>
      </c>
      <c r="H248" s="41" t="s">
        <v>181</v>
      </c>
      <c r="I248" s="47">
        <v>-0.84574424304505857</v>
      </c>
      <c r="K248" s="31">
        <v>246</v>
      </c>
      <c r="L248" s="29">
        <v>6.0607799220937508</v>
      </c>
      <c r="M248" s="29">
        <v>6.9065241651388094</v>
      </c>
      <c r="N248" s="33">
        <v>-0.84574424304505857</v>
      </c>
      <c r="O248" s="49">
        <f t="shared" si="3"/>
        <v>1</v>
      </c>
    </row>
    <row r="249" spans="1:15" x14ac:dyDescent="0.25">
      <c r="A249" s="20" t="s">
        <v>254</v>
      </c>
      <c r="B249" s="21" t="s">
        <v>9</v>
      </c>
      <c r="C249" s="21">
        <v>0</v>
      </c>
      <c r="D249" s="22">
        <v>2.149228048939706</v>
      </c>
      <c r="F249" s="40" t="s">
        <v>177</v>
      </c>
      <c r="G249" s="44"/>
      <c r="H249" s="41"/>
      <c r="I249" s="47"/>
      <c r="K249" s="31">
        <v>247</v>
      </c>
      <c r="L249" s="29">
        <v>2.149228048939706</v>
      </c>
      <c r="M249" s="29">
        <v>1.9267994763984237</v>
      </c>
      <c r="N249" s="33">
        <v>0.22242857254128223</v>
      </c>
      <c r="O249" s="49">
        <f t="shared" si="3"/>
        <v>1</v>
      </c>
    </row>
    <row r="250" spans="1:15" x14ac:dyDescent="0.25">
      <c r="A250" s="20" t="s">
        <v>254</v>
      </c>
      <c r="B250" s="21" t="s">
        <v>9</v>
      </c>
      <c r="C250" s="21">
        <v>0</v>
      </c>
      <c r="D250" s="22">
        <v>2.0457078512323181</v>
      </c>
      <c r="F250" s="40" t="s">
        <v>177</v>
      </c>
      <c r="G250" s="44"/>
      <c r="H250" s="41"/>
      <c r="I250" s="47"/>
      <c r="K250" s="31">
        <v>248</v>
      </c>
      <c r="L250" s="29">
        <v>2.0457078512323181</v>
      </c>
      <c r="M250" s="29">
        <v>1.9267994763984237</v>
      </c>
      <c r="N250" s="33">
        <v>0.11890837483389438</v>
      </c>
      <c r="O250" s="49">
        <f t="shared" si="3"/>
        <v>1</v>
      </c>
    </row>
    <row r="251" spans="1:15" x14ac:dyDescent="0.25">
      <c r="A251" s="20" t="s">
        <v>254</v>
      </c>
      <c r="B251" s="21" t="s">
        <v>9</v>
      </c>
      <c r="C251" s="21">
        <v>0</v>
      </c>
      <c r="D251" s="22">
        <v>1.8951928534003275</v>
      </c>
      <c r="F251" s="40" t="s">
        <v>177</v>
      </c>
      <c r="G251" s="44"/>
      <c r="H251" s="41"/>
      <c r="I251" s="47"/>
      <c r="K251" s="31">
        <v>249</v>
      </c>
      <c r="L251" s="29">
        <v>1.8951928534003275</v>
      </c>
      <c r="M251" s="29">
        <v>1.9267994763984237</v>
      </c>
      <c r="N251" s="33">
        <v>-3.1606622998096245E-2</v>
      </c>
      <c r="O251" s="49">
        <f t="shared" si="3"/>
        <v>1</v>
      </c>
    </row>
    <row r="252" spans="1:15" x14ac:dyDescent="0.25">
      <c r="A252" s="20" t="s">
        <v>254</v>
      </c>
      <c r="B252" s="21" t="s">
        <v>9</v>
      </c>
      <c r="C252" s="21">
        <v>0</v>
      </c>
      <c r="D252" s="22">
        <v>1.8951928534003275</v>
      </c>
      <c r="F252" s="40" t="s">
        <v>177</v>
      </c>
      <c r="G252" s="44"/>
      <c r="H252" s="41"/>
      <c r="I252" s="47"/>
      <c r="K252" s="31">
        <v>250</v>
      </c>
      <c r="L252" s="29">
        <v>1.8951928534003275</v>
      </c>
      <c r="M252" s="29">
        <v>1.9267994763984237</v>
      </c>
      <c r="N252" s="33">
        <v>-3.1606622998096245E-2</v>
      </c>
      <c r="O252" s="49">
        <f t="shared" si="3"/>
        <v>1</v>
      </c>
    </row>
    <row r="253" spans="1:15" x14ac:dyDescent="0.25">
      <c r="A253" s="20" t="s">
        <v>255</v>
      </c>
      <c r="B253" s="21" t="s">
        <v>9</v>
      </c>
      <c r="C253" s="21">
        <v>0</v>
      </c>
      <c r="D253" s="22">
        <v>1.2156818820794937</v>
      </c>
      <c r="F253" s="40" t="s">
        <v>178</v>
      </c>
      <c r="G253" s="45">
        <v>1.9267994763984237</v>
      </c>
      <c r="H253" s="41" t="s">
        <v>182</v>
      </c>
      <c r="I253" s="47">
        <v>-0.71111759431893007</v>
      </c>
      <c r="K253" s="31">
        <v>251</v>
      </c>
      <c r="L253" s="29">
        <v>1.2156818820794937</v>
      </c>
      <c r="M253" s="29">
        <v>1.9267994763984237</v>
      </c>
      <c r="N253" s="33">
        <v>-0.71111759431893007</v>
      </c>
      <c r="O253" s="49">
        <f t="shared" si="3"/>
        <v>1</v>
      </c>
    </row>
    <row r="254" spans="1:15" x14ac:dyDescent="0.25">
      <c r="A254" s="20" t="s">
        <v>254</v>
      </c>
      <c r="B254" s="21" t="s">
        <v>9</v>
      </c>
      <c r="C254" s="21">
        <v>1</v>
      </c>
      <c r="D254" s="22">
        <v>3.7598441948232408</v>
      </c>
      <c r="F254" s="40" t="s">
        <v>177</v>
      </c>
      <c r="G254" s="44"/>
      <c r="H254" s="41"/>
      <c r="I254" s="47"/>
      <c r="K254" s="31">
        <v>252</v>
      </c>
      <c r="L254" s="29">
        <v>3.7598441948232408</v>
      </c>
      <c r="M254" s="29">
        <v>3.3583789366674122</v>
      </c>
      <c r="N254" s="33">
        <v>0.40146525815582867</v>
      </c>
      <c r="O254" s="49">
        <f t="shared" si="3"/>
        <v>1</v>
      </c>
    </row>
    <row r="255" spans="1:15" x14ac:dyDescent="0.25">
      <c r="A255" s="20" t="s">
        <v>254</v>
      </c>
      <c r="B255" s="21" t="s">
        <v>9</v>
      </c>
      <c r="C255" s="21">
        <v>1</v>
      </c>
      <c r="D255" s="22">
        <v>3.4653029737563221</v>
      </c>
      <c r="F255" s="40" t="s">
        <v>177</v>
      </c>
      <c r="G255" s="44"/>
      <c r="H255" s="41"/>
      <c r="I255" s="47"/>
      <c r="K255" s="31">
        <v>253</v>
      </c>
      <c r="L255" s="29">
        <v>3.4653029737563221</v>
      </c>
      <c r="M255" s="29">
        <v>3.3583789366674122</v>
      </c>
      <c r="N255" s="33">
        <v>0.10692403708890996</v>
      </c>
      <c r="O255" s="49">
        <f t="shared" si="3"/>
        <v>1</v>
      </c>
    </row>
    <row r="256" spans="1:15" x14ac:dyDescent="0.25">
      <c r="A256" s="20" t="s">
        <v>254</v>
      </c>
      <c r="B256" s="21" t="s">
        <v>9</v>
      </c>
      <c r="C256" s="21">
        <v>1</v>
      </c>
      <c r="D256" s="22">
        <v>3.4560445715737376</v>
      </c>
      <c r="F256" s="40" t="s">
        <v>177</v>
      </c>
      <c r="G256" s="44"/>
      <c r="H256" s="41"/>
      <c r="I256" s="47"/>
      <c r="K256" s="31">
        <v>254</v>
      </c>
      <c r="L256" s="29">
        <v>3.4560445715737376</v>
      </c>
      <c r="M256" s="29">
        <v>3.3583789366674122</v>
      </c>
      <c r="N256" s="33">
        <v>9.7665634906325405E-2</v>
      </c>
      <c r="O256" s="49">
        <f t="shared" si="3"/>
        <v>1</v>
      </c>
    </row>
    <row r="257" spans="1:15" x14ac:dyDescent="0.25">
      <c r="A257" s="20" t="s">
        <v>254</v>
      </c>
      <c r="B257" s="21" t="s">
        <v>9</v>
      </c>
      <c r="C257" s="21">
        <v>1</v>
      </c>
      <c r="D257" s="22">
        <v>3.335458178188714</v>
      </c>
      <c r="F257" s="40" t="s">
        <v>177</v>
      </c>
      <c r="G257" s="44"/>
      <c r="H257" s="41"/>
      <c r="I257" s="47"/>
      <c r="K257" s="31">
        <v>255</v>
      </c>
      <c r="L257" s="29">
        <v>3.335458178188714</v>
      </c>
      <c r="M257" s="29">
        <v>3.3583789366674122</v>
      </c>
      <c r="N257" s="33">
        <v>-2.2920758478698122E-2</v>
      </c>
      <c r="O257" s="49">
        <f t="shared" si="3"/>
        <v>1</v>
      </c>
    </row>
    <row r="258" spans="1:15" x14ac:dyDescent="0.25">
      <c r="A258" s="20" t="s">
        <v>255</v>
      </c>
      <c r="B258" s="21" t="s">
        <v>9</v>
      </c>
      <c r="C258" s="21">
        <v>1</v>
      </c>
      <c r="D258" s="22">
        <v>2.9499424235583662</v>
      </c>
      <c r="F258" s="40" t="s">
        <v>178</v>
      </c>
      <c r="G258" s="45">
        <v>3.3583789366674122</v>
      </c>
      <c r="H258" s="41" t="s">
        <v>181</v>
      </c>
      <c r="I258" s="47">
        <v>-0.40843651310904594</v>
      </c>
      <c r="K258" s="31">
        <v>256</v>
      </c>
      <c r="L258" s="29">
        <v>2.9499424235583662</v>
      </c>
      <c r="M258" s="29">
        <v>3.3583789366674122</v>
      </c>
      <c r="N258" s="33">
        <v>-0.40843651310904594</v>
      </c>
      <c r="O258" s="49">
        <f t="shared" si="3"/>
        <v>1</v>
      </c>
    </row>
    <row r="259" spans="1:15" x14ac:dyDescent="0.25">
      <c r="A259" s="20" t="s">
        <v>254</v>
      </c>
      <c r="B259" s="21" t="s">
        <v>9</v>
      </c>
      <c r="C259" s="21">
        <v>2</v>
      </c>
      <c r="D259" s="22">
        <v>5.1481480245791076</v>
      </c>
      <c r="F259" s="40" t="s">
        <v>177</v>
      </c>
      <c r="G259" s="44"/>
      <c r="H259" s="41"/>
      <c r="I259" s="47"/>
      <c r="K259" s="31">
        <v>257</v>
      </c>
      <c r="L259" s="29">
        <v>5.1481480245791076</v>
      </c>
      <c r="M259" s="29">
        <v>5.33511863338114</v>
      </c>
      <c r="N259" s="33">
        <v>-0.18697060880203242</v>
      </c>
      <c r="O259" s="49">
        <f t="shared" ref="O259:O278" si="4">IF(N259&lt;-1,0,IF(N259&gt;0.5,0,1))</f>
        <v>1</v>
      </c>
    </row>
    <row r="260" spans="1:15" x14ac:dyDescent="0.25">
      <c r="A260" s="20" t="s">
        <v>254</v>
      </c>
      <c r="B260" s="21" t="s">
        <v>9</v>
      </c>
      <c r="C260" s="21">
        <v>2</v>
      </c>
      <c r="D260" s="22">
        <v>5.090924176945582</v>
      </c>
      <c r="F260" s="40" t="s">
        <v>177</v>
      </c>
      <c r="G260" s="44"/>
      <c r="H260" s="41"/>
      <c r="I260" s="47"/>
      <c r="K260" s="31">
        <v>258</v>
      </c>
      <c r="L260" s="29">
        <v>5.090924176945582</v>
      </c>
      <c r="M260" s="29">
        <v>5.33511863338114</v>
      </c>
      <c r="N260" s="33">
        <v>-0.24419445643555804</v>
      </c>
      <c r="O260" s="49">
        <f t="shared" si="4"/>
        <v>1</v>
      </c>
    </row>
    <row r="261" spans="1:15" x14ac:dyDescent="0.25">
      <c r="A261" s="20" t="s">
        <v>254</v>
      </c>
      <c r="B261" s="21" t="s">
        <v>9</v>
      </c>
      <c r="C261" s="21">
        <v>2</v>
      </c>
      <c r="D261" s="22">
        <v>5.0607799220937508</v>
      </c>
      <c r="F261" s="40" t="s">
        <v>177</v>
      </c>
      <c r="G261" s="44"/>
      <c r="H261" s="41"/>
      <c r="I261" s="47"/>
      <c r="K261" s="31">
        <v>259</v>
      </c>
      <c r="L261" s="29">
        <v>5.0607799220937508</v>
      </c>
      <c r="M261" s="29">
        <v>5.33511863338114</v>
      </c>
      <c r="N261" s="33">
        <v>-0.27433871128738918</v>
      </c>
      <c r="O261" s="49">
        <f t="shared" si="4"/>
        <v>1</v>
      </c>
    </row>
    <row r="262" spans="1:15" x14ac:dyDescent="0.25">
      <c r="A262" s="20" t="s">
        <v>254</v>
      </c>
      <c r="B262" s="21" t="s">
        <v>9</v>
      </c>
      <c r="C262" s="21">
        <v>2</v>
      </c>
      <c r="D262" s="22">
        <v>5.057591212211193</v>
      </c>
      <c r="F262" s="40" t="s">
        <v>177</v>
      </c>
      <c r="G262" s="44"/>
      <c r="H262" s="41"/>
      <c r="I262" s="47"/>
      <c r="K262" s="31">
        <v>260</v>
      </c>
      <c r="L262" s="29">
        <v>5.057591212211193</v>
      </c>
      <c r="M262" s="29">
        <v>5.33511863338114</v>
      </c>
      <c r="N262" s="33">
        <v>-0.277527421169947</v>
      </c>
      <c r="O262" s="49">
        <f t="shared" si="4"/>
        <v>1</v>
      </c>
    </row>
    <row r="263" spans="1:15" x14ac:dyDescent="0.25">
      <c r="A263" s="20" t="s">
        <v>255</v>
      </c>
      <c r="B263" s="21" t="s">
        <v>9</v>
      </c>
      <c r="C263" s="21">
        <v>2</v>
      </c>
      <c r="D263" s="22">
        <v>4.794863128127119</v>
      </c>
      <c r="F263" s="40" t="s">
        <v>178</v>
      </c>
      <c r="G263" s="45">
        <v>5.33511863338114</v>
      </c>
      <c r="H263" s="41" t="s">
        <v>181</v>
      </c>
      <c r="I263" s="47">
        <v>-0.540255505254021</v>
      </c>
      <c r="K263" s="31">
        <v>261</v>
      </c>
      <c r="L263" s="29">
        <v>4.794863128127119</v>
      </c>
      <c r="M263" s="29">
        <v>5.33511863338114</v>
      </c>
      <c r="N263" s="33">
        <v>-0.540255505254021</v>
      </c>
      <c r="O263" s="49">
        <f t="shared" si="4"/>
        <v>1</v>
      </c>
    </row>
    <row r="264" spans="1:15" x14ac:dyDescent="0.25">
      <c r="A264" s="20" t="s">
        <v>254</v>
      </c>
      <c r="B264" s="21" t="s">
        <v>9</v>
      </c>
      <c r="C264" s="21">
        <v>4</v>
      </c>
      <c r="D264" s="22">
        <v>6.7956158056257774</v>
      </c>
      <c r="F264" s="40" t="s">
        <v>177</v>
      </c>
      <c r="G264" s="44"/>
      <c r="H264" s="41"/>
      <c r="I264" s="47"/>
      <c r="K264" s="31">
        <v>262</v>
      </c>
      <c r="L264" s="29">
        <v>6.7956158056257774</v>
      </c>
      <c r="M264" s="29">
        <v>6.3765397572175413</v>
      </c>
      <c r="N264" s="33">
        <v>0.41907604840823609</v>
      </c>
      <c r="O264" s="49">
        <f t="shared" si="4"/>
        <v>1</v>
      </c>
    </row>
    <row r="265" spans="1:15" x14ac:dyDescent="0.25">
      <c r="A265" s="20" t="s">
        <v>254</v>
      </c>
      <c r="B265" s="21" t="s">
        <v>9</v>
      </c>
      <c r="C265" s="21">
        <v>4</v>
      </c>
      <c r="D265" s="22">
        <v>6.686853525149302</v>
      </c>
      <c r="F265" s="40" t="s">
        <v>177</v>
      </c>
      <c r="G265" s="44"/>
      <c r="H265" s="41"/>
      <c r="I265" s="47"/>
      <c r="K265" s="31">
        <v>263</v>
      </c>
      <c r="L265" s="29">
        <v>6.686853525149302</v>
      </c>
      <c r="M265" s="29">
        <v>6.3765397572175413</v>
      </c>
      <c r="N265" s="33">
        <v>0.31031376793176069</v>
      </c>
      <c r="O265" s="49">
        <f t="shared" si="4"/>
        <v>1</v>
      </c>
    </row>
    <row r="266" spans="1:15" x14ac:dyDescent="0.25">
      <c r="A266" s="20" t="s">
        <v>254</v>
      </c>
      <c r="B266" s="21" t="s">
        <v>9</v>
      </c>
      <c r="C266" s="21">
        <v>4</v>
      </c>
      <c r="D266" s="22">
        <v>6.3917731411351753</v>
      </c>
      <c r="F266" s="40" t="s">
        <v>177</v>
      </c>
      <c r="G266" s="44"/>
      <c r="H266" s="41"/>
      <c r="I266" s="47"/>
      <c r="K266" s="31">
        <v>264</v>
      </c>
      <c r="L266" s="29">
        <v>6.3917731411351753</v>
      </c>
      <c r="M266" s="29">
        <v>6.3765397572175413</v>
      </c>
      <c r="N266" s="33">
        <v>1.5233383917633958E-2</v>
      </c>
      <c r="O266" s="49">
        <f t="shared" si="4"/>
        <v>1</v>
      </c>
    </row>
    <row r="267" spans="1:15" x14ac:dyDescent="0.25">
      <c r="A267" s="20" t="s">
        <v>254</v>
      </c>
      <c r="B267" s="21" t="s">
        <v>9</v>
      </c>
      <c r="C267" s="21">
        <v>4</v>
      </c>
      <c r="D267" s="22">
        <v>6.1374688326093736</v>
      </c>
      <c r="F267" s="40" t="s">
        <v>177</v>
      </c>
      <c r="G267" s="44"/>
      <c r="H267" s="41"/>
      <c r="I267" s="47"/>
      <c r="K267" s="31">
        <v>265</v>
      </c>
      <c r="L267" s="29">
        <v>6.1374688326093736</v>
      </c>
      <c r="M267" s="29">
        <v>6.3765397572175413</v>
      </c>
      <c r="N267" s="33">
        <v>-0.2390709246081677</v>
      </c>
      <c r="O267" s="49">
        <f t="shared" si="4"/>
        <v>1</v>
      </c>
    </row>
    <row r="268" spans="1:15" x14ac:dyDescent="0.25">
      <c r="A268" s="20" t="s">
        <v>255</v>
      </c>
      <c r="B268" s="21" t="s">
        <v>9</v>
      </c>
      <c r="C268" s="21">
        <v>4</v>
      </c>
      <c r="D268" s="22">
        <v>5.6798881468220053</v>
      </c>
      <c r="F268" s="40" t="s">
        <v>178</v>
      </c>
      <c r="G268" s="45">
        <v>6.3765397572175413</v>
      </c>
      <c r="H268" s="41" t="s">
        <v>181</v>
      </c>
      <c r="I268" s="47">
        <v>-0.69665161039553603</v>
      </c>
      <c r="K268" s="31">
        <v>266</v>
      </c>
      <c r="L268" s="29">
        <v>5.6798881468220053</v>
      </c>
      <c r="M268" s="29">
        <v>6.3765397572175413</v>
      </c>
      <c r="N268" s="33">
        <v>-0.69665161039553603</v>
      </c>
      <c r="O268" s="49">
        <f t="shared" si="4"/>
        <v>1</v>
      </c>
    </row>
    <row r="269" spans="1:15" x14ac:dyDescent="0.25">
      <c r="A269" s="20" t="s">
        <v>254</v>
      </c>
      <c r="B269" s="21" t="s">
        <v>9</v>
      </c>
      <c r="C269" s="21">
        <v>6</v>
      </c>
      <c r="D269" s="22">
        <v>6.7286960245111951</v>
      </c>
      <c r="F269" s="40" t="s">
        <v>177</v>
      </c>
      <c r="G269" s="44"/>
      <c r="H269" s="41"/>
      <c r="I269" s="47"/>
      <c r="K269" s="31">
        <v>267</v>
      </c>
      <c r="L269" s="29">
        <v>6.7286960245111951</v>
      </c>
      <c r="M269" s="29">
        <v>6.41714212585347</v>
      </c>
      <c r="N269" s="33">
        <v>0.31155389865772509</v>
      </c>
      <c r="O269" s="49">
        <f t="shared" si="4"/>
        <v>1</v>
      </c>
    </row>
    <row r="270" spans="1:15" x14ac:dyDescent="0.25">
      <c r="A270" s="20" t="s">
        <v>254</v>
      </c>
      <c r="B270" s="21" t="s">
        <v>9</v>
      </c>
      <c r="C270" s="21">
        <v>6</v>
      </c>
      <c r="D270" s="22">
        <v>6.6232714471492029</v>
      </c>
      <c r="F270" s="40" t="s">
        <v>177</v>
      </c>
      <c r="G270" s="44"/>
      <c r="H270" s="41"/>
      <c r="I270" s="47"/>
      <c r="K270" s="31">
        <v>268</v>
      </c>
      <c r="L270" s="29">
        <v>6.6232714471492029</v>
      </c>
      <c r="M270" s="29">
        <v>6.41714212585347</v>
      </c>
      <c r="N270" s="33">
        <v>0.20612932129573291</v>
      </c>
      <c r="O270" s="49">
        <f t="shared" si="4"/>
        <v>1</v>
      </c>
    </row>
    <row r="271" spans="1:15" x14ac:dyDescent="0.25">
      <c r="A271" s="20" t="s">
        <v>254</v>
      </c>
      <c r="B271" s="21" t="s">
        <v>9</v>
      </c>
      <c r="C271" s="21">
        <v>6</v>
      </c>
      <c r="D271" s="22">
        <v>6.1374688326093736</v>
      </c>
      <c r="F271" s="40" t="s">
        <v>177</v>
      </c>
      <c r="G271" s="44"/>
      <c r="H271" s="41"/>
      <c r="I271" s="47"/>
      <c r="K271" s="31">
        <v>269</v>
      </c>
      <c r="L271" s="29">
        <v>6.1374688326093736</v>
      </c>
      <c r="M271" s="29">
        <v>6.41714212585347</v>
      </c>
      <c r="N271" s="33">
        <v>-0.2796732932440964</v>
      </c>
      <c r="O271" s="49">
        <f t="shared" si="4"/>
        <v>1</v>
      </c>
    </row>
    <row r="272" spans="1:15" x14ac:dyDescent="0.25">
      <c r="A272" s="20" t="s">
        <v>254</v>
      </c>
      <c r="B272" s="21" t="s">
        <v>9</v>
      </c>
      <c r="C272" s="21">
        <v>6</v>
      </c>
      <c r="D272" s="22">
        <v>5.9487725164073186</v>
      </c>
      <c r="F272" s="40" t="s">
        <v>177</v>
      </c>
      <c r="G272" s="44"/>
      <c r="H272" s="41"/>
      <c r="I272" s="47"/>
      <c r="K272" s="31">
        <v>270</v>
      </c>
      <c r="L272" s="29">
        <v>5.9487725164073186</v>
      </c>
      <c r="M272" s="29">
        <v>6.41714212585347</v>
      </c>
      <c r="N272" s="33">
        <v>-0.46836960944615136</v>
      </c>
      <c r="O272" s="49">
        <f t="shared" si="4"/>
        <v>1</v>
      </c>
    </row>
    <row r="273" spans="1:15" x14ac:dyDescent="0.25">
      <c r="A273" s="20" t="s">
        <v>255</v>
      </c>
      <c r="B273" s="21" t="s">
        <v>9</v>
      </c>
      <c r="C273" s="21">
        <v>6</v>
      </c>
      <c r="D273" s="22">
        <v>5.8571538479300758</v>
      </c>
      <c r="F273" s="40" t="s">
        <v>178</v>
      </c>
      <c r="G273" s="45">
        <v>6.41714212585347</v>
      </c>
      <c r="H273" s="41" t="s">
        <v>181</v>
      </c>
      <c r="I273" s="47">
        <v>-0.55998827792339423</v>
      </c>
      <c r="K273" s="31">
        <v>271</v>
      </c>
      <c r="L273" s="29">
        <v>5.8571538479300758</v>
      </c>
      <c r="M273" s="29">
        <v>6.41714212585347</v>
      </c>
      <c r="N273" s="33">
        <v>-0.55998827792339423</v>
      </c>
      <c r="O273" s="49">
        <f t="shared" si="4"/>
        <v>1</v>
      </c>
    </row>
    <row r="274" spans="1:15" x14ac:dyDescent="0.25">
      <c r="A274" s="20" t="s">
        <v>254</v>
      </c>
      <c r="B274" s="21" t="s">
        <v>9</v>
      </c>
      <c r="C274" s="21">
        <v>8</v>
      </c>
      <c r="D274" s="22">
        <v>6.7512332567803792</v>
      </c>
      <c r="F274" s="40" t="s">
        <v>177</v>
      </c>
      <c r="G274" s="44"/>
      <c r="H274" s="41"/>
      <c r="I274" s="47"/>
      <c r="K274" s="31">
        <v>272</v>
      </c>
      <c r="L274" s="29">
        <v>6.7512332567803792</v>
      </c>
      <c r="M274" s="29">
        <v>6.4190076302767247</v>
      </c>
      <c r="N274" s="33">
        <v>0.3322256265036545</v>
      </c>
      <c r="O274" s="49">
        <f t="shared" si="4"/>
        <v>1</v>
      </c>
    </row>
    <row r="275" spans="1:15" x14ac:dyDescent="0.25">
      <c r="A275" s="20" t="s">
        <v>254</v>
      </c>
      <c r="B275" s="21" t="s">
        <v>9</v>
      </c>
      <c r="C275" s="21">
        <v>8</v>
      </c>
      <c r="D275" s="22">
        <v>6.6451008077937868</v>
      </c>
      <c r="F275" s="40" t="s">
        <v>177</v>
      </c>
      <c r="G275" s="44"/>
      <c r="H275" s="41"/>
      <c r="I275" s="47"/>
      <c r="K275" s="31">
        <v>273</v>
      </c>
      <c r="L275" s="29">
        <v>6.6451008077937868</v>
      </c>
      <c r="M275" s="29">
        <v>6.4190076302767247</v>
      </c>
      <c r="N275" s="33">
        <v>0.22609317751706204</v>
      </c>
      <c r="O275" s="49">
        <f t="shared" si="4"/>
        <v>1</v>
      </c>
    </row>
    <row r="276" spans="1:15" x14ac:dyDescent="0.25">
      <c r="A276" s="20" t="s">
        <v>254</v>
      </c>
      <c r="B276" s="21" t="s">
        <v>9</v>
      </c>
      <c r="C276" s="21">
        <v>8</v>
      </c>
      <c r="D276" s="22">
        <v>6.5330934021073546</v>
      </c>
      <c r="F276" s="40" t="s">
        <v>177</v>
      </c>
      <c r="G276" s="44"/>
      <c r="H276" s="41"/>
      <c r="I276" s="47"/>
      <c r="K276" s="31">
        <v>274</v>
      </c>
      <c r="L276" s="29">
        <v>6.5330934021073546</v>
      </c>
      <c r="M276" s="29">
        <v>6.4190076302767247</v>
      </c>
      <c r="N276" s="33">
        <v>0.11408577183062985</v>
      </c>
      <c r="O276" s="49">
        <f t="shared" si="4"/>
        <v>1</v>
      </c>
    </row>
    <row r="277" spans="1:15" x14ac:dyDescent="0.25">
      <c r="A277" s="20" t="s">
        <v>254</v>
      </c>
      <c r="B277" s="21" t="s">
        <v>9</v>
      </c>
      <c r="C277" s="21">
        <v>8</v>
      </c>
      <c r="D277" s="22">
        <v>6.4972528447282896</v>
      </c>
      <c r="F277" s="40" t="s">
        <v>177</v>
      </c>
      <c r="G277" s="44"/>
      <c r="H277" s="41"/>
      <c r="I277" s="47"/>
      <c r="K277" s="31">
        <v>275</v>
      </c>
      <c r="L277" s="29">
        <v>6.4972528447282896</v>
      </c>
      <c r="M277" s="29">
        <v>6.4190076302767247</v>
      </c>
      <c r="N277" s="33">
        <v>7.8245214451564848E-2</v>
      </c>
      <c r="O277" s="49">
        <f t="shared" si="4"/>
        <v>1</v>
      </c>
    </row>
    <row r="278" spans="1:15" ht="15.75" thickBot="1" x14ac:dyDescent="0.3">
      <c r="A278" s="23" t="s">
        <v>255</v>
      </c>
      <c r="B278" s="24" t="s">
        <v>9</v>
      </c>
      <c r="C278" s="24">
        <v>8</v>
      </c>
      <c r="D278" s="25">
        <v>5.907915142583013</v>
      </c>
      <c r="F278" s="42" t="s">
        <v>178</v>
      </c>
      <c r="G278" s="56">
        <v>6.4190076302767247</v>
      </c>
      <c r="H278" s="43" t="s">
        <v>181</v>
      </c>
      <c r="I278" s="48">
        <v>-0.51109248769371174</v>
      </c>
      <c r="K278" s="32">
        <v>276</v>
      </c>
      <c r="L278" s="30">
        <v>5.907915142583013</v>
      </c>
      <c r="M278" s="30">
        <v>6.4190076302767247</v>
      </c>
      <c r="N278" s="34">
        <v>-0.51109248769371174</v>
      </c>
      <c r="O278" s="49">
        <f t="shared" si="4"/>
        <v>1</v>
      </c>
    </row>
    <row r="279" spans="1:15" ht="15.75" thickTop="1" x14ac:dyDescent="0.25"/>
  </sheetData>
  <sortState ref="K3:O278">
    <sortCondition ref="K3:K278"/>
  </sortState>
  <mergeCells count="1">
    <mergeCell ref="F1:I1"/>
  </mergeCell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10</v>
      </c>
      <c r="B1" s="4">
        <v>1</v>
      </c>
      <c r="C1" s="4" t="s">
        <v>11</v>
      </c>
      <c r="D1" s="4">
        <v>1</v>
      </c>
      <c r="E1" s="4" t="s">
        <v>12</v>
      </c>
      <c r="F1" s="4">
        <v>6</v>
      </c>
      <c r="G1" s="4" t="s">
        <v>13</v>
      </c>
      <c r="H1" s="4">
        <v>2</v>
      </c>
      <c r="I1" s="4" t="s">
        <v>14</v>
      </c>
      <c r="J1" s="4">
        <v>1</v>
      </c>
      <c r="K1" s="4" t="s">
        <v>15</v>
      </c>
      <c r="L1" s="4">
        <f>IF(B4&gt;256,1,0)</f>
        <v>0</v>
      </c>
      <c r="M1" s="4" t="s">
        <v>16</v>
      </c>
      <c r="N1" s="4">
        <v>1</v>
      </c>
      <c r="O1" s="4" t="s">
        <v>17</v>
      </c>
      <c r="P1" s="4">
        <v>0</v>
      </c>
    </row>
    <row r="2" spans="1:16" x14ac:dyDescent="0.25">
      <c r="A2" s="5" t="s">
        <v>18</v>
      </c>
      <c r="B2" s="4" t="s">
        <v>21</v>
      </c>
    </row>
    <row r="3" spans="1:16" x14ac:dyDescent="0.25">
      <c r="A3" s="5" t="s">
        <v>19</v>
      </c>
      <c r="B3" s="4">
        <v>0</v>
      </c>
    </row>
    <row r="4" spans="1:16" x14ac:dyDescent="0.25">
      <c r="A4" s="5" t="s">
        <v>20</v>
      </c>
      <c r="B4" s="4">
        <v>4</v>
      </c>
    </row>
    <row r="17" spans="1:23" s="6" customFormat="1" x14ac:dyDescent="0.25">
      <c r="A17" s="6" t="s">
        <v>69</v>
      </c>
      <c r="C17" s="6" t="s">
        <v>70</v>
      </c>
      <c r="D17" s="6">
        <v>3</v>
      </c>
      <c r="E17" s="6" t="s">
        <v>71</v>
      </c>
      <c r="F17" s="6">
        <v>104</v>
      </c>
      <c r="G17" s="6" t="s">
        <v>72</v>
      </c>
      <c r="H17" s="6">
        <v>22</v>
      </c>
      <c r="I17" s="6" t="s">
        <v>73</v>
      </c>
    </row>
    <row r="18" spans="1:23" s="6" customFormat="1" x14ac:dyDescent="0.25">
      <c r="A18" s="6" t="s">
        <v>74</v>
      </c>
      <c r="C18" s="6" t="s">
        <v>75</v>
      </c>
      <c r="D18" s="6" t="s">
        <v>134</v>
      </c>
      <c r="E18" s="6" t="s">
        <v>76</v>
      </c>
      <c r="F18" s="6">
        <v>20</v>
      </c>
      <c r="G18" s="6" t="s">
        <v>77</v>
      </c>
      <c r="H18" s="6" t="s">
        <v>134</v>
      </c>
      <c r="I18" s="6" t="s">
        <v>78</v>
      </c>
      <c r="J18" s="6" t="s">
        <v>134</v>
      </c>
      <c r="K18" s="6" t="s">
        <v>79</v>
      </c>
      <c r="L18" s="6" t="s">
        <v>135</v>
      </c>
      <c r="M18" s="6" t="s">
        <v>80</v>
      </c>
      <c r="N18" s="6" t="s">
        <v>134</v>
      </c>
      <c r="O18" s="6" t="s">
        <v>81</v>
      </c>
      <c r="P18" s="6" t="s">
        <v>135</v>
      </c>
      <c r="Q18" s="6" t="s">
        <v>82</v>
      </c>
      <c r="R18" s="6">
        <v>1</v>
      </c>
    </row>
    <row r="19" spans="1:23" s="6" customFormat="1" x14ac:dyDescent="0.25">
      <c r="A19" s="6" t="s">
        <v>83</v>
      </c>
      <c r="C19" s="6" t="s">
        <v>84</v>
      </c>
      <c r="D19" s="6">
        <v>2</v>
      </c>
      <c r="E19" s="6" t="s">
        <v>85</v>
      </c>
      <c r="F19" s="6" t="s">
        <v>135</v>
      </c>
      <c r="G19" s="6" t="s">
        <v>86</v>
      </c>
      <c r="H19" s="6">
        <v>2</v>
      </c>
      <c r="I19" s="6" t="s">
        <v>87</v>
      </c>
      <c r="J19" s="6">
        <v>0</v>
      </c>
      <c r="K19" s="6" t="s">
        <v>88</v>
      </c>
      <c r="L19" s="6" t="s">
        <v>134</v>
      </c>
      <c r="M19" s="6" t="s">
        <v>89</v>
      </c>
      <c r="N19" s="6" t="s">
        <v>134</v>
      </c>
      <c r="O19" s="6" t="s">
        <v>90</v>
      </c>
      <c r="P19" s="6">
        <v>2</v>
      </c>
      <c r="Q19" s="6" t="s">
        <v>91</v>
      </c>
      <c r="R19" s="6">
        <v>6</v>
      </c>
      <c r="S19" s="6" t="s">
        <v>92</v>
      </c>
      <c r="T19" s="6" t="s">
        <v>135</v>
      </c>
      <c r="U19" s="6" t="s">
        <v>93</v>
      </c>
      <c r="V19" s="6" t="s">
        <v>135</v>
      </c>
    </row>
    <row r="20" spans="1:23" s="6" customFormat="1" x14ac:dyDescent="0.25">
      <c r="A20" s="6" t="s">
        <v>94</v>
      </c>
      <c r="C20" s="6" t="s">
        <v>95</v>
      </c>
      <c r="D20" s="6" t="s">
        <v>135</v>
      </c>
      <c r="E20" s="6" t="s">
        <v>96</v>
      </c>
      <c r="F20" s="6">
        <v>2</v>
      </c>
      <c r="G20" s="6" t="s">
        <v>97</v>
      </c>
      <c r="H20" s="6" t="s">
        <v>134</v>
      </c>
      <c r="I20" s="6" t="s">
        <v>98</v>
      </c>
      <c r="J20" s="6">
        <v>1</v>
      </c>
      <c r="K20" s="6" t="s">
        <v>99</v>
      </c>
      <c r="L20" s="6">
        <v>1</v>
      </c>
      <c r="M20" s="6" t="s">
        <v>100</v>
      </c>
      <c r="N20" s="6" t="s">
        <v>135</v>
      </c>
      <c r="O20" s="6" t="s">
        <v>101</v>
      </c>
      <c r="P20" s="6">
        <v>1000000</v>
      </c>
    </row>
    <row r="21" spans="1:23" s="6" customFormat="1" x14ac:dyDescent="0.25">
      <c r="A21" s="6" t="s">
        <v>102</v>
      </c>
      <c r="C21" s="6" t="s">
        <v>103</v>
      </c>
      <c r="E21" s="6" t="s">
        <v>104</v>
      </c>
    </row>
    <row r="22" spans="1:23" s="6" customFormat="1" x14ac:dyDescent="0.25">
      <c r="A22" s="6" t="s">
        <v>105</v>
      </c>
      <c r="C22" s="6" t="s">
        <v>106</v>
      </c>
      <c r="E22" s="6" t="s">
        <v>107</v>
      </c>
      <c r="G22" s="6" t="s">
        <v>108</v>
      </c>
      <c r="I22" s="6" t="s">
        <v>109</v>
      </c>
      <c r="K22" s="6" t="s">
        <v>110</v>
      </c>
      <c r="M22" s="6" t="s">
        <v>111</v>
      </c>
    </row>
    <row r="23" spans="1:23" s="6" customFormat="1" x14ac:dyDescent="0.25">
      <c r="A23" s="6" t="s">
        <v>114</v>
      </c>
      <c r="C23" s="6" t="s">
        <v>115</v>
      </c>
      <c r="E23" s="6" t="s">
        <v>116</v>
      </c>
      <c r="G23" s="6" t="s">
        <v>117</v>
      </c>
      <c r="I23" s="6" t="s">
        <v>118</v>
      </c>
      <c r="K23" s="6" t="s">
        <v>119</v>
      </c>
      <c r="M23" s="6" t="s">
        <v>120</v>
      </c>
      <c r="O23" s="6" t="s">
        <v>121</v>
      </c>
      <c r="Q23" s="6" t="s">
        <v>122</v>
      </c>
      <c r="S23" s="6" t="s">
        <v>123</v>
      </c>
      <c r="U23" s="6" t="s">
        <v>124</v>
      </c>
      <c r="W23" s="6" t="s">
        <v>125</v>
      </c>
    </row>
    <row r="24" spans="1:23" s="6" customFormat="1" x14ac:dyDescent="0.25"/>
    <row r="25" spans="1:23" s="6" customFormat="1" x14ac:dyDescent="0.25">
      <c r="A25" s="6" t="s">
        <v>112</v>
      </c>
      <c r="B25" s="6" t="s">
        <v>139</v>
      </c>
      <c r="C25" s="6" t="s">
        <v>183</v>
      </c>
      <c r="D25" s="6" t="s">
        <v>184</v>
      </c>
      <c r="E25" s="6" t="s">
        <v>186</v>
      </c>
      <c r="F25" s="6" t="s">
        <v>188</v>
      </c>
      <c r="G25" s="6" t="s">
        <v>190</v>
      </c>
      <c r="H25" s="6" t="s">
        <v>192</v>
      </c>
      <c r="I25" s="6" t="s">
        <v>194</v>
      </c>
      <c r="J25" s="6" t="s">
        <v>196</v>
      </c>
      <c r="K25" s="6" t="s">
        <v>198</v>
      </c>
      <c r="L25" s="6" t="s">
        <v>200</v>
      </c>
      <c r="M25" s="6" t="s">
        <v>202</v>
      </c>
      <c r="N25" s="6" t="s">
        <v>204</v>
      </c>
      <c r="O25" s="6" t="s">
        <v>206</v>
      </c>
      <c r="P25" s="6" t="s">
        <v>208</v>
      </c>
      <c r="Q25" s="6" t="s">
        <v>210</v>
      </c>
      <c r="R25" s="6" t="s">
        <v>212</v>
      </c>
      <c r="S25" s="6" t="s">
        <v>214</v>
      </c>
      <c r="T25" s="6" t="s">
        <v>233</v>
      </c>
      <c r="U25" s="6" t="s">
        <v>234</v>
      </c>
      <c r="V25" s="6" t="s">
        <v>259</v>
      </c>
    </row>
    <row r="26" spans="1:23" s="6" customFormat="1" x14ac:dyDescent="0.25">
      <c r="A26" s="6" t="s">
        <v>113</v>
      </c>
      <c r="B26" s="6" t="s">
        <v>140</v>
      </c>
      <c r="C26" s="6" t="s">
        <v>140</v>
      </c>
      <c r="D26" s="6" t="s">
        <v>185</v>
      </c>
      <c r="E26" s="6" t="s">
        <v>187</v>
      </c>
      <c r="F26" s="6" t="s">
        <v>189</v>
      </c>
      <c r="G26" s="6" t="s">
        <v>191</v>
      </c>
      <c r="H26" s="6" t="s">
        <v>193</v>
      </c>
      <c r="I26" s="6" t="s">
        <v>195</v>
      </c>
      <c r="J26" s="6" t="s">
        <v>197</v>
      </c>
      <c r="K26" s="6" t="s">
        <v>199</v>
      </c>
      <c r="L26" s="6" t="s">
        <v>201</v>
      </c>
      <c r="M26" s="6" t="s">
        <v>203</v>
      </c>
      <c r="N26" s="6" t="s">
        <v>205</v>
      </c>
      <c r="O26" s="6" t="s">
        <v>207</v>
      </c>
      <c r="P26" s="6" t="s">
        <v>209</v>
      </c>
      <c r="Q26" s="6" t="s">
        <v>211</v>
      </c>
      <c r="R26" s="6" t="s">
        <v>213</v>
      </c>
      <c r="S26" s="6" t="s">
        <v>215</v>
      </c>
      <c r="T26" s="6" t="s">
        <v>215</v>
      </c>
      <c r="U26" s="6" t="s">
        <v>215</v>
      </c>
      <c r="V26" s="6" t="s">
        <v>215</v>
      </c>
    </row>
    <row r="27" spans="1:23" s="6" customFormat="1" x14ac:dyDescent="0.25">
      <c r="A27" s="6" t="s">
        <v>127</v>
      </c>
      <c r="C27" s="6" t="s">
        <v>128</v>
      </c>
      <c r="D27" s="6" t="s">
        <v>135</v>
      </c>
      <c r="E27" s="6" t="s">
        <v>129</v>
      </c>
      <c r="F27" s="6">
        <v>0</v>
      </c>
      <c r="G27" s="6" t="s">
        <v>76</v>
      </c>
      <c r="H27" s="6">
        <v>0</v>
      </c>
      <c r="I27" s="6" t="s">
        <v>130</v>
      </c>
      <c r="J27" s="6">
        <v>0</v>
      </c>
      <c r="K27" s="6" t="s">
        <v>131</v>
      </c>
      <c r="L27" s="6" t="s">
        <v>135</v>
      </c>
      <c r="M27" s="6" t="s">
        <v>132</v>
      </c>
      <c r="N27" s="6">
        <v>0</v>
      </c>
      <c r="O27" s="6" t="s">
        <v>133</v>
      </c>
      <c r="P27" s="6">
        <v>0</v>
      </c>
    </row>
    <row r="28" spans="1:23" s="6" customFormat="1" x14ac:dyDescent="0.25"/>
    <row r="29" spans="1:23" s="6" customFormat="1" x14ac:dyDescent="0.25">
      <c r="A29" s="6" t="s">
        <v>126</v>
      </c>
    </row>
    <row r="30" spans="1:23" s="6" customFormat="1" x14ac:dyDescent="0.25"/>
    <row r="31" spans="1:23" s="6" customFormat="1" x14ac:dyDescent="0.25"/>
    <row r="32" spans="1:2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47</v>
      </c>
      <c r="B121" s="11" t="s">
        <v>48</v>
      </c>
      <c r="C121" s="11" t="s">
        <v>52</v>
      </c>
      <c r="D121" s="11" t="s">
        <v>49</v>
      </c>
      <c r="E121" s="11" t="str">
        <f>Data!$B$2</f>
        <v>Serotype</v>
      </c>
      <c r="F121" s="11" t="s">
        <v>50</v>
      </c>
      <c r="G121" s="11">
        <v>1</v>
      </c>
      <c r="H121" s="11" t="s">
        <v>51</v>
      </c>
      <c r="I121" s="11">
        <v>1</v>
      </c>
    </row>
    <row r="128" spans="1:9" s="6" customFormat="1" x14ac:dyDescent="0.25">
      <c r="A128" s="6" t="s">
        <v>136</v>
      </c>
      <c r="C128" s="6" t="s">
        <v>137</v>
      </c>
      <c r="D128" s="6">
        <v>1</v>
      </c>
      <c r="E128" s="6" t="s">
        <v>138</v>
      </c>
      <c r="F128" s="6">
        <v>5</v>
      </c>
    </row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58</v>
      </c>
      <c r="B133" s="4" t="s">
        <v>48</v>
      </c>
      <c r="C133" s="4" t="s">
        <v>59</v>
      </c>
      <c r="D133" s="4" t="s">
        <v>49</v>
      </c>
      <c r="E133" s="4" t="str">
        <f>Data!$C$2</f>
        <v>Time</v>
      </c>
      <c r="F133" s="4" t="s">
        <v>50</v>
      </c>
      <c r="G133" s="4">
        <v>2</v>
      </c>
      <c r="H133" s="4" t="s">
        <v>51</v>
      </c>
      <c r="I133" s="4">
        <v>3</v>
      </c>
    </row>
    <row r="140" spans="1:9" s="6" customFormat="1" x14ac:dyDescent="0.25">
      <c r="A140" s="6" t="s">
        <v>136</v>
      </c>
      <c r="C140" s="6" t="s">
        <v>137</v>
      </c>
      <c r="D140" s="6">
        <v>1</v>
      </c>
      <c r="E140" s="6" t="s">
        <v>138</v>
      </c>
      <c r="F140" s="6">
        <v>5</v>
      </c>
    </row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9" x14ac:dyDescent="0.25">
      <c r="A145" s="5" t="s">
        <v>65</v>
      </c>
      <c r="B145" s="4" t="s">
        <v>48</v>
      </c>
      <c r="C145" s="4" t="s">
        <v>66</v>
      </c>
      <c r="D145" s="4" t="s">
        <v>49</v>
      </c>
      <c r="E145" s="13" t="str">
        <f>Data!$D$2</f>
        <v>Log</v>
      </c>
      <c r="F145" s="4" t="s">
        <v>50</v>
      </c>
      <c r="G145" s="4">
        <v>3</v>
      </c>
      <c r="H145" s="4" t="s">
        <v>51</v>
      </c>
      <c r="I145" s="4">
        <v>4</v>
      </c>
    </row>
    <row r="152" spans="1:9" s="6" customFormat="1" x14ac:dyDescent="0.25">
      <c r="A152" s="6" t="s">
        <v>136</v>
      </c>
      <c r="C152" s="6" t="s">
        <v>137</v>
      </c>
      <c r="D152" s="6">
        <v>1</v>
      </c>
      <c r="E152" s="6" t="s">
        <v>138</v>
      </c>
      <c r="F152" s="6">
        <v>5</v>
      </c>
    </row>
    <row r="153" spans="1:9" s="6" customFormat="1" x14ac:dyDescent="0.25"/>
    <row r="154" spans="1:9" s="6" customFormat="1" x14ac:dyDescent="0.25"/>
    <row r="155" spans="1:9" s="6" customFormat="1" x14ac:dyDescent="0.25"/>
    <row r="156" spans="1:9" s="12" customFormat="1" x14ac:dyDescent="0.25"/>
    <row r="157" spans="1:9" x14ac:dyDescent="0.25">
      <c r="A157" s="5" t="s">
        <v>172</v>
      </c>
      <c r="B157" s="4" t="s">
        <v>48</v>
      </c>
      <c r="C157" s="4" t="s">
        <v>256</v>
      </c>
      <c r="D157" s="4" t="s">
        <v>49</v>
      </c>
      <c r="E157" s="4" t="str">
        <f>Data!$A$2</f>
        <v>Tag</v>
      </c>
      <c r="F157" s="4" t="s">
        <v>50</v>
      </c>
      <c r="G157" s="4">
        <v>4</v>
      </c>
      <c r="H157" s="4" t="s">
        <v>51</v>
      </c>
      <c r="I157" s="4">
        <v>5</v>
      </c>
    </row>
    <row r="164" spans="1:6" s="6" customFormat="1" x14ac:dyDescent="0.25">
      <c r="A164" s="6" t="s">
        <v>136</v>
      </c>
      <c r="C164" s="6" t="s">
        <v>137</v>
      </c>
      <c r="D164" s="6">
        <v>1</v>
      </c>
      <c r="E164" s="6" t="s">
        <v>138</v>
      </c>
      <c r="F164" s="6">
        <v>5</v>
      </c>
    </row>
    <row r="165" spans="1:6" s="6" customFormat="1" x14ac:dyDescent="0.25"/>
    <row r="166" spans="1:6" s="6" customFormat="1" x14ac:dyDescent="0.25"/>
    <row r="167" spans="1:6" s="6" customFormat="1" x14ac:dyDescent="0.25"/>
    <row r="168" spans="1:6" s="12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22</v>
      </c>
      <c r="B1" s="4" t="s">
        <v>42</v>
      </c>
      <c r="C1" s="3" t="s">
        <v>33</v>
      </c>
      <c r="E1" s="3" t="s">
        <v>34</v>
      </c>
      <c r="G1" s="3" t="s">
        <v>35</v>
      </c>
      <c r="I1" s="3" t="s">
        <v>36</v>
      </c>
      <c r="J1" s="3">
        <v>1</v>
      </c>
      <c r="K1" s="3" t="s">
        <v>37</v>
      </c>
      <c r="L1" s="3">
        <v>0</v>
      </c>
      <c r="M1" s="3" t="s">
        <v>38</v>
      </c>
      <c r="N1" s="3">
        <v>0</v>
      </c>
      <c r="O1" s="3" t="s">
        <v>39</v>
      </c>
      <c r="P1" s="3">
        <v>1</v>
      </c>
      <c r="Q1" s="3" t="s">
        <v>40</v>
      </c>
      <c r="R1" s="3">
        <v>0</v>
      </c>
      <c r="S1" s="3" t="s">
        <v>41</v>
      </c>
      <c r="T1" s="3">
        <v>0</v>
      </c>
    </row>
    <row r="2" spans="1:20" x14ac:dyDescent="0.25">
      <c r="A2" s="5" t="s">
        <v>18</v>
      </c>
      <c r="B2" s="4" t="s">
        <v>21</v>
      </c>
    </row>
    <row r="3" spans="1:20" x14ac:dyDescent="0.25">
      <c r="A3" s="5" t="s">
        <v>23</v>
      </c>
      <c r="B3" s="4" t="b">
        <f>IF(B10&gt;256,"TripUpST110AndEarlier",TRUE)</f>
        <v>1</v>
      </c>
    </row>
    <row r="4" spans="1:20" x14ac:dyDescent="0.25">
      <c r="A4" s="5" t="s">
        <v>24</v>
      </c>
      <c r="B4" s="4" t="s">
        <v>43</v>
      </c>
    </row>
    <row r="5" spans="1:20" x14ac:dyDescent="0.25">
      <c r="A5" s="5" t="s">
        <v>25</v>
      </c>
      <c r="B5" s="4" t="b">
        <v>1</v>
      </c>
    </row>
    <row r="6" spans="1:20" x14ac:dyDescent="0.25">
      <c r="A6" s="5" t="s">
        <v>26</v>
      </c>
      <c r="B6" s="4" t="b">
        <v>1</v>
      </c>
    </row>
    <row r="7" spans="1:20" s="4" customFormat="1" x14ac:dyDescent="0.25">
      <c r="A7" s="5" t="s">
        <v>27</v>
      </c>
      <c r="B7" s="4" t="str">
        <f>Data!$A$2:$D$278</f>
        <v>8,20:-:z6</v>
      </c>
    </row>
    <row r="8" spans="1:20" x14ac:dyDescent="0.25">
      <c r="A8" s="5" t="s">
        <v>28</v>
      </c>
      <c r="B8" s="4">
        <v>1</v>
      </c>
      <c r="C8" s="3" t="s">
        <v>31</v>
      </c>
      <c r="D8" s="3" t="s">
        <v>32</v>
      </c>
    </row>
    <row r="9" spans="1:20" x14ac:dyDescent="0.25">
      <c r="A9" s="5" t="s">
        <v>29</v>
      </c>
      <c r="B9" s="4"/>
    </row>
    <row r="10" spans="1:20" x14ac:dyDescent="0.25">
      <c r="A10" s="5" t="s">
        <v>30</v>
      </c>
      <c r="B10" s="4">
        <v>4</v>
      </c>
    </row>
    <row r="12" spans="1:20" x14ac:dyDescent="0.25">
      <c r="A12" s="5" t="s">
        <v>44</v>
      </c>
      <c r="B12" s="4" t="s">
        <v>53</v>
      </c>
      <c r="C12" s="4" t="s">
        <v>0</v>
      </c>
      <c r="D12" s="4" t="s">
        <v>54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45</v>
      </c>
      <c r="B13" s="4" t="str">
        <f>Data!$B$2:$B$278</f>
        <v>8,20:-:z6</v>
      </c>
    </row>
    <row r="14" spans="1:20" s="9" customFormat="1" x14ac:dyDescent="0.25">
      <c r="A14" s="8" t="s">
        <v>46</v>
      </c>
    </row>
    <row r="15" spans="1:20" x14ac:dyDescent="0.25">
      <c r="A15" s="5" t="s">
        <v>55</v>
      </c>
      <c r="B15" s="4" t="s">
        <v>60</v>
      </c>
      <c r="C15" s="4" t="s">
        <v>1</v>
      </c>
      <c r="D15" s="4" t="s">
        <v>61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56</v>
      </c>
      <c r="B16" s="4">
        <f>Data!$C$2:$C$278</f>
        <v>2</v>
      </c>
    </row>
    <row r="17" spans="1:7" s="9" customFormat="1" x14ac:dyDescent="0.25">
      <c r="A17" s="8" t="s">
        <v>57</v>
      </c>
    </row>
    <row r="18" spans="1:7" x14ac:dyDescent="0.25">
      <c r="A18" s="5" t="s">
        <v>62</v>
      </c>
      <c r="B18" s="4" t="s">
        <v>67</v>
      </c>
      <c r="C18" s="4" t="s">
        <v>2</v>
      </c>
      <c r="D18" s="4" t="s">
        <v>68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63</v>
      </c>
      <c r="B19" s="13">
        <f>Data!$D$2:$D$278</f>
        <v>4.9797102241769</v>
      </c>
    </row>
    <row r="20" spans="1:7" s="9" customFormat="1" x14ac:dyDescent="0.25">
      <c r="A20" s="8" t="s">
        <v>64</v>
      </c>
    </row>
    <row r="21" spans="1:7" x14ac:dyDescent="0.25">
      <c r="A21" s="5" t="s">
        <v>169</v>
      </c>
      <c r="B21" s="4" t="s">
        <v>257</v>
      </c>
      <c r="C21" s="4" t="s">
        <v>253</v>
      </c>
      <c r="D21" s="4" t="s">
        <v>258</v>
      </c>
      <c r="E21" s="4" t="b">
        <v>1</v>
      </c>
      <c r="F21" s="4">
        <v>0</v>
      </c>
      <c r="G21" s="4">
        <v>4</v>
      </c>
    </row>
    <row r="22" spans="1:7" s="4" customFormat="1" x14ac:dyDescent="0.25">
      <c r="A22" s="5" t="s">
        <v>170</v>
      </c>
      <c r="B22" s="4" t="str">
        <f>Data!$A$2:$A$278</f>
        <v>Train</v>
      </c>
    </row>
    <row r="23" spans="1:7" s="9" customFormat="1" x14ac:dyDescent="0.25">
      <c r="A23" s="8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workbookViewId="0">
      <selection activeCell="C2" sqref="C2:C18"/>
    </sheetView>
  </sheetViews>
  <sheetFormatPr defaultRowHeight="15" x14ac:dyDescent="0.25"/>
  <cols>
    <col min="1" max="1" width="18.42578125" customWidth="1"/>
  </cols>
  <sheetData>
    <row r="1" spans="1:13" x14ac:dyDescent="0.25">
      <c r="A1" s="49" t="s">
        <v>0</v>
      </c>
      <c r="B1" s="49" t="s">
        <v>1</v>
      </c>
      <c r="C1" s="49" t="s">
        <v>2</v>
      </c>
    </row>
    <row r="2" spans="1:13" x14ac:dyDescent="0.25">
      <c r="A2" s="57" t="s">
        <v>8</v>
      </c>
      <c r="B2" s="58">
        <v>0</v>
      </c>
      <c r="C2" s="53">
        <f>VLOOKUP(A2,A23:C30,3,FALSE)</f>
        <v>1.9876773223259381</v>
      </c>
      <c r="L2" s="54">
        <f>C2-1</f>
        <v>0.98767732232593808</v>
      </c>
      <c r="M2" s="54">
        <f>C2+0.5</f>
        <v>2.4876773223259381</v>
      </c>
    </row>
    <row r="3" spans="1:13" x14ac:dyDescent="0.25">
      <c r="A3" s="49" t="str">
        <f>A2</f>
        <v>4,12:Nonmotile</v>
      </c>
      <c r="B3" s="58">
        <v>0.5</v>
      </c>
      <c r="C3" s="53">
        <f>VLOOKUP(A3,A31:C38,3,FALSE)</f>
        <v>2.5820252034670372</v>
      </c>
      <c r="L3" s="54">
        <f t="shared" ref="L3:L18" si="0">C3-1</f>
        <v>1.5820252034670372</v>
      </c>
      <c r="M3" s="54">
        <f t="shared" ref="M3:M18" si="1">C3+0.5</f>
        <v>3.0820252034670372</v>
      </c>
    </row>
    <row r="4" spans="1:13" x14ac:dyDescent="0.25">
      <c r="A4" s="49" t="str">
        <f>A3</f>
        <v>4,12:Nonmotile</v>
      </c>
      <c r="B4" s="58">
        <v>1</v>
      </c>
      <c r="C4" s="53">
        <f>VLOOKUP(A4,A39:C46,3,FALSE)</f>
        <v>3.5144703831440767</v>
      </c>
      <c r="L4" s="54">
        <f t="shared" si="0"/>
        <v>2.5144703831440767</v>
      </c>
      <c r="M4" s="54">
        <f t="shared" si="1"/>
        <v>4.0144703831440767</v>
      </c>
    </row>
    <row r="5" spans="1:13" x14ac:dyDescent="0.25">
      <c r="A5" s="49" t="str">
        <f t="shared" ref="A5:A18" si="2">A4</f>
        <v>4,12:Nonmotile</v>
      </c>
      <c r="B5" s="58">
        <v>1.5</v>
      </c>
      <c r="C5" s="53">
        <f>VLOOKUP(A5,A47:C54,3,FALSE)</f>
        <v>4.5832615593647823</v>
      </c>
      <c r="L5" s="54">
        <f t="shared" si="0"/>
        <v>3.5832615593647823</v>
      </c>
      <c r="M5" s="54">
        <f t="shared" si="1"/>
        <v>5.0832615593647823</v>
      </c>
    </row>
    <row r="6" spans="1:13" x14ac:dyDescent="0.25">
      <c r="A6" s="49" t="str">
        <f t="shared" si="2"/>
        <v>4,12:Nonmotile</v>
      </c>
      <c r="B6" s="58">
        <v>2</v>
      </c>
      <c r="C6" s="53">
        <f>VLOOKUP(A6,A55:C62,3,FALSE)</f>
        <v>5.4453953311380001</v>
      </c>
      <c r="L6" s="54">
        <f t="shared" si="0"/>
        <v>4.4453953311380001</v>
      </c>
      <c r="M6" s="54">
        <f t="shared" si="1"/>
        <v>5.9453953311380001</v>
      </c>
    </row>
    <row r="7" spans="1:13" x14ac:dyDescent="0.25">
      <c r="A7" s="49" t="str">
        <f t="shared" si="2"/>
        <v>4,12:Nonmotile</v>
      </c>
      <c r="B7" s="58">
        <v>2.5</v>
      </c>
      <c r="C7" s="53">
        <f>VLOOKUP(A7,A63:C70,3,FALSE)</f>
        <v>5.9674852533116667</v>
      </c>
      <c r="L7" s="54">
        <f t="shared" si="0"/>
        <v>4.9674852533116667</v>
      </c>
      <c r="M7" s="54">
        <f t="shared" si="1"/>
        <v>6.4674852533116667</v>
      </c>
    </row>
    <row r="8" spans="1:13" x14ac:dyDescent="0.25">
      <c r="A8" s="49" t="str">
        <f t="shared" si="2"/>
        <v>4,12:Nonmotile</v>
      </c>
      <c r="B8" s="58">
        <v>3</v>
      </c>
      <c r="C8" s="53">
        <f>VLOOKUP(A8,A71:C78,3,FALSE)</f>
        <v>6.2380713363434488</v>
      </c>
      <c r="L8" s="54">
        <f t="shared" si="0"/>
        <v>5.2380713363434488</v>
      </c>
      <c r="M8" s="54">
        <f t="shared" si="1"/>
        <v>6.7380713363434488</v>
      </c>
    </row>
    <row r="9" spans="1:13" x14ac:dyDescent="0.25">
      <c r="A9" s="49" t="str">
        <f t="shared" si="2"/>
        <v>4,12:Nonmotile</v>
      </c>
      <c r="B9" s="58">
        <v>3.5</v>
      </c>
      <c r="C9" s="53">
        <f>VLOOKUP(A9,A79:C86,3,FALSE)</f>
        <v>6.382902616450588</v>
      </c>
      <c r="L9" s="54">
        <f t="shared" si="0"/>
        <v>5.382902616450588</v>
      </c>
      <c r="M9" s="54">
        <f t="shared" si="1"/>
        <v>6.882902616450588</v>
      </c>
    </row>
    <row r="10" spans="1:13" x14ac:dyDescent="0.25">
      <c r="A10" s="49" t="str">
        <f t="shared" si="2"/>
        <v>4,12:Nonmotile</v>
      </c>
      <c r="B10" s="58">
        <v>4</v>
      </c>
      <c r="C10" s="53">
        <f>VLOOKUP(A10,A87:C94,3,FALSE)</f>
        <v>6.4882160269633413</v>
      </c>
      <c r="L10" s="54">
        <f t="shared" si="0"/>
        <v>5.4882160269633413</v>
      </c>
      <c r="M10" s="54">
        <f t="shared" si="1"/>
        <v>6.9882160269633413</v>
      </c>
    </row>
    <row r="11" spans="1:13" x14ac:dyDescent="0.25">
      <c r="A11" s="49" t="str">
        <f t="shared" si="2"/>
        <v>4,12:Nonmotile</v>
      </c>
      <c r="B11" s="58">
        <v>4.5</v>
      </c>
      <c r="C11" s="53">
        <f>VLOOKUP(A11,A95:C102,3,FALSE)</f>
        <v>6.5970456465436946</v>
      </c>
      <c r="L11" s="54">
        <f t="shared" si="0"/>
        <v>5.5970456465436946</v>
      </c>
      <c r="M11" s="54">
        <f t="shared" si="1"/>
        <v>7.0970456465436946</v>
      </c>
    </row>
    <row r="12" spans="1:13" x14ac:dyDescent="0.25">
      <c r="A12" s="49" t="str">
        <f t="shared" si="2"/>
        <v>4,12:Nonmotile</v>
      </c>
      <c r="B12" s="58">
        <v>5</v>
      </c>
      <c r="C12" s="53">
        <f>VLOOKUP(A12,A103:C110,3,FALSE)</f>
        <v>6.7095455478944546</v>
      </c>
      <c r="L12" s="54">
        <f t="shared" si="0"/>
        <v>5.7095455478944546</v>
      </c>
      <c r="M12" s="54">
        <f t="shared" si="1"/>
        <v>7.2095455478944546</v>
      </c>
    </row>
    <row r="13" spans="1:13" x14ac:dyDescent="0.25">
      <c r="A13" s="49" t="str">
        <f t="shared" si="2"/>
        <v>4,12:Nonmotile</v>
      </c>
      <c r="B13" s="58">
        <v>5.5</v>
      </c>
      <c r="C13" s="53">
        <f>VLOOKUP(A13,A111:C118,3,FALSE)</f>
        <v>6.8002792557715939</v>
      </c>
      <c r="L13" s="54">
        <f t="shared" si="0"/>
        <v>5.8002792557715939</v>
      </c>
      <c r="M13" s="54">
        <f t="shared" si="1"/>
        <v>7.3002792557715939</v>
      </c>
    </row>
    <row r="14" spans="1:13" x14ac:dyDescent="0.25">
      <c r="A14" s="49" t="str">
        <f t="shared" si="2"/>
        <v>4,12:Nonmotile</v>
      </c>
      <c r="B14" s="58">
        <v>6</v>
      </c>
      <c r="C14" s="53">
        <f>VLOOKUP(A14,A119:C126,3,FALSE)</f>
        <v>6.8562461441371445</v>
      </c>
      <c r="L14" s="54">
        <f t="shared" si="0"/>
        <v>5.8562461441371445</v>
      </c>
      <c r="M14" s="54">
        <f t="shared" si="1"/>
        <v>7.3562461441371445</v>
      </c>
    </row>
    <row r="15" spans="1:13" x14ac:dyDescent="0.25">
      <c r="A15" s="49" t="str">
        <f t="shared" si="2"/>
        <v>4,12:Nonmotile</v>
      </c>
      <c r="B15" s="58">
        <v>6.5</v>
      </c>
      <c r="C15" s="53">
        <f>VLOOKUP(A15,A127:C134,3,FALSE)</f>
        <v>6.8849086843359979</v>
      </c>
      <c r="L15" s="54">
        <f t="shared" si="0"/>
        <v>5.8849086843359979</v>
      </c>
      <c r="M15" s="54">
        <f t="shared" si="1"/>
        <v>7.3849086843359979</v>
      </c>
    </row>
    <row r="16" spans="1:13" x14ac:dyDescent="0.25">
      <c r="A16" s="49" t="str">
        <f t="shared" si="2"/>
        <v>4,12:Nonmotile</v>
      </c>
      <c r="B16" s="58">
        <v>7</v>
      </c>
      <c r="C16" s="53">
        <f>VLOOKUP(A16,A135:C142,3,FALSE)</f>
        <v>6.8981666427606072</v>
      </c>
      <c r="L16" s="54">
        <f t="shared" si="0"/>
        <v>5.8981666427606072</v>
      </c>
      <c r="M16" s="54">
        <f t="shared" si="1"/>
        <v>7.3981666427606072</v>
      </c>
    </row>
    <row r="17" spans="1:13" x14ac:dyDescent="0.25">
      <c r="A17" s="49" t="str">
        <f t="shared" si="2"/>
        <v>4,12:Nonmotile</v>
      </c>
      <c r="B17" s="58">
        <v>7.5</v>
      </c>
      <c r="C17" s="53">
        <f>VLOOKUP(A17,A143:C150,3,FALSE)</f>
        <v>6.904007029792556</v>
      </c>
      <c r="L17" s="54">
        <f t="shared" si="0"/>
        <v>5.904007029792556</v>
      </c>
      <c r="M17" s="54">
        <f t="shared" si="1"/>
        <v>7.404007029792556</v>
      </c>
    </row>
    <row r="18" spans="1:13" x14ac:dyDescent="0.25">
      <c r="A18" s="49" t="str">
        <f t="shared" si="2"/>
        <v>4,12:Nonmotile</v>
      </c>
      <c r="B18" s="58">
        <v>8</v>
      </c>
      <c r="C18" s="53">
        <f>VLOOKUP(A18,A151:C158,3,FALSE)</f>
        <v>6.9065241651388094</v>
      </c>
      <c r="L18" s="54">
        <f t="shared" si="0"/>
        <v>5.9065241651388094</v>
      </c>
      <c r="M18" s="54">
        <f t="shared" si="1"/>
        <v>7.4065241651388094</v>
      </c>
    </row>
    <row r="23" spans="1:13" x14ac:dyDescent="0.25">
      <c r="A23" s="1" t="s">
        <v>232</v>
      </c>
      <c r="B23" s="1">
        <v>0</v>
      </c>
      <c r="C23" s="2">
        <v>1.9180293679205294</v>
      </c>
    </row>
    <row r="24" spans="1:13" x14ac:dyDescent="0.25">
      <c r="A24" s="1" t="s">
        <v>3</v>
      </c>
      <c r="B24" s="1">
        <v>0</v>
      </c>
      <c r="C24" s="2">
        <v>2.130487030616687</v>
      </c>
    </row>
    <row r="25" spans="1:13" x14ac:dyDescent="0.25">
      <c r="A25" s="1" t="s">
        <v>4</v>
      </c>
      <c r="B25" s="1">
        <v>0</v>
      </c>
      <c r="C25" s="2">
        <v>2.0603117770113348</v>
      </c>
    </row>
    <row r="26" spans="1:13" x14ac:dyDescent="0.25">
      <c r="A26" s="1" t="s">
        <v>5</v>
      </c>
      <c r="B26" s="1">
        <v>0</v>
      </c>
      <c r="C26" s="2">
        <v>2.0227385848435273</v>
      </c>
      <c r="F26" s="54"/>
    </row>
    <row r="27" spans="1:13" x14ac:dyDescent="0.25">
      <c r="A27" s="1" t="s">
        <v>6</v>
      </c>
      <c r="B27" s="1">
        <v>0</v>
      </c>
      <c r="C27" s="2">
        <v>2.1293856644005222</v>
      </c>
    </row>
    <row r="28" spans="1:13" x14ac:dyDescent="0.25">
      <c r="A28" s="1" t="s">
        <v>7</v>
      </c>
      <c r="B28" s="1">
        <v>0</v>
      </c>
      <c r="C28" s="2">
        <v>2.1232381420271071</v>
      </c>
    </row>
    <row r="29" spans="1:13" x14ac:dyDescent="0.25">
      <c r="A29" s="1" t="s">
        <v>8</v>
      </c>
      <c r="B29" s="1">
        <v>0</v>
      </c>
      <c r="C29" s="2">
        <v>1.9876773223259381</v>
      </c>
    </row>
    <row r="30" spans="1:13" x14ac:dyDescent="0.25">
      <c r="A30" s="1" t="s">
        <v>9</v>
      </c>
      <c r="B30" s="1">
        <v>0</v>
      </c>
      <c r="C30" s="2">
        <v>1.9267994763984237</v>
      </c>
    </row>
    <row r="31" spans="1:13" x14ac:dyDescent="0.25">
      <c r="A31" s="1" t="s">
        <v>232</v>
      </c>
      <c r="B31" s="1">
        <v>0.5</v>
      </c>
      <c r="C31" s="2">
        <v>2.4548598929258683</v>
      </c>
    </row>
    <row r="32" spans="1:13" x14ac:dyDescent="0.25">
      <c r="A32" s="1" t="s">
        <v>3</v>
      </c>
      <c r="B32" s="1">
        <v>0.5</v>
      </c>
      <c r="C32" s="2">
        <v>2.8299225632176177</v>
      </c>
    </row>
    <row r="33" spans="1:6" x14ac:dyDescent="0.25">
      <c r="A33" s="1" t="s">
        <v>4</v>
      </c>
      <c r="B33" s="1">
        <v>0.5</v>
      </c>
      <c r="C33" s="2">
        <v>2.7099966514920539</v>
      </c>
    </row>
    <row r="34" spans="1:6" x14ac:dyDescent="0.25">
      <c r="A34" s="1" t="s">
        <v>5</v>
      </c>
      <c r="B34" s="1">
        <v>0.5</v>
      </c>
      <c r="C34" s="2">
        <v>2.6443137266031576</v>
      </c>
      <c r="F34" s="54"/>
    </row>
    <row r="35" spans="1:6" x14ac:dyDescent="0.25">
      <c r="A35" s="1" t="s">
        <v>6</v>
      </c>
      <c r="B35" s="1">
        <v>0.5</v>
      </c>
      <c r="C35" s="2">
        <v>2.8281236830647014</v>
      </c>
    </row>
    <row r="36" spans="1:6" x14ac:dyDescent="0.25">
      <c r="A36" s="1" t="s">
        <v>7</v>
      </c>
      <c r="B36" s="1">
        <v>0.5</v>
      </c>
      <c r="C36" s="2">
        <v>2.8179713861798819</v>
      </c>
    </row>
    <row r="37" spans="1:6" x14ac:dyDescent="0.25">
      <c r="A37" s="1" t="s">
        <v>8</v>
      </c>
      <c r="B37" s="1">
        <v>0.5</v>
      </c>
      <c r="C37" s="2">
        <v>2.5820252034670372</v>
      </c>
    </row>
    <row r="38" spans="1:6" x14ac:dyDescent="0.25">
      <c r="A38" s="1" t="s">
        <v>9</v>
      </c>
      <c r="B38" s="1">
        <v>0.5</v>
      </c>
      <c r="C38" s="2">
        <v>2.4711017057664195</v>
      </c>
    </row>
    <row r="39" spans="1:6" x14ac:dyDescent="0.25">
      <c r="A39" s="1" t="s">
        <v>232</v>
      </c>
      <c r="B39" s="1">
        <v>1</v>
      </c>
      <c r="C39" s="2">
        <v>3.3349415130182765</v>
      </c>
    </row>
    <row r="40" spans="1:6" x14ac:dyDescent="0.25">
      <c r="A40" s="1" t="s">
        <v>3</v>
      </c>
      <c r="B40" s="1">
        <v>1</v>
      </c>
      <c r="C40" s="2">
        <v>3.8384573422260564</v>
      </c>
    </row>
    <row r="41" spans="1:6" x14ac:dyDescent="0.25">
      <c r="A41" s="1" t="s">
        <v>4</v>
      </c>
      <c r="B41" s="1">
        <v>1</v>
      </c>
      <c r="C41" s="2">
        <v>3.6850000150746274</v>
      </c>
    </row>
    <row r="42" spans="1:6" x14ac:dyDescent="0.25">
      <c r="A42" s="1" t="s">
        <v>5</v>
      </c>
      <c r="B42" s="1">
        <v>1</v>
      </c>
      <c r="C42" s="2">
        <v>3.5984443441767215</v>
      </c>
      <c r="F42" s="54"/>
    </row>
    <row r="43" spans="1:6" x14ac:dyDescent="0.25">
      <c r="A43" s="1" t="s">
        <v>6</v>
      </c>
      <c r="B43" s="1">
        <v>1</v>
      </c>
      <c r="C43" s="2">
        <v>3.8364131984020817</v>
      </c>
    </row>
    <row r="44" spans="1:6" x14ac:dyDescent="0.25">
      <c r="A44" s="1" t="s">
        <v>7</v>
      </c>
      <c r="B44" s="1">
        <v>1</v>
      </c>
      <c r="C44" s="2">
        <v>3.8244743708072892</v>
      </c>
    </row>
    <row r="45" spans="1:6" x14ac:dyDescent="0.25">
      <c r="A45" s="1" t="s">
        <v>8</v>
      </c>
      <c r="B45" s="1">
        <v>1</v>
      </c>
      <c r="C45" s="2">
        <v>3.5144703831440767</v>
      </c>
    </row>
    <row r="46" spans="1:6" x14ac:dyDescent="0.25">
      <c r="A46" s="1" t="s">
        <v>9</v>
      </c>
      <c r="B46" s="1">
        <v>1</v>
      </c>
      <c r="C46" s="2">
        <v>3.3583789366674122</v>
      </c>
    </row>
    <row r="47" spans="1:6" x14ac:dyDescent="0.25">
      <c r="A47" s="1" t="s">
        <v>232</v>
      </c>
      <c r="B47" s="1">
        <v>1.5</v>
      </c>
      <c r="C47" s="2">
        <v>4.4047727636567418</v>
      </c>
    </row>
    <row r="48" spans="1:6" x14ac:dyDescent="0.25">
      <c r="A48" s="1" t="s">
        <v>3</v>
      </c>
      <c r="B48" s="1">
        <v>1.5</v>
      </c>
      <c r="C48" s="2">
        <v>4.8794701940338729</v>
      </c>
    </row>
    <row r="49" spans="1:6" x14ac:dyDescent="0.25">
      <c r="A49" s="1" t="s">
        <v>4</v>
      </c>
      <c r="B49" s="1">
        <v>1.5</v>
      </c>
      <c r="C49" s="2">
        <v>4.7405362398210382</v>
      </c>
    </row>
    <row r="50" spans="1:6" x14ac:dyDescent="0.25">
      <c r="A50" s="1" t="s">
        <v>5</v>
      </c>
      <c r="B50" s="1">
        <v>1.5</v>
      </c>
      <c r="C50" s="2">
        <v>4.6613234751837656</v>
      </c>
      <c r="F50" s="54"/>
    </row>
    <row r="51" spans="1:6" x14ac:dyDescent="0.25">
      <c r="A51" s="1" t="s">
        <v>6</v>
      </c>
      <c r="B51" s="1">
        <v>1.5</v>
      </c>
      <c r="C51" s="2">
        <v>4.8782926176997705</v>
      </c>
    </row>
    <row r="52" spans="1:6" x14ac:dyDescent="0.25">
      <c r="A52" s="1" t="s">
        <v>7</v>
      </c>
      <c r="B52" s="1">
        <v>1.5</v>
      </c>
      <c r="C52" s="2">
        <v>4.8701163859136063</v>
      </c>
    </row>
    <row r="53" spans="1:6" x14ac:dyDescent="0.25">
      <c r="A53" s="1" t="s">
        <v>8</v>
      </c>
      <c r="B53" s="1">
        <v>1.5</v>
      </c>
      <c r="C53" s="2">
        <v>4.5832615593647823</v>
      </c>
    </row>
    <row r="54" spans="1:6" x14ac:dyDescent="0.25">
      <c r="A54" s="1" t="s">
        <v>9</v>
      </c>
      <c r="B54" s="1">
        <v>1.5</v>
      </c>
      <c r="C54" s="2">
        <v>4.4285869344716762</v>
      </c>
    </row>
    <row r="55" spans="1:6" x14ac:dyDescent="0.25">
      <c r="A55" s="1" t="s">
        <v>232</v>
      </c>
      <c r="B55" s="1">
        <v>2</v>
      </c>
      <c r="C55" s="2">
        <v>5.31816871503794</v>
      </c>
    </row>
    <row r="56" spans="1:6" x14ac:dyDescent="0.25">
      <c r="A56" s="1" t="s">
        <v>3</v>
      </c>
      <c r="B56" s="1">
        <v>2</v>
      </c>
      <c r="C56" s="2">
        <v>5.6453899791444675</v>
      </c>
    </row>
    <row r="57" spans="1:6" x14ac:dyDescent="0.25">
      <c r="A57" s="1" t="s">
        <v>4</v>
      </c>
      <c r="B57" s="1">
        <v>2</v>
      </c>
      <c r="C57" s="2">
        <v>5.5463281847434782</v>
      </c>
    </row>
    <row r="58" spans="1:6" x14ac:dyDescent="0.25">
      <c r="A58" s="1" t="s">
        <v>5</v>
      </c>
      <c r="B58" s="1">
        <v>2</v>
      </c>
      <c r="C58" s="2">
        <v>5.4945302202569106</v>
      </c>
      <c r="F58" s="54"/>
    </row>
    <row r="59" spans="1:6" x14ac:dyDescent="0.25">
      <c r="A59" s="1" t="s">
        <v>6</v>
      </c>
      <c r="B59" s="1">
        <v>2</v>
      </c>
      <c r="C59" s="2">
        <v>5.6461578674765907</v>
      </c>
    </row>
    <row r="60" spans="1:6" x14ac:dyDescent="0.25">
      <c r="A60" s="1" t="s">
        <v>7</v>
      </c>
      <c r="B60" s="1">
        <v>2</v>
      </c>
      <c r="C60" s="2">
        <v>5.646437414024942</v>
      </c>
    </row>
    <row r="61" spans="1:6" x14ac:dyDescent="0.25">
      <c r="A61" s="1" t="s">
        <v>8</v>
      </c>
      <c r="B61" s="1">
        <v>2</v>
      </c>
      <c r="C61" s="2">
        <v>5.4453953311380001</v>
      </c>
    </row>
    <row r="62" spans="1:6" x14ac:dyDescent="0.25">
      <c r="A62" s="1" t="s">
        <v>9</v>
      </c>
      <c r="B62" s="1">
        <v>2</v>
      </c>
      <c r="C62" s="2">
        <v>5.33511863338114</v>
      </c>
    </row>
    <row r="63" spans="1:6" x14ac:dyDescent="0.25">
      <c r="A63" s="1" t="s">
        <v>232</v>
      </c>
      <c r="B63" s="1">
        <v>2.5</v>
      </c>
      <c r="C63" s="2">
        <v>5.8908070028768789</v>
      </c>
    </row>
    <row r="64" spans="1:6" x14ac:dyDescent="0.25">
      <c r="A64" s="1" t="s">
        <v>3</v>
      </c>
      <c r="B64" s="1">
        <v>2.5</v>
      </c>
      <c r="C64" s="2">
        <v>6.0897993716243253</v>
      </c>
    </row>
    <row r="65" spans="1:6" x14ac:dyDescent="0.25">
      <c r="A65" s="1" t="s">
        <v>4</v>
      </c>
      <c r="B65" s="1">
        <v>2.5</v>
      </c>
      <c r="C65" s="2">
        <v>6.0126261245893122</v>
      </c>
    </row>
    <row r="66" spans="1:6" x14ac:dyDescent="0.25">
      <c r="A66" s="1" t="s">
        <v>5</v>
      </c>
      <c r="B66" s="1">
        <v>2.5</v>
      </c>
      <c r="C66" s="2">
        <v>5.9856097004988502</v>
      </c>
      <c r="F66" s="54"/>
    </row>
    <row r="67" spans="1:6" x14ac:dyDescent="0.25">
      <c r="A67" s="1" t="s">
        <v>6</v>
      </c>
      <c r="B67" s="1">
        <v>2.5</v>
      </c>
      <c r="C67" s="2">
        <v>6.0936089179274049</v>
      </c>
    </row>
    <row r="68" spans="1:6" x14ac:dyDescent="0.25">
      <c r="A68" s="1" t="s">
        <v>7</v>
      </c>
      <c r="B68" s="1">
        <v>2.5</v>
      </c>
      <c r="C68" s="2">
        <v>6.1056686730559218</v>
      </c>
    </row>
    <row r="69" spans="1:6" x14ac:dyDescent="0.25">
      <c r="A69" s="1" t="s">
        <v>8</v>
      </c>
      <c r="B69" s="1">
        <v>2.5</v>
      </c>
      <c r="C69" s="2">
        <v>5.9674852533116667</v>
      </c>
    </row>
    <row r="70" spans="1:6" x14ac:dyDescent="0.25">
      <c r="A70" s="1" t="s">
        <v>9</v>
      </c>
      <c r="B70" s="1">
        <v>2.5</v>
      </c>
      <c r="C70" s="2">
        <v>5.9001119326409786</v>
      </c>
    </row>
    <row r="71" spans="1:6" x14ac:dyDescent="0.25">
      <c r="A71" s="1" t="s">
        <v>232</v>
      </c>
      <c r="B71" s="1">
        <v>3</v>
      </c>
      <c r="C71" s="2">
        <v>6.1834330893188767</v>
      </c>
    </row>
    <row r="72" spans="1:6" x14ac:dyDescent="0.25">
      <c r="A72" s="1" t="s">
        <v>3</v>
      </c>
      <c r="B72" s="1">
        <v>3</v>
      </c>
      <c r="C72" s="2">
        <v>6.3336572982958801</v>
      </c>
    </row>
    <row r="73" spans="1:6" x14ac:dyDescent="0.25">
      <c r="A73" s="1" t="s">
        <v>4</v>
      </c>
      <c r="B73" s="1">
        <v>3</v>
      </c>
      <c r="C73" s="2">
        <v>6.2403987612784837</v>
      </c>
    </row>
    <row r="74" spans="1:6" x14ac:dyDescent="0.25">
      <c r="A74" s="1" t="s">
        <v>5</v>
      </c>
      <c r="B74" s="1">
        <v>3</v>
      </c>
      <c r="C74" s="2">
        <v>6.2279155089997662</v>
      </c>
      <c r="F74" s="54"/>
    </row>
    <row r="75" spans="1:6" x14ac:dyDescent="0.25">
      <c r="A75" s="1" t="s">
        <v>6</v>
      </c>
      <c r="B75" s="1">
        <v>3</v>
      </c>
      <c r="C75" s="2">
        <v>6.3420536588232794</v>
      </c>
    </row>
    <row r="76" spans="1:6" x14ac:dyDescent="0.25">
      <c r="A76" s="1" t="s">
        <v>7</v>
      </c>
      <c r="B76" s="1">
        <v>3</v>
      </c>
      <c r="C76" s="2">
        <v>6.3694615959872589</v>
      </c>
    </row>
    <row r="77" spans="1:6" x14ac:dyDescent="0.25">
      <c r="A77" s="1" t="s">
        <v>8</v>
      </c>
      <c r="B77" s="1">
        <v>3</v>
      </c>
      <c r="C77" s="2">
        <v>6.2380713363434488</v>
      </c>
    </row>
    <row r="78" spans="1:6" x14ac:dyDescent="0.25">
      <c r="A78" s="1" t="s">
        <v>9</v>
      </c>
      <c r="B78" s="1">
        <v>3</v>
      </c>
      <c r="C78" s="2">
        <v>6.1878439664236708</v>
      </c>
    </row>
    <row r="79" spans="1:6" x14ac:dyDescent="0.25">
      <c r="A79" s="1" t="s">
        <v>232</v>
      </c>
      <c r="B79" s="1">
        <v>3.5</v>
      </c>
      <c r="C79" s="2">
        <v>6.3174358491582296</v>
      </c>
    </row>
    <row r="80" spans="1:6" x14ac:dyDescent="0.25">
      <c r="A80" s="1" t="s">
        <v>3</v>
      </c>
      <c r="B80" s="1">
        <v>3.5</v>
      </c>
      <c r="C80" s="2">
        <v>6.4950967603613678</v>
      </c>
    </row>
    <row r="81" spans="1:6" x14ac:dyDescent="0.25">
      <c r="A81" s="1" t="s">
        <v>4</v>
      </c>
      <c r="B81" s="1">
        <v>3.5</v>
      </c>
      <c r="C81" s="2">
        <v>6.3424661064438288</v>
      </c>
    </row>
    <row r="82" spans="1:6" x14ac:dyDescent="0.25">
      <c r="A82" s="1" t="s">
        <v>5</v>
      </c>
      <c r="B82" s="1">
        <v>3.5</v>
      </c>
      <c r="C82" s="2">
        <v>6.3370174049082397</v>
      </c>
      <c r="F82" s="54"/>
    </row>
    <row r="83" spans="1:6" x14ac:dyDescent="0.25">
      <c r="A83" s="1" t="s">
        <v>6</v>
      </c>
      <c r="B83" s="1">
        <v>3.5</v>
      </c>
      <c r="C83" s="2">
        <v>6.5088392224185103</v>
      </c>
    </row>
    <row r="84" spans="1:6" x14ac:dyDescent="0.25">
      <c r="A84" s="1" t="s">
        <v>7</v>
      </c>
      <c r="B84" s="1">
        <v>3.5</v>
      </c>
      <c r="C84" s="2">
        <v>6.5507766404402767</v>
      </c>
    </row>
    <row r="85" spans="1:6" x14ac:dyDescent="0.25">
      <c r="A85" s="1" t="s">
        <v>8</v>
      </c>
      <c r="B85" s="1">
        <v>3.5</v>
      </c>
      <c r="C85" s="2">
        <v>6.382902616450588</v>
      </c>
    </row>
    <row r="86" spans="1:6" x14ac:dyDescent="0.25">
      <c r="A86" s="1" t="s">
        <v>9</v>
      </c>
      <c r="B86" s="1">
        <v>3.5</v>
      </c>
      <c r="C86" s="2">
        <v>6.3193833258294099</v>
      </c>
    </row>
    <row r="87" spans="1:6" x14ac:dyDescent="0.25">
      <c r="A87" s="1" t="s">
        <v>232</v>
      </c>
      <c r="B87" s="1">
        <v>4</v>
      </c>
      <c r="C87" s="2">
        <v>6.3757074684486064</v>
      </c>
    </row>
    <row r="88" spans="1:6" x14ac:dyDescent="0.25">
      <c r="A88" s="1" t="s">
        <v>3</v>
      </c>
      <c r="B88" s="1">
        <v>4</v>
      </c>
      <c r="C88" s="2">
        <v>6.6328451674855602</v>
      </c>
    </row>
    <row r="89" spans="1:6" x14ac:dyDescent="0.25">
      <c r="A89" s="1" t="s">
        <v>4</v>
      </c>
      <c r="B89" s="1">
        <v>4</v>
      </c>
      <c r="C89" s="2">
        <v>6.3864622010435621</v>
      </c>
    </row>
    <row r="90" spans="1:6" x14ac:dyDescent="0.25">
      <c r="A90" s="1" t="s">
        <v>5</v>
      </c>
      <c r="B90" s="1">
        <v>4</v>
      </c>
      <c r="C90" s="2">
        <v>6.3841435136303275</v>
      </c>
      <c r="F90" s="54"/>
    </row>
    <row r="91" spans="1:6" x14ac:dyDescent="0.25">
      <c r="A91" s="1" t="s">
        <v>6</v>
      </c>
      <c r="B91" s="1">
        <v>4</v>
      </c>
      <c r="C91" s="2">
        <v>6.6490479805847222</v>
      </c>
    </row>
    <row r="92" spans="1:6" x14ac:dyDescent="0.25">
      <c r="A92" s="1" t="s">
        <v>7</v>
      </c>
      <c r="B92" s="1">
        <v>4</v>
      </c>
      <c r="C92" s="2">
        <v>6.6936997665021742</v>
      </c>
    </row>
    <row r="93" spans="1:6" x14ac:dyDescent="0.25">
      <c r="A93" s="1" t="s">
        <v>8</v>
      </c>
      <c r="B93" s="1">
        <v>4</v>
      </c>
      <c r="C93" s="2">
        <v>6.4882160269633413</v>
      </c>
    </row>
    <row r="94" spans="1:6" x14ac:dyDescent="0.25">
      <c r="A94" s="1" t="s">
        <v>9</v>
      </c>
      <c r="B94" s="1">
        <v>4</v>
      </c>
      <c r="C94" s="2">
        <v>6.3765397572175413</v>
      </c>
    </row>
    <row r="95" spans="1:6" x14ac:dyDescent="0.25">
      <c r="A95" s="1" t="s">
        <v>232</v>
      </c>
      <c r="B95" s="1">
        <v>4.5</v>
      </c>
      <c r="C95" s="2">
        <v>6.4004770772645969</v>
      </c>
    </row>
    <row r="96" spans="1:6" x14ac:dyDescent="0.25">
      <c r="A96" s="1" t="s">
        <v>3</v>
      </c>
      <c r="B96" s="1">
        <v>4.5</v>
      </c>
      <c r="C96" s="2">
        <v>6.7487760108588928</v>
      </c>
    </row>
    <row r="97" spans="1:6" x14ac:dyDescent="0.25">
      <c r="A97" s="1" t="s">
        <v>4</v>
      </c>
      <c r="B97" s="1">
        <v>4.5</v>
      </c>
      <c r="C97" s="2">
        <v>6.4051868399116989</v>
      </c>
    </row>
    <row r="98" spans="1:6" x14ac:dyDescent="0.25">
      <c r="A98" s="1" t="s">
        <v>5</v>
      </c>
      <c r="B98" s="1">
        <v>4.5</v>
      </c>
      <c r="C98" s="2">
        <v>6.4042124328097438</v>
      </c>
      <c r="F98" s="54"/>
    </row>
    <row r="99" spans="1:6" x14ac:dyDescent="0.25">
      <c r="A99" s="1" t="s">
        <v>6</v>
      </c>
      <c r="B99" s="1">
        <v>4.5</v>
      </c>
      <c r="C99" s="2">
        <v>6.7620891710275579</v>
      </c>
    </row>
    <row r="100" spans="1:6" x14ac:dyDescent="0.25">
      <c r="A100" s="1" t="s">
        <v>7</v>
      </c>
      <c r="B100" s="1">
        <v>4.5</v>
      </c>
      <c r="C100" s="2">
        <v>6.7954427789732152</v>
      </c>
    </row>
    <row r="101" spans="1:6" x14ac:dyDescent="0.25">
      <c r="A101" s="1" t="s">
        <v>8</v>
      </c>
      <c r="B101" s="1">
        <v>4.5</v>
      </c>
      <c r="C101" s="2">
        <v>6.5970456465436946</v>
      </c>
    </row>
    <row r="102" spans="1:6" x14ac:dyDescent="0.25">
      <c r="A102" s="1" t="s">
        <v>9</v>
      </c>
      <c r="B102" s="1">
        <v>4.5</v>
      </c>
      <c r="C102" s="2">
        <v>6.4008260905701579</v>
      </c>
    </row>
    <row r="103" spans="1:6" x14ac:dyDescent="0.25">
      <c r="A103" s="1" t="s">
        <v>232</v>
      </c>
      <c r="B103" s="1">
        <v>5</v>
      </c>
      <c r="C103" s="2">
        <v>6.4109076343632525</v>
      </c>
    </row>
    <row r="104" spans="1:6" x14ac:dyDescent="0.25">
      <c r="A104" s="1" t="s">
        <v>3</v>
      </c>
      <c r="B104" s="1">
        <v>5</v>
      </c>
      <c r="C104" s="2">
        <v>6.827618812867005</v>
      </c>
    </row>
    <row r="105" spans="1:6" x14ac:dyDescent="0.25">
      <c r="A105" s="1" t="s">
        <v>4</v>
      </c>
      <c r="B105" s="1">
        <v>5</v>
      </c>
      <c r="C105" s="2">
        <v>6.413297393683993</v>
      </c>
    </row>
    <row r="106" spans="1:6" x14ac:dyDescent="0.25">
      <c r="A106" s="1" t="s">
        <v>5</v>
      </c>
      <c r="B106" s="1">
        <v>5</v>
      </c>
      <c r="C106" s="2">
        <v>6.4128940193575827</v>
      </c>
      <c r="F106" s="54"/>
    </row>
    <row r="107" spans="1:6" x14ac:dyDescent="0.25">
      <c r="A107" s="1" t="s">
        <v>6</v>
      </c>
      <c r="B107" s="1">
        <v>5</v>
      </c>
      <c r="C107" s="2">
        <v>6.8357357257725058</v>
      </c>
    </row>
    <row r="108" spans="1:6" x14ac:dyDescent="0.25">
      <c r="A108" s="1" t="s">
        <v>7</v>
      </c>
      <c r="B108" s="1">
        <v>5</v>
      </c>
      <c r="C108" s="2">
        <v>6.8548105018804977</v>
      </c>
    </row>
    <row r="109" spans="1:6" x14ac:dyDescent="0.25">
      <c r="A109" s="1" t="s">
        <v>8</v>
      </c>
      <c r="B109" s="1">
        <v>5</v>
      </c>
      <c r="C109" s="2">
        <v>6.7095455478944546</v>
      </c>
    </row>
    <row r="110" spans="1:6" x14ac:dyDescent="0.25">
      <c r="A110" s="1" t="s">
        <v>9</v>
      </c>
      <c r="B110" s="1">
        <v>5</v>
      </c>
      <c r="C110" s="2">
        <v>6.4110487057898187</v>
      </c>
    </row>
    <row r="111" spans="1:6" x14ac:dyDescent="0.25">
      <c r="A111" s="1" t="s">
        <v>232</v>
      </c>
      <c r="B111" s="1">
        <v>5.5</v>
      </c>
      <c r="C111" s="2">
        <v>6.4152913491235974</v>
      </c>
    </row>
    <row r="112" spans="1:6" x14ac:dyDescent="0.25">
      <c r="A112" s="1" t="s">
        <v>3</v>
      </c>
      <c r="B112" s="1">
        <v>5.5</v>
      </c>
      <c r="C112" s="2">
        <v>6.8710294648165666</v>
      </c>
    </row>
    <row r="113" spans="1:6" x14ac:dyDescent="0.25">
      <c r="A113" s="1" t="s">
        <v>4</v>
      </c>
      <c r="B113" s="1">
        <v>5.5</v>
      </c>
      <c r="C113" s="2">
        <v>6.4172672906528794</v>
      </c>
    </row>
    <row r="114" spans="1:6" x14ac:dyDescent="0.25">
      <c r="A114" s="1" t="s">
        <v>5</v>
      </c>
      <c r="B114" s="1">
        <v>5.5</v>
      </c>
      <c r="C114" s="2">
        <v>6.4171106803578413</v>
      </c>
      <c r="F114" s="54"/>
    </row>
    <row r="115" spans="1:6" x14ac:dyDescent="0.25">
      <c r="A115" s="1" t="s">
        <v>6</v>
      </c>
      <c r="B115" s="1">
        <v>5.5</v>
      </c>
      <c r="C115" s="2">
        <v>6.8751350909105735</v>
      </c>
    </row>
    <row r="116" spans="1:6" x14ac:dyDescent="0.25">
      <c r="A116" s="1" t="s">
        <v>7</v>
      </c>
      <c r="B116" s="1">
        <v>5.5</v>
      </c>
      <c r="C116" s="2">
        <v>6.8844573453160196</v>
      </c>
    </row>
    <row r="117" spans="1:6" x14ac:dyDescent="0.25">
      <c r="A117" s="1" t="s">
        <v>8</v>
      </c>
      <c r="B117" s="1">
        <v>5.5</v>
      </c>
      <c r="C117" s="2">
        <v>6.8002792557715939</v>
      </c>
    </row>
    <row r="118" spans="1:6" x14ac:dyDescent="0.25">
      <c r="A118" s="1" t="s">
        <v>9</v>
      </c>
      <c r="B118" s="1">
        <v>5.5</v>
      </c>
      <c r="C118" s="2">
        <v>6.4153376708050782</v>
      </c>
    </row>
    <row r="119" spans="1:6" x14ac:dyDescent="0.25">
      <c r="A119" s="1" t="s">
        <v>232</v>
      </c>
      <c r="B119" s="1">
        <v>6</v>
      </c>
      <c r="C119" s="2">
        <v>6.4171527999722429</v>
      </c>
    </row>
    <row r="120" spans="1:6" x14ac:dyDescent="0.25">
      <c r="A120" s="1" t="s">
        <v>3</v>
      </c>
      <c r="B120" s="1">
        <v>6</v>
      </c>
      <c r="C120" s="2">
        <v>6.8919153578716639</v>
      </c>
    </row>
    <row r="121" spans="1:6" x14ac:dyDescent="0.25">
      <c r="A121" s="1" t="s">
        <v>4</v>
      </c>
      <c r="B121" s="1">
        <v>6</v>
      </c>
      <c r="C121" s="2">
        <v>6.4202717647510248</v>
      </c>
    </row>
    <row r="122" spans="1:6" x14ac:dyDescent="0.25">
      <c r="A122" s="1" t="s">
        <v>5</v>
      </c>
      <c r="B122" s="1">
        <v>6</v>
      </c>
      <c r="C122" s="2">
        <v>6.4202348404473524</v>
      </c>
      <c r="F122" s="54"/>
    </row>
    <row r="123" spans="1:6" x14ac:dyDescent="0.25">
      <c r="A123" s="1" t="s">
        <v>6</v>
      </c>
      <c r="B123" s="1">
        <v>6</v>
      </c>
      <c r="C123" s="2">
        <v>6.8938007482841392</v>
      </c>
    </row>
    <row r="124" spans="1:6" x14ac:dyDescent="0.25">
      <c r="A124" s="1" t="s">
        <v>7</v>
      </c>
      <c r="B124" s="1">
        <v>6</v>
      </c>
      <c r="C124" s="2">
        <v>6.8980126167377183</v>
      </c>
    </row>
    <row r="125" spans="1:6" x14ac:dyDescent="0.25">
      <c r="A125" s="1" t="s">
        <v>8</v>
      </c>
      <c r="B125" s="1">
        <v>6</v>
      </c>
      <c r="C125" s="2">
        <v>6.8562461441371445</v>
      </c>
    </row>
    <row r="126" spans="1:6" x14ac:dyDescent="0.25">
      <c r="A126" s="1" t="s">
        <v>9</v>
      </c>
      <c r="B126" s="1">
        <v>6</v>
      </c>
      <c r="C126" s="2">
        <v>6.41714212585347</v>
      </c>
    </row>
    <row r="127" spans="1:6" x14ac:dyDescent="0.25">
      <c r="A127" s="1" t="s">
        <v>232</v>
      </c>
      <c r="B127" s="1">
        <v>6.5</v>
      </c>
      <c r="C127" s="2">
        <v>6.4179950218940274</v>
      </c>
    </row>
    <row r="128" spans="1:6" x14ac:dyDescent="0.25">
      <c r="A128" s="1" t="s">
        <v>3</v>
      </c>
      <c r="B128" s="1">
        <v>6.5</v>
      </c>
      <c r="C128" s="2">
        <v>6.9012875404531657</v>
      </c>
    </row>
    <row r="129" spans="1:6" x14ac:dyDescent="0.25">
      <c r="A129" s="1" t="s">
        <v>4</v>
      </c>
      <c r="B129" s="1">
        <v>6.5</v>
      </c>
      <c r="C129" s="2">
        <v>6.4246577940029166</v>
      </c>
    </row>
    <row r="130" spans="1:6" x14ac:dyDescent="0.25">
      <c r="A130" s="1" t="s">
        <v>5</v>
      </c>
      <c r="B130" s="1">
        <v>6.5</v>
      </c>
      <c r="C130" s="2">
        <v>6.4247085442587943</v>
      </c>
      <c r="F130" s="54"/>
    </row>
    <row r="131" spans="1:6" x14ac:dyDescent="0.25">
      <c r="A131" s="1" t="s">
        <v>6</v>
      </c>
      <c r="B131" s="1">
        <v>6.5</v>
      </c>
      <c r="C131" s="2">
        <v>6.902115289867166</v>
      </c>
    </row>
    <row r="132" spans="1:6" x14ac:dyDescent="0.25">
      <c r="A132" s="1" t="s">
        <v>7</v>
      </c>
      <c r="B132" s="1">
        <v>6.5</v>
      </c>
      <c r="C132" s="2">
        <v>6.9039511014691453</v>
      </c>
    </row>
    <row r="133" spans="1:6" x14ac:dyDescent="0.25">
      <c r="A133" s="1" t="s">
        <v>8</v>
      </c>
      <c r="B133" s="1">
        <v>6.5</v>
      </c>
      <c r="C133" s="2">
        <v>6.8849086843359979</v>
      </c>
    </row>
    <row r="134" spans="1:6" x14ac:dyDescent="0.25">
      <c r="A134" s="1" t="s">
        <v>9</v>
      </c>
      <c r="B134" s="1">
        <v>6.5</v>
      </c>
      <c r="C134" s="2">
        <v>6.4179197053431789</v>
      </c>
    </row>
    <row r="135" spans="1:6" x14ac:dyDescent="0.25">
      <c r="A135" s="1" t="s">
        <v>232</v>
      </c>
      <c r="B135" s="1">
        <v>7</v>
      </c>
      <c r="C135" s="2">
        <v>6.4184976162626315</v>
      </c>
    </row>
    <row r="136" spans="1:6" x14ac:dyDescent="0.25">
      <c r="A136" s="1" t="s">
        <v>3</v>
      </c>
      <c r="B136" s="1">
        <v>7</v>
      </c>
      <c r="C136" s="2">
        <v>6.9053592244017086</v>
      </c>
    </row>
    <row r="137" spans="1:6" x14ac:dyDescent="0.25">
      <c r="A137" s="1" t="s">
        <v>4</v>
      </c>
      <c r="B137" s="1">
        <v>7</v>
      </c>
      <c r="C137" s="2">
        <v>6.433658909304989</v>
      </c>
    </row>
    <row r="138" spans="1:6" x14ac:dyDescent="0.25">
      <c r="A138" s="1" t="s">
        <v>5</v>
      </c>
      <c r="B138" s="1">
        <v>7</v>
      </c>
      <c r="C138" s="2">
        <v>6.4338298784637473</v>
      </c>
      <c r="F138" s="54"/>
    </row>
    <row r="139" spans="1:6" x14ac:dyDescent="0.25">
      <c r="A139" s="1" t="s">
        <v>6</v>
      </c>
      <c r="B139" s="1">
        <v>7</v>
      </c>
      <c r="C139" s="2">
        <v>6.9057154870560211</v>
      </c>
    </row>
    <row r="140" spans="1:6" x14ac:dyDescent="0.25">
      <c r="A140" s="1" t="s">
        <v>7</v>
      </c>
      <c r="B140" s="1">
        <v>7</v>
      </c>
      <c r="C140" s="2">
        <v>6.9065031526402869</v>
      </c>
    </row>
    <row r="141" spans="1:6" x14ac:dyDescent="0.25">
      <c r="A141" s="1" t="s">
        <v>8</v>
      </c>
      <c r="B141" s="1">
        <v>7</v>
      </c>
      <c r="C141" s="2">
        <v>6.8981666427606072</v>
      </c>
    </row>
    <row r="142" spans="1:6" x14ac:dyDescent="0.25">
      <c r="A142" s="1" t="s">
        <v>9</v>
      </c>
      <c r="B142" s="1">
        <v>7</v>
      </c>
      <c r="C142" s="2">
        <v>6.4182991196008246</v>
      </c>
    </row>
    <row r="143" spans="1:6" x14ac:dyDescent="0.25">
      <c r="A143" s="1" t="s">
        <v>232</v>
      </c>
      <c r="B143" s="1">
        <v>7.5</v>
      </c>
      <c r="C143" s="2">
        <v>6.4190622027601458</v>
      </c>
    </row>
    <row r="144" spans="1:6" x14ac:dyDescent="0.25">
      <c r="A144" s="1" t="s">
        <v>3</v>
      </c>
      <c r="B144" s="1">
        <v>7.5</v>
      </c>
      <c r="C144" s="2">
        <v>6.9071030558401532</v>
      </c>
    </row>
    <row r="145" spans="1:6" x14ac:dyDescent="0.25">
      <c r="A145" s="1" t="s">
        <v>4</v>
      </c>
      <c r="B145" s="1">
        <v>7.5</v>
      </c>
      <c r="C145" s="2">
        <v>6.4532165753010364</v>
      </c>
    </row>
    <row r="146" spans="1:6" x14ac:dyDescent="0.25">
      <c r="A146" s="1" t="s">
        <v>5</v>
      </c>
      <c r="B146" s="1">
        <v>7.5</v>
      </c>
      <c r="C146" s="2">
        <v>6.4536091489461054</v>
      </c>
      <c r="F146" s="54"/>
    </row>
    <row r="147" spans="1:6" x14ac:dyDescent="0.25">
      <c r="A147" s="1" t="s">
        <v>6</v>
      </c>
      <c r="B147" s="1">
        <v>7.5</v>
      </c>
      <c r="C147" s="2">
        <v>6.9072550820466425</v>
      </c>
    </row>
    <row r="148" spans="1:6" x14ac:dyDescent="0.25">
      <c r="A148" s="1" t="s">
        <v>7</v>
      </c>
      <c r="B148" s="1">
        <v>7.5</v>
      </c>
      <c r="C148" s="2">
        <v>6.9075907527518572</v>
      </c>
    </row>
    <row r="149" spans="1:6" x14ac:dyDescent="0.25">
      <c r="A149" s="1" t="s">
        <v>8</v>
      </c>
      <c r="B149" s="1">
        <v>7.5</v>
      </c>
      <c r="C149" s="2">
        <v>6.904007029792556</v>
      </c>
    </row>
    <row r="150" spans="1:6" x14ac:dyDescent="0.25">
      <c r="A150" s="1" t="s">
        <v>9</v>
      </c>
      <c r="B150" s="1">
        <v>7.5</v>
      </c>
      <c r="C150" s="2">
        <v>6.4185858698234064</v>
      </c>
    </row>
    <row r="151" spans="1:6" x14ac:dyDescent="0.25">
      <c r="A151" s="1" t="s">
        <v>232</v>
      </c>
      <c r="B151" s="1">
        <v>8</v>
      </c>
      <c r="C151" s="2">
        <v>6.4201315127033798</v>
      </c>
    </row>
    <row r="152" spans="1:6" x14ac:dyDescent="0.25">
      <c r="A152" s="1" t="s">
        <v>3</v>
      </c>
      <c r="B152" s="1">
        <v>8</v>
      </c>
      <c r="C152" s="2">
        <v>6.9078453223885852</v>
      </c>
    </row>
    <row r="153" spans="1:6" x14ac:dyDescent="0.25">
      <c r="A153" s="1" t="s">
        <v>4</v>
      </c>
      <c r="B153" s="1">
        <v>8</v>
      </c>
      <c r="C153" s="2">
        <v>6.493386083278196</v>
      </c>
    </row>
    <row r="154" spans="1:6" x14ac:dyDescent="0.25">
      <c r="A154" s="1" t="s">
        <v>5</v>
      </c>
      <c r="B154" s="1">
        <v>8</v>
      </c>
      <c r="C154" s="2">
        <v>6.4941631634611952</v>
      </c>
      <c r="F154" s="54"/>
    </row>
    <row r="155" spans="1:6" x14ac:dyDescent="0.25">
      <c r="A155" s="1" t="s">
        <v>6</v>
      </c>
      <c r="B155" s="1">
        <v>8</v>
      </c>
      <c r="C155" s="2">
        <v>6.9079099585911283</v>
      </c>
    </row>
    <row r="156" spans="1:6" x14ac:dyDescent="0.25">
      <c r="A156" s="1" t="s">
        <v>7</v>
      </c>
      <c r="B156" s="1">
        <v>8</v>
      </c>
      <c r="C156" s="2">
        <v>6.9080525947761178</v>
      </c>
    </row>
    <row r="157" spans="1:6" x14ac:dyDescent="0.25">
      <c r="A157" s="1" t="s">
        <v>8</v>
      </c>
      <c r="B157" s="1">
        <v>8</v>
      </c>
      <c r="C157" s="2">
        <v>6.9065241651388094</v>
      </c>
    </row>
    <row r="158" spans="1:6" x14ac:dyDescent="0.25">
      <c r="A158" s="1" t="s">
        <v>9</v>
      </c>
      <c r="B158" s="1">
        <v>8</v>
      </c>
      <c r="C158" s="2">
        <v>6.4190076302767247</v>
      </c>
    </row>
  </sheetData>
  <sortState ref="D23:G158">
    <sortCondition ref="F23:F158"/>
    <sortCondition ref="D23:D158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10</v>
      </c>
      <c r="B1" s="4">
        <v>1</v>
      </c>
      <c r="C1" s="4" t="s">
        <v>11</v>
      </c>
      <c r="D1" s="4">
        <v>1</v>
      </c>
      <c r="E1" s="4" t="s">
        <v>12</v>
      </c>
      <c r="F1" s="4">
        <v>6</v>
      </c>
      <c r="G1" s="4" t="s">
        <v>13</v>
      </c>
      <c r="H1" s="4">
        <v>2</v>
      </c>
      <c r="I1" s="4" t="s">
        <v>14</v>
      </c>
      <c r="J1" s="4">
        <v>1</v>
      </c>
      <c r="K1" s="4" t="s">
        <v>15</v>
      </c>
      <c r="L1" s="4">
        <f>IF(B4&gt;256,1,0)</f>
        <v>0</v>
      </c>
      <c r="M1" s="4" t="s">
        <v>16</v>
      </c>
      <c r="N1" s="4">
        <v>1</v>
      </c>
      <c r="O1" s="4" t="s">
        <v>17</v>
      </c>
      <c r="P1" s="4">
        <v>0</v>
      </c>
    </row>
    <row r="2" spans="1:16" x14ac:dyDescent="0.25">
      <c r="A2" s="5" t="s">
        <v>18</v>
      </c>
      <c r="B2" s="4" t="s">
        <v>235</v>
      </c>
    </row>
    <row r="3" spans="1:16" x14ac:dyDescent="0.25">
      <c r="A3" s="5" t="s">
        <v>19</v>
      </c>
      <c r="B3" s="4">
        <v>0</v>
      </c>
    </row>
    <row r="4" spans="1:16" x14ac:dyDescent="0.25">
      <c r="A4" s="5" t="s">
        <v>20</v>
      </c>
      <c r="B4" s="4">
        <v>3</v>
      </c>
    </row>
    <row r="17" spans="1:23" s="6" customFormat="1" x14ac:dyDescent="0.25">
      <c r="A17" s="6" t="s">
        <v>69</v>
      </c>
      <c r="C17" s="6" t="s">
        <v>70</v>
      </c>
      <c r="D17" s="6">
        <v>3</v>
      </c>
      <c r="E17" s="6" t="s">
        <v>71</v>
      </c>
      <c r="F17" s="6">
        <v>104</v>
      </c>
      <c r="G17" s="6" t="s">
        <v>72</v>
      </c>
      <c r="I17" s="6" t="s">
        <v>73</v>
      </c>
    </row>
    <row r="18" spans="1:23" s="6" customFormat="1" x14ac:dyDescent="0.25">
      <c r="A18" s="6" t="s">
        <v>74</v>
      </c>
      <c r="C18" s="6" t="s">
        <v>75</v>
      </c>
      <c r="E18" s="6" t="s">
        <v>76</v>
      </c>
      <c r="G18" s="6" t="s">
        <v>77</v>
      </c>
      <c r="I18" s="6" t="s">
        <v>78</v>
      </c>
      <c r="K18" s="6" t="s">
        <v>79</v>
      </c>
      <c r="M18" s="6" t="s">
        <v>80</v>
      </c>
      <c r="O18" s="6" t="s">
        <v>81</v>
      </c>
      <c r="Q18" s="6" t="s">
        <v>82</v>
      </c>
    </row>
    <row r="19" spans="1:23" s="6" customFormat="1" x14ac:dyDescent="0.25">
      <c r="A19" s="6" t="s">
        <v>83</v>
      </c>
      <c r="C19" s="6" t="s">
        <v>84</v>
      </c>
      <c r="E19" s="6" t="s">
        <v>85</v>
      </c>
      <c r="G19" s="6" t="s">
        <v>86</v>
      </c>
      <c r="I19" s="6" t="s">
        <v>87</v>
      </c>
      <c r="K19" s="6" t="s">
        <v>88</v>
      </c>
      <c r="M19" s="6" t="s">
        <v>89</v>
      </c>
      <c r="O19" s="6" t="s">
        <v>90</v>
      </c>
      <c r="Q19" s="6" t="s">
        <v>91</v>
      </c>
      <c r="S19" s="6" t="s">
        <v>92</v>
      </c>
      <c r="U19" s="6" t="s">
        <v>93</v>
      </c>
    </row>
    <row r="20" spans="1:23" s="6" customFormat="1" x14ac:dyDescent="0.25">
      <c r="A20" s="6" t="s">
        <v>94</v>
      </c>
      <c r="C20" s="6" t="s">
        <v>95</v>
      </c>
      <c r="E20" s="6" t="s">
        <v>96</v>
      </c>
      <c r="G20" s="6" t="s">
        <v>97</v>
      </c>
      <c r="I20" s="6" t="s">
        <v>98</v>
      </c>
      <c r="K20" s="6" t="s">
        <v>99</v>
      </c>
      <c r="M20" s="6" t="s">
        <v>100</v>
      </c>
      <c r="O20" s="6" t="s">
        <v>101</v>
      </c>
    </row>
    <row r="21" spans="1:23" s="6" customFormat="1" x14ac:dyDescent="0.25">
      <c r="A21" s="6" t="s">
        <v>102</v>
      </c>
      <c r="C21" s="6" t="s">
        <v>103</v>
      </c>
      <c r="E21" s="6" t="s">
        <v>104</v>
      </c>
    </row>
    <row r="22" spans="1:23" s="6" customFormat="1" x14ac:dyDescent="0.25">
      <c r="A22" s="6" t="s">
        <v>105</v>
      </c>
      <c r="C22" s="6" t="s">
        <v>106</v>
      </c>
      <c r="D22" s="6" t="s">
        <v>259</v>
      </c>
      <c r="E22" s="6" t="s">
        <v>107</v>
      </c>
      <c r="F22" s="6" t="s">
        <v>215</v>
      </c>
      <c r="G22" s="6" t="s">
        <v>108</v>
      </c>
      <c r="H22" s="6">
        <v>0</v>
      </c>
      <c r="I22" s="6" t="s">
        <v>109</v>
      </c>
      <c r="J22" s="6" t="s">
        <v>134</v>
      </c>
      <c r="K22" s="6" t="s">
        <v>110</v>
      </c>
      <c r="L22" s="6" t="s">
        <v>134</v>
      </c>
      <c r="M22" s="6" t="s">
        <v>111</v>
      </c>
      <c r="N22" s="6" t="s">
        <v>134</v>
      </c>
    </row>
    <row r="23" spans="1:23" s="6" customFormat="1" x14ac:dyDescent="0.25">
      <c r="A23" s="6" t="s">
        <v>114</v>
      </c>
      <c r="C23" s="6" t="s">
        <v>115</v>
      </c>
      <c r="E23" s="6" t="s">
        <v>116</v>
      </c>
      <c r="G23" s="6" t="s">
        <v>117</v>
      </c>
      <c r="I23" s="6" t="s">
        <v>118</v>
      </c>
      <c r="K23" s="6" t="s">
        <v>119</v>
      </c>
      <c r="M23" s="6" t="s">
        <v>120</v>
      </c>
      <c r="O23" s="6" t="s">
        <v>121</v>
      </c>
      <c r="Q23" s="6" t="s">
        <v>122</v>
      </c>
      <c r="S23" s="6" t="s">
        <v>123</v>
      </c>
      <c r="U23" s="6" t="s">
        <v>124</v>
      </c>
      <c r="W23" s="6" t="s">
        <v>125</v>
      </c>
    </row>
    <row r="24" spans="1:23" s="6" customFormat="1" x14ac:dyDescent="0.25"/>
    <row r="25" spans="1:23" s="6" customFormat="1" x14ac:dyDescent="0.25">
      <c r="A25" s="6" t="s">
        <v>112</v>
      </c>
    </row>
    <row r="26" spans="1:23" s="6" customFormat="1" x14ac:dyDescent="0.25">
      <c r="A26" s="6" t="s">
        <v>113</v>
      </c>
    </row>
    <row r="27" spans="1:23" s="6" customFormat="1" x14ac:dyDescent="0.25">
      <c r="A27" s="6" t="s">
        <v>127</v>
      </c>
      <c r="C27" s="6" t="s">
        <v>128</v>
      </c>
      <c r="E27" s="6" t="s">
        <v>129</v>
      </c>
      <c r="G27" s="6" t="s">
        <v>76</v>
      </c>
      <c r="I27" s="6" t="s">
        <v>130</v>
      </c>
      <c r="K27" s="6" t="s">
        <v>131</v>
      </c>
      <c r="M27" s="6" t="s">
        <v>132</v>
      </c>
      <c r="O27" s="6" t="s">
        <v>133</v>
      </c>
    </row>
    <row r="28" spans="1:23" s="6" customFormat="1" x14ac:dyDescent="0.25"/>
    <row r="29" spans="1:23" s="6" customFormat="1" x14ac:dyDescent="0.25">
      <c r="A29" s="6" t="s">
        <v>126</v>
      </c>
    </row>
    <row r="30" spans="1:23" s="6" customFormat="1" x14ac:dyDescent="0.25"/>
    <row r="31" spans="1:23" s="6" customFormat="1" x14ac:dyDescent="0.25"/>
    <row r="32" spans="1:2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47</v>
      </c>
      <c r="B121" s="11" t="s">
        <v>48</v>
      </c>
      <c r="C121" s="11" t="s">
        <v>236</v>
      </c>
      <c r="D121" s="11" t="s">
        <v>49</v>
      </c>
      <c r="E121" s="11" t="e">
        <f>#REF!</f>
        <v>#REF!</v>
      </c>
      <c r="F121" s="11" t="s">
        <v>50</v>
      </c>
      <c r="G121" s="11">
        <v>1</v>
      </c>
      <c r="H121" s="11" t="s">
        <v>51</v>
      </c>
      <c r="I121" s="11">
        <v>1</v>
      </c>
    </row>
    <row r="128" spans="1:9" s="6" customFormat="1" x14ac:dyDescent="0.25">
      <c r="A128" s="6" t="s">
        <v>136</v>
      </c>
      <c r="C128" s="6" t="s">
        <v>137</v>
      </c>
      <c r="D128" s="6">
        <v>1</v>
      </c>
      <c r="E128" s="6" t="s">
        <v>138</v>
      </c>
      <c r="F128" s="6">
        <v>5</v>
      </c>
    </row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58</v>
      </c>
      <c r="B133" s="4" t="s">
        <v>48</v>
      </c>
      <c r="C133" s="4" t="s">
        <v>238</v>
      </c>
      <c r="D133" s="4" t="s">
        <v>49</v>
      </c>
      <c r="E133" s="4" t="e">
        <f>#REF!</f>
        <v>#REF!</v>
      </c>
      <c r="F133" s="4" t="s">
        <v>50</v>
      </c>
      <c r="G133" s="4">
        <v>2</v>
      </c>
      <c r="H133" s="4" t="s">
        <v>51</v>
      </c>
      <c r="I133" s="4">
        <v>3</v>
      </c>
    </row>
    <row r="140" spans="1:9" s="6" customFormat="1" x14ac:dyDescent="0.25">
      <c r="A140" s="6" t="s">
        <v>136</v>
      </c>
      <c r="C140" s="6" t="s">
        <v>137</v>
      </c>
      <c r="D140" s="6">
        <v>1</v>
      </c>
      <c r="E140" s="6" t="s">
        <v>138</v>
      </c>
      <c r="F140" s="6">
        <v>5</v>
      </c>
    </row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13" x14ac:dyDescent="0.25">
      <c r="A145" s="5" t="s">
        <v>65</v>
      </c>
      <c r="B145" s="4" t="s">
        <v>48</v>
      </c>
      <c r="C145" s="4" t="s">
        <v>240</v>
      </c>
      <c r="D145" s="4" t="s">
        <v>49</v>
      </c>
      <c r="E145" s="4" t="e">
        <f>#REF!</f>
        <v>#REF!</v>
      </c>
      <c r="F145" s="4" t="s">
        <v>50</v>
      </c>
      <c r="G145" s="4">
        <v>3</v>
      </c>
      <c r="H145" s="4" t="s">
        <v>51</v>
      </c>
      <c r="I145" s="4">
        <v>4</v>
      </c>
    </row>
    <row r="152" spans="1:13" s="6" customFormat="1" x14ac:dyDescent="0.25">
      <c r="A152" s="6" t="s">
        <v>136</v>
      </c>
      <c r="C152" s="6" t="s">
        <v>137</v>
      </c>
      <c r="D152" s="6">
        <v>1</v>
      </c>
      <c r="E152" s="6" t="s">
        <v>138</v>
      </c>
      <c r="F152" s="6">
        <v>5</v>
      </c>
    </row>
    <row r="153" spans="1:13" s="6" customFormat="1" x14ac:dyDescent="0.25"/>
    <row r="154" spans="1:13" s="6" customFormat="1" x14ac:dyDescent="0.25">
      <c r="A154" s="6" t="s">
        <v>220</v>
      </c>
      <c r="C154" s="6" t="s">
        <v>221</v>
      </c>
      <c r="D154" s="6">
        <v>1</v>
      </c>
      <c r="E154" s="6" t="s">
        <v>222</v>
      </c>
      <c r="F154" s="6">
        <v>3</v>
      </c>
      <c r="G154" s="6" t="s">
        <v>223</v>
      </c>
      <c r="H154" s="6" t="s">
        <v>259</v>
      </c>
      <c r="I154" s="6" t="s">
        <v>224</v>
      </c>
      <c r="J154" s="6" t="s">
        <v>134</v>
      </c>
      <c r="K154" s="6" t="s">
        <v>225</v>
      </c>
      <c r="M154" s="6" t="s">
        <v>226</v>
      </c>
    </row>
    <row r="155" spans="1:13" s="6" customFormat="1" x14ac:dyDescent="0.25">
      <c r="A155" s="6" t="s">
        <v>227</v>
      </c>
    </row>
    <row r="156" spans="1:13" s="12" customFormat="1" x14ac:dyDescent="0.25">
      <c r="A156" s="12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22</v>
      </c>
      <c r="B1" s="4" t="s">
        <v>216</v>
      </c>
      <c r="C1" s="3" t="s">
        <v>33</v>
      </c>
      <c r="E1" s="3" t="s">
        <v>34</v>
      </c>
      <c r="G1" s="3" t="s">
        <v>35</v>
      </c>
      <c r="I1" s="3" t="s">
        <v>36</v>
      </c>
      <c r="J1" s="3">
        <v>1</v>
      </c>
      <c r="K1" s="3" t="s">
        <v>37</v>
      </c>
      <c r="L1" s="3">
        <v>0</v>
      </c>
      <c r="M1" s="3" t="s">
        <v>38</v>
      </c>
      <c r="N1" s="3">
        <v>0</v>
      </c>
      <c r="O1" s="3" t="s">
        <v>39</v>
      </c>
      <c r="P1" s="3">
        <v>1</v>
      </c>
      <c r="Q1" s="3" t="s">
        <v>40</v>
      </c>
      <c r="R1" s="3">
        <v>0</v>
      </c>
      <c r="S1" s="3" t="s">
        <v>41</v>
      </c>
      <c r="T1" s="3">
        <v>0</v>
      </c>
    </row>
    <row r="2" spans="1:20" x14ac:dyDescent="0.25">
      <c r="A2" s="5" t="s">
        <v>18</v>
      </c>
      <c r="B2" s="4" t="s">
        <v>235</v>
      </c>
    </row>
    <row r="3" spans="1:20" x14ac:dyDescent="0.25">
      <c r="A3" s="5" t="s">
        <v>23</v>
      </c>
      <c r="B3" s="4" t="b">
        <f>IF(B10&gt;256,"TripUpST110AndEarlier",TRUE)</f>
        <v>1</v>
      </c>
    </row>
    <row r="4" spans="1:20" x14ac:dyDescent="0.25">
      <c r="A4" s="5" t="s">
        <v>24</v>
      </c>
      <c r="B4" s="4" t="s">
        <v>43</v>
      </c>
    </row>
    <row r="5" spans="1:20" x14ac:dyDescent="0.25">
      <c r="A5" s="5" t="s">
        <v>25</v>
      </c>
      <c r="B5" s="4" t="b">
        <v>1</v>
      </c>
    </row>
    <row r="6" spans="1:20" x14ac:dyDescent="0.25">
      <c r="A6" s="5" t="s">
        <v>26</v>
      </c>
      <c r="B6" s="4" t="b">
        <v>1</v>
      </c>
    </row>
    <row r="7" spans="1:20" s="4" customFormat="1" x14ac:dyDescent="0.25">
      <c r="A7" s="5" t="s">
        <v>27</v>
      </c>
      <c r="B7" s="4" t="e">
        <f>#REF!</f>
        <v>#REF!</v>
      </c>
    </row>
    <row r="8" spans="1:20" x14ac:dyDescent="0.25">
      <c r="A8" s="5" t="s">
        <v>28</v>
      </c>
      <c r="B8" s="4">
        <v>1</v>
      </c>
      <c r="C8" s="3" t="s">
        <v>31</v>
      </c>
      <c r="D8" s="3" t="s">
        <v>32</v>
      </c>
    </row>
    <row r="9" spans="1:20" x14ac:dyDescent="0.25">
      <c r="A9" s="5" t="s">
        <v>29</v>
      </c>
      <c r="B9" s="4"/>
    </row>
    <row r="10" spans="1:20" x14ac:dyDescent="0.25">
      <c r="A10" s="5" t="s">
        <v>30</v>
      </c>
      <c r="B10" s="4">
        <v>3</v>
      </c>
    </row>
    <row r="12" spans="1:20" x14ac:dyDescent="0.25">
      <c r="A12" s="5" t="s">
        <v>44</v>
      </c>
      <c r="B12" s="4" t="s">
        <v>237</v>
      </c>
      <c r="C12" s="4" t="s">
        <v>0</v>
      </c>
      <c r="D12" s="4" t="s">
        <v>217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45</v>
      </c>
      <c r="B13" s="4" t="e">
        <f>#REF!</f>
        <v>#REF!</v>
      </c>
    </row>
    <row r="14" spans="1:20" s="9" customFormat="1" x14ac:dyDescent="0.25">
      <c r="A14" s="8" t="s">
        <v>46</v>
      </c>
    </row>
    <row r="15" spans="1:20" x14ac:dyDescent="0.25">
      <c r="A15" s="5" t="s">
        <v>55</v>
      </c>
      <c r="B15" s="4" t="s">
        <v>239</v>
      </c>
      <c r="C15" s="4" t="s">
        <v>1</v>
      </c>
      <c r="D15" s="4" t="s">
        <v>218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56</v>
      </c>
      <c r="B16" s="4" t="e">
        <f>#REF!</f>
        <v>#REF!</v>
      </c>
    </row>
    <row r="17" spans="1:7" s="9" customFormat="1" x14ac:dyDescent="0.25">
      <c r="A17" s="8" t="s">
        <v>57</v>
      </c>
    </row>
    <row r="18" spans="1:7" x14ac:dyDescent="0.25">
      <c r="A18" s="5" t="s">
        <v>62</v>
      </c>
      <c r="B18" s="4" t="s">
        <v>241</v>
      </c>
      <c r="C18" s="4" t="s">
        <v>2</v>
      </c>
      <c r="D18" s="4" t="s">
        <v>219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63</v>
      </c>
      <c r="B19" s="4" t="e">
        <f>#REF!</f>
        <v>#REF!</v>
      </c>
    </row>
    <row r="20" spans="1:7" s="9" customFormat="1" x14ac:dyDescent="0.25">
      <c r="A20" s="8" t="s">
        <v>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10</v>
      </c>
      <c r="B1" s="4">
        <v>1</v>
      </c>
      <c r="C1" s="4" t="s">
        <v>11</v>
      </c>
      <c r="D1" s="4">
        <v>1</v>
      </c>
      <c r="E1" s="4" t="s">
        <v>12</v>
      </c>
      <c r="F1" s="4">
        <v>6</v>
      </c>
      <c r="G1" s="4" t="s">
        <v>13</v>
      </c>
      <c r="H1" s="4">
        <v>2</v>
      </c>
      <c r="I1" s="4" t="s">
        <v>14</v>
      </c>
      <c r="J1" s="4">
        <v>1</v>
      </c>
      <c r="K1" s="4" t="s">
        <v>15</v>
      </c>
      <c r="L1" s="4">
        <f>IF(B4&gt;256,1,0)</f>
        <v>0</v>
      </c>
      <c r="M1" s="4" t="s">
        <v>16</v>
      </c>
      <c r="N1" s="4">
        <v>1</v>
      </c>
      <c r="O1" s="4" t="s">
        <v>17</v>
      </c>
      <c r="P1" s="4">
        <v>0</v>
      </c>
    </row>
    <row r="2" spans="1:16" x14ac:dyDescent="0.25">
      <c r="A2" s="5" t="s">
        <v>18</v>
      </c>
      <c r="B2" s="4" t="s">
        <v>242</v>
      </c>
    </row>
    <row r="3" spans="1:16" x14ac:dyDescent="0.25">
      <c r="A3" s="5" t="s">
        <v>19</v>
      </c>
      <c r="B3" s="4">
        <v>0</v>
      </c>
    </row>
    <row r="4" spans="1:16" x14ac:dyDescent="0.25">
      <c r="A4" s="5" t="s">
        <v>20</v>
      </c>
      <c r="B4" s="4">
        <v>3</v>
      </c>
    </row>
    <row r="17" spans="1:23" s="6" customFormat="1" x14ac:dyDescent="0.25">
      <c r="A17" s="6" t="s">
        <v>69</v>
      </c>
      <c r="C17" s="6" t="s">
        <v>70</v>
      </c>
      <c r="D17" s="6">
        <v>3</v>
      </c>
      <c r="E17" s="6" t="s">
        <v>71</v>
      </c>
      <c r="F17" s="6">
        <v>104</v>
      </c>
      <c r="G17" s="6" t="s">
        <v>72</v>
      </c>
      <c r="I17" s="6" t="s">
        <v>73</v>
      </c>
    </row>
    <row r="18" spans="1:23" s="6" customFormat="1" x14ac:dyDescent="0.25">
      <c r="A18" s="6" t="s">
        <v>74</v>
      </c>
      <c r="C18" s="6" t="s">
        <v>75</v>
      </c>
      <c r="E18" s="6" t="s">
        <v>76</v>
      </c>
      <c r="G18" s="6" t="s">
        <v>77</v>
      </c>
      <c r="I18" s="6" t="s">
        <v>78</v>
      </c>
      <c r="K18" s="6" t="s">
        <v>79</v>
      </c>
      <c r="M18" s="6" t="s">
        <v>80</v>
      </c>
      <c r="O18" s="6" t="s">
        <v>81</v>
      </c>
      <c r="Q18" s="6" t="s">
        <v>82</v>
      </c>
    </row>
    <row r="19" spans="1:23" s="6" customFormat="1" x14ac:dyDescent="0.25">
      <c r="A19" s="6" t="s">
        <v>83</v>
      </c>
      <c r="C19" s="6" t="s">
        <v>84</v>
      </c>
      <c r="E19" s="6" t="s">
        <v>85</v>
      </c>
      <c r="G19" s="6" t="s">
        <v>86</v>
      </c>
      <c r="I19" s="6" t="s">
        <v>87</v>
      </c>
      <c r="K19" s="6" t="s">
        <v>88</v>
      </c>
      <c r="M19" s="6" t="s">
        <v>89</v>
      </c>
      <c r="O19" s="6" t="s">
        <v>90</v>
      </c>
      <c r="Q19" s="6" t="s">
        <v>91</v>
      </c>
      <c r="S19" s="6" t="s">
        <v>92</v>
      </c>
      <c r="U19" s="6" t="s">
        <v>93</v>
      </c>
    </row>
    <row r="20" spans="1:23" s="6" customFormat="1" x14ac:dyDescent="0.25">
      <c r="A20" s="6" t="s">
        <v>94</v>
      </c>
      <c r="C20" s="6" t="s">
        <v>95</v>
      </c>
      <c r="E20" s="6" t="s">
        <v>96</v>
      </c>
      <c r="G20" s="6" t="s">
        <v>97</v>
      </c>
      <c r="I20" s="6" t="s">
        <v>98</v>
      </c>
      <c r="K20" s="6" t="s">
        <v>99</v>
      </c>
      <c r="M20" s="6" t="s">
        <v>100</v>
      </c>
      <c r="O20" s="6" t="s">
        <v>101</v>
      </c>
    </row>
    <row r="21" spans="1:23" s="6" customFormat="1" x14ac:dyDescent="0.25">
      <c r="A21" s="6" t="s">
        <v>102</v>
      </c>
      <c r="C21" s="6" t="s">
        <v>103</v>
      </c>
      <c r="E21" s="6" t="s">
        <v>104</v>
      </c>
    </row>
    <row r="22" spans="1:23" s="6" customFormat="1" x14ac:dyDescent="0.25">
      <c r="A22" s="6" t="s">
        <v>105</v>
      </c>
      <c r="C22" s="6" t="s">
        <v>106</v>
      </c>
      <c r="D22" s="6" t="s">
        <v>259</v>
      </c>
      <c r="E22" s="6" t="s">
        <v>107</v>
      </c>
      <c r="F22" s="6" t="s">
        <v>215</v>
      </c>
      <c r="G22" s="6" t="s">
        <v>108</v>
      </c>
      <c r="H22" s="6">
        <v>0</v>
      </c>
      <c r="I22" s="6" t="s">
        <v>109</v>
      </c>
      <c r="J22" s="6" t="s">
        <v>134</v>
      </c>
      <c r="K22" s="6" t="s">
        <v>110</v>
      </c>
      <c r="L22" s="6" t="s">
        <v>134</v>
      </c>
      <c r="M22" s="6" t="s">
        <v>111</v>
      </c>
      <c r="N22" s="6" t="s">
        <v>134</v>
      </c>
    </row>
    <row r="23" spans="1:23" s="6" customFormat="1" x14ac:dyDescent="0.25">
      <c r="A23" s="6" t="s">
        <v>114</v>
      </c>
      <c r="C23" s="6" t="s">
        <v>115</v>
      </c>
      <c r="E23" s="6" t="s">
        <v>116</v>
      </c>
      <c r="G23" s="6" t="s">
        <v>117</v>
      </c>
      <c r="I23" s="6" t="s">
        <v>118</v>
      </c>
      <c r="K23" s="6" t="s">
        <v>119</v>
      </c>
      <c r="M23" s="6" t="s">
        <v>120</v>
      </c>
      <c r="O23" s="6" t="s">
        <v>121</v>
      </c>
      <c r="Q23" s="6" t="s">
        <v>122</v>
      </c>
      <c r="S23" s="6" t="s">
        <v>123</v>
      </c>
      <c r="U23" s="6" t="s">
        <v>124</v>
      </c>
      <c r="W23" s="6" t="s">
        <v>125</v>
      </c>
    </row>
    <row r="24" spans="1:23" s="6" customFormat="1" x14ac:dyDescent="0.25"/>
    <row r="25" spans="1:23" s="6" customFormat="1" x14ac:dyDescent="0.25">
      <c r="A25" s="6" t="s">
        <v>112</v>
      </c>
    </row>
    <row r="26" spans="1:23" s="6" customFormat="1" x14ac:dyDescent="0.25">
      <c r="A26" s="6" t="s">
        <v>113</v>
      </c>
    </row>
    <row r="27" spans="1:23" s="6" customFormat="1" x14ac:dyDescent="0.25">
      <c r="A27" s="6" t="s">
        <v>127</v>
      </c>
      <c r="C27" s="6" t="s">
        <v>128</v>
      </c>
      <c r="E27" s="6" t="s">
        <v>129</v>
      </c>
      <c r="G27" s="6" t="s">
        <v>76</v>
      </c>
      <c r="I27" s="6" t="s">
        <v>130</v>
      </c>
      <c r="K27" s="6" t="s">
        <v>131</v>
      </c>
      <c r="M27" s="6" t="s">
        <v>132</v>
      </c>
      <c r="O27" s="6" t="s">
        <v>133</v>
      </c>
    </row>
    <row r="28" spans="1:23" s="6" customFormat="1" x14ac:dyDescent="0.25"/>
    <row r="29" spans="1:23" s="6" customFormat="1" x14ac:dyDescent="0.25">
      <c r="A29" s="6" t="s">
        <v>126</v>
      </c>
    </row>
    <row r="30" spans="1:23" s="6" customFormat="1" x14ac:dyDescent="0.25"/>
    <row r="31" spans="1:23" s="6" customFormat="1" x14ac:dyDescent="0.25"/>
    <row r="32" spans="1:2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47</v>
      </c>
      <c r="B121" s="11" t="s">
        <v>48</v>
      </c>
      <c r="C121" s="11" t="s">
        <v>244</v>
      </c>
      <c r="D121" s="11" t="s">
        <v>49</v>
      </c>
      <c r="E121" s="11" t="e">
        <f>#REF!</f>
        <v>#REF!</v>
      </c>
      <c r="F121" s="11" t="s">
        <v>50</v>
      </c>
      <c r="G121" s="11">
        <v>1</v>
      </c>
      <c r="H121" s="11" t="s">
        <v>51</v>
      </c>
      <c r="I121" s="11">
        <v>1</v>
      </c>
    </row>
    <row r="128" spans="1:9" s="6" customFormat="1" x14ac:dyDescent="0.25">
      <c r="A128" s="6" t="s">
        <v>136</v>
      </c>
      <c r="C128" s="6" t="s">
        <v>137</v>
      </c>
      <c r="D128" s="6">
        <v>1</v>
      </c>
      <c r="E128" s="6" t="s">
        <v>138</v>
      </c>
      <c r="F128" s="6">
        <v>5</v>
      </c>
    </row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58</v>
      </c>
      <c r="B133" s="4" t="s">
        <v>48</v>
      </c>
      <c r="C133" s="4" t="s">
        <v>247</v>
      </c>
      <c r="D133" s="4" t="s">
        <v>49</v>
      </c>
      <c r="E133" s="4" t="e">
        <f>#REF!</f>
        <v>#REF!</v>
      </c>
      <c r="F133" s="4" t="s">
        <v>50</v>
      </c>
      <c r="G133" s="4">
        <v>2</v>
      </c>
      <c r="H133" s="4" t="s">
        <v>51</v>
      </c>
      <c r="I133" s="4">
        <v>3</v>
      </c>
    </row>
    <row r="140" spans="1:9" s="6" customFormat="1" x14ac:dyDescent="0.25">
      <c r="A140" s="6" t="s">
        <v>136</v>
      </c>
      <c r="C140" s="6" t="s">
        <v>137</v>
      </c>
      <c r="D140" s="6">
        <v>1</v>
      </c>
      <c r="E140" s="6" t="s">
        <v>138</v>
      </c>
      <c r="F140" s="6">
        <v>5</v>
      </c>
    </row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13" x14ac:dyDescent="0.25">
      <c r="A145" s="5" t="s">
        <v>65</v>
      </c>
      <c r="B145" s="4" t="s">
        <v>48</v>
      </c>
      <c r="C145" s="4" t="s">
        <v>250</v>
      </c>
      <c r="D145" s="4" t="s">
        <v>49</v>
      </c>
      <c r="E145" s="4" t="e">
        <f>#REF!</f>
        <v>#REF!</v>
      </c>
      <c r="F145" s="4" t="s">
        <v>50</v>
      </c>
      <c r="G145" s="4">
        <v>3</v>
      </c>
      <c r="H145" s="4" t="s">
        <v>51</v>
      </c>
      <c r="I145" s="4">
        <v>4</v>
      </c>
    </row>
    <row r="152" spans="1:13" s="6" customFormat="1" x14ac:dyDescent="0.25">
      <c r="A152" s="6" t="s">
        <v>136</v>
      </c>
      <c r="C152" s="6" t="s">
        <v>137</v>
      </c>
      <c r="D152" s="6">
        <v>1</v>
      </c>
      <c r="E152" s="6" t="s">
        <v>138</v>
      </c>
      <c r="F152" s="6">
        <v>5</v>
      </c>
    </row>
    <row r="153" spans="1:13" s="6" customFormat="1" x14ac:dyDescent="0.25"/>
    <row r="154" spans="1:13" s="6" customFormat="1" x14ac:dyDescent="0.25">
      <c r="A154" s="6" t="s">
        <v>220</v>
      </c>
      <c r="C154" s="6" t="s">
        <v>221</v>
      </c>
      <c r="D154" s="6">
        <v>1</v>
      </c>
      <c r="E154" s="6" t="s">
        <v>222</v>
      </c>
      <c r="F154" s="6">
        <v>3</v>
      </c>
      <c r="G154" s="6" t="s">
        <v>223</v>
      </c>
      <c r="H154" s="6" t="s">
        <v>259</v>
      </c>
      <c r="I154" s="6" t="s">
        <v>224</v>
      </c>
      <c r="J154" s="6" t="s">
        <v>134</v>
      </c>
      <c r="K154" s="6" t="s">
        <v>225</v>
      </c>
      <c r="M154" s="6" t="s">
        <v>226</v>
      </c>
    </row>
    <row r="155" spans="1:13" s="6" customFormat="1" x14ac:dyDescent="0.25">
      <c r="A155" s="6" t="s">
        <v>227</v>
      </c>
    </row>
    <row r="156" spans="1:13" s="12" customFormat="1" x14ac:dyDescent="0.25">
      <c r="A156" s="12" t="s">
        <v>228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22</v>
      </c>
      <c r="B1" s="4" t="s">
        <v>243</v>
      </c>
      <c r="C1" s="3" t="s">
        <v>33</v>
      </c>
      <c r="E1" s="3" t="s">
        <v>34</v>
      </c>
      <c r="G1" s="3" t="s">
        <v>35</v>
      </c>
      <c r="I1" s="3" t="s">
        <v>36</v>
      </c>
      <c r="J1" s="3">
        <v>1</v>
      </c>
      <c r="K1" s="3" t="s">
        <v>37</v>
      </c>
      <c r="L1" s="3">
        <v>0</v>
      </c>
      <c r="M1" s="3" t="s">
        <v>38</v>
      </c>
      <c r="N1" s="3">
        <v>0</v>
      </c>
      <c r="O1" s="3" t="s">
        <v>39</v>
      </c>
      <c r="P1" s="3">
        <v>1</v>
      </c>
      <c r="Q1" s="3" t="s">
        <v>40</v>
      </c>
      <c r="R1" s="3">
        <v>0</v>
      </c>
      <c r="S1" s="3" t="s">
        <v>41</v>
      </c>
      <c r="T1" s="3">
        <v>0</v>
      </c>
    </row>
    <row r="2" spans="1:20" x14ac:dyDescent="0.25">
      <c r="A2" s="5" t="s">
        <v>18</v>
      </c>
      <c r="B2" s="4" t="s">
        <v>242</v>
      </c>
    </row>
    <row r="3" spans="1:20" x14ac:dyDescent="0.25">
      <c r="A3" s="5" t="s">
        <v>23</v>
      </c>
      <c r="B3" s="4" t="b">
        <f>IF(B10&gt;256,"TripUpST110AndEarlier",TRUE)</f>
        <v>1</v>
      </c>
    </row>
    <row r="4" spans="1:20" x14ac:dyDescent="0.25">
      <c r="A4" s="5" t="s">
        <v>24</v>
      </c>
      <c r="B4" s="4" t="s">
        <v>43</v>
      </c>
    </row>
    <row r="5" spans="1:20" x14ac:dyDescent="0.25">
      <c r="A5" s="5" t="s">
        <v>25</v>
      </c>
      <c r="B5" s="4" t="b">
        <v>1</v>
      </c>
    </row>
    <row r="6" spans="1:20" x14ac:dyDescent="0.25">
      <c r="A6" s="5" t="s">
        <v>26</v>
      </c>
      <c r="B6" s="4" t="b">
        <v>1</v>
      </c>
    </row>
    <row r="7" spans="1:20" s="4" customFormat="1" x14ac:dyDescent="0.25">
      <c r="A7" s="5" t="s">
        <v>27</v>
      </c>
      <c r="B7" s="4" t="e">
        <f>#REF!</f>
        <v>#REF!</v>
      </c>
    </row>
    <row r="8" spans="1:20" x14ac:dyDescent="0.25">
      <c r="A8" s="5" t="s">
        <v>28</v>
      </c>
      <c r="B8" s="4">
        <v>1</v>
      </c>
      <c r="C8" s="3" t="s">
        <v>31</v>
      </c>
      <c r="D8" s="3" t="s">
        <v>32</v>
      </c>
    </row>
    <row r="9" spans="1:20" x14ac:dyDescent="0.25">
      <c r="A9" s="5" t="s">
        <v>29</v>
      </c>
      <c r="B9" s="4"/>
    </row>
    <row r="10" spans="1:20" x14ac:dyDescent="0.25">
      <c r="A10" s="5" t="s">
        <v>30</v>
      </c>
      <c r="B10" s="4">
        <v>3</v>
      </c>
    </row>
    <row r="12" spans="1:20" x14ac:dyDescent="0.25">
      <c r="A12" s="5" t="s">
        <v>44</v>
      </c>
      <c r="B12" s="4" t="s">
        <v>245</v>
      </c>
      <c r="C12" s="4" t="s">
        <v>0</v>
      </c>
      <c r="D12" s="4" t="s">
        <v>246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45</v>
      </c>
      <c r="B13" s="4" t="e">
        <f>#REF!</f>
        <v>#REF!</v>
      </c>
    </row>
    <row r="14" spans="1:20" s="9" customFormat="1" x14ac:dyDescent="0.25">
      <c r="A14" s="8" t="s">
        <v>46</v>
      </c>
    </row>
    <row r="15" spans="1:20" x14ac:dyDescent="0.25">
      <c r="A15" s="5" t="s">
        <v>55</v>
      </c>
      <c r="B15" s="4" t="s">
        <v>248</v>
      </c>
      <c r="C15" s="4" t="s">
        <v>1</v>
      </c>
      <c r="D15" s="4" t="s">
        <v>249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56</v>
      </c>
      <c r="B16" s="4" t="e">
        <f>#REF!</f>
        <v>#REF!</v>
      </c>
    </row>
    <row r="17" spans="1:7" s="9" customFormat="1" x14ac:dyDescent="0.25">
      <c r="A17" s="8" t="s">
        <v>57</v>
      </c>
    </row>
    <row r="18" spans="1:7" x14ac:dyDescent="0.25">
      <c r="A18" s="5" t="s">
        <v>62</v>
      </c>
      <c r="B18" s="4" t="s">
        <v>251</v>
      </c>
      <c r="C18" s="4" t="s">
        <v>2</v>
      </c>
      <c r="D18" s="4" t="s">
        <v>252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63</v>
      </c>
      <c r="B19" s="4" t="e">
        <f>#REF!</f>
        <v>#REF!</v>
      </c>
    </row>
    <row r="20" spans="1:7" s="9" customFormat="1" x14ac:dyDescent="0.25">
      <c r="A20" s="8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_PALNN_G0909772712608345209</vt:lpstr>
      <vt:lpstr>Data</vt:lpstr>
      <vt:lpstr>_DSET_DG233E5D63</vt:lpstr>
      <vt:lpstr>_STDS_DG233E5D63</vt:lpstr>
      <vt:lpstr>Standalone</vt:lpstr>
      <vt:lpstr>_DSET_DG2A9DEC02</vt:lpstr>
      <vt:lpstr>_STDS_DG2A9DEC02</vt:lpstr>
      <vt:lpstr>_DSET_DG23C34FA4</vt:lpstr>
      <vt:lpstr>_STDS_DG23C34FA4</vt:lpstr>
      <vt:lpstr>_DSET_DG3330A663</vt:lpstr>
      <vt:lpstr>_STDS_DG3330A663</vt:lpstr>
      <vt:lpstr>_DSET_DG20C7253D</vt:lpstr>
      <vt:lpstr>_STDS_DG20C7253D</vt:lpstr>
      <vt:lpstr>NTLP_VP1FAEF94B1C7CA46D</vt:lpstr>
      <vt:lpstr>NTLP_VP202CEC6111979978</vt:lpstr>
      <vt:lpstr>NTLP_VP34FB8D1F2F512F</vt:lpstr>
      <vt:lpstr>ST_Log</vt:lpstr>
      <vt:lpstr>ST_Serotype</vt:lpstr>
      <vt:lpstr>ST_Tag</vt:lpstr>
      <vt:lpstr>ST_Time</vt:lpstr>
      <vt:lpstr>ST_TrainTestReportforNetTrainedonDataSet1</vt:lpstr>
      <vt:lpstr>ST_TrainTestReportforNetTrainedonDataSet1_7</vt:lpstr>
      <vt:lpstr>ST_TrainTestReportforNetTrainedonDataSet1_8</vt:lpstr>
      <vt:lpstr>ST_TrainTestReportforNetTrainedonDataSet1_9</vt:lpstr>
    </vt:vector>
  </TitlesOfParts>
  <Company>University of Maryland Eastern Shore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Oscar, Tom</dc:creator>
  <cp:lastModifiedBy>   </cp:lastModifiedBy>
  <dcterms:created xsi:type="dcterms:W3CDTF">2015-05-21T19:32:10Z</dcterms:created>
  <dcterms:modified xsi:type="dcterms:W3CDTF">2017-02-06T13:58:15Z</dcterms:modified>
</cp:coreProperties>
</file>